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4 2 Mid-South Conference/6 - Louisville/6 - USBC ADMIN/"/>
    </mc:Choice>
  </mc:AlternateContent>
  <xr:revisionPtr revIDLastSave="0" documentId="8_{8038C625-82DF-4001-8628-A6FF6E22DF55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Sheet1" sheetId="9" r:id="rId1"/>
    <sheet name="Roster_Selection_Women" sheetId="1" r:id="rId2"/>
    <sheet name="Individual_Scores_Women_Var" sheetId="2" r:id="rId3"/>
    <sheet name="Individual_Scores_Women_JV" sheetId="3" r:id="rId4"/>
    <sheet name="Baker_Scores_Women_Var" sheetId="4" r:id="rId5"/>
    <sheet name="Baker_Scores_Women_JV" sheetId="5" r:id="rId6"/>
    <sheet name="Qual_Team_Standings_Women_Var" sheetId="6" r:id="rId7"/>
    <sheet name="Qual_Team_Standings_Women_JV" sheetId="7" r:id="rId8"/>
    <sheet name="Indiv_Combined_Scores_Women" sheetId="8" r:id="rId9"/>
  </sheets>
  <definedNames>
    <definedName name="_xlnm.Print_Area" localSheetId="8">Indiv_Combined_Scores_Women!$A$1:$N$262</definedName>
    <definedName name="_xlnm.Print_Area" localSheetId="7">Qual_Team_Standings_Women_JV!$A$28:$D$38</definedName>
    <definedName name="_xlnm.Print_Area" localSheetId="6">Qual_Team_Standings_Women_Var!$A$40:$D$62</definedName>
    <definedName name="_xlnm.Print_Area" localSheetId="1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57" i="8" l="1"/>
  <c r="K258" i="8" s="1"/>
  <c r="J257" i="8"/>
  <c r="J258" i="8" s="1"/>
  <c r="I257" i="8"/>
  <c r="I258" i="8" s="1"/>
  <c r="H257" i="8"/>
  <c r="H258" i="8" s="1"/>
  <c r="G257" i="8"/>
  <c r="G258" i="8" s="1"/>
  <c r="M254" i="8"/>
  <c r="N254" i="8" s="1"/>
  <c r="L254" i="8"/>
  <c r="M253" i="8"/>
  <c r="N253" i="8" s="1"/>
  <c r="L253" i="8"/>
  <c r="M252" i="8"/>
  <c r="N252" i="8" s="1"/>
  <c r="L252" i="8"/>
  <c r="M174" i="8"/>
  <c r="L174" i="8"/>
  <c r="M39" i="8"/>
  <c r="L39" i="8"/>
  <c r="M147" i="8"/>
  <c r="L147" i="8"/>
  <c r="M168" i="8"/>
  <c r="L168" i="8"/>
  <c r="M126" i="8"/>
  <c r="L126" i="8"/>
  <c r="M23" i="8"/>
  <c r="N23" i="8" s="1"/>
  <c r="L23" i="8"/>
  <c r="M66" i="8"/>
  <c r="L66" i="8"/>
  <c r="M139" i="8"/>
  <c r="N139" i="8" s="1"/>
  <c r="L139" i="8"/>
  <c r="M41" i="8"/>
  <c r="L41" i="8"/>
  <c r="M24" i="8"/>
  <c r="N24" i="8" s="1"/>
  <c r="L24" i="8"/>
  <c r="M101" i="8"/>
  <c r="L101" i="8"/>
  <c r="M177" i="8"/>
  <c r="L177" i="8"/>
  <c r="M202" i="8"/>
  <c r="L202" i="8"/>
  <c r="M82" i="8"/>
  <c r="L82" i="8"/>
  <c r="M239" i="8"/>
  <c r="L239" i="8"/>
  <c r="M106" i="8"/>
  <c r="L106" i="8"/>
  <c r="M189" i="8"/>
  <c r="L189" i="8"/>
  <c r="M84" i="8"/>
  <c r="N84" i="8" s="1"/>
  <c r="L84" i="8"/>
  <c r="M99" i="8"/>
  <c r="L99" i="8"/>
  <c r="M165" i="8"/>
  <c r="N165" i="8" s="1"/>
  <c r="L165" i="8"/>
  <c r="M184" i="8"/>
  <c r="L184" i="8"/>
  <c r="M214" i="8"/>
  <c r="N214" i="8" s="1"/>
  <c r="L214" i="8"/>
  <c r="M156" i="8"/>
  <c r="L156" i="8"/>
  <c r="M88" i="8"/>
  <c r="N88" i="8" s="1"/>
  <c r="L88" i="8"/>
  <c r="M149" i="8"/>
  <c r="L149" i="8"/>
  <c r="M20" i="8"/>
  <c r="L20" i="8"/>
  <c r="M234" i="8"/>
  <c r="L234" i="8"/>
  <c r="M44" i="8"/>
  <c r="L44" i="8"/>
  <c r="M132" i="8"/>
  <c r="L132" i="8"/>
  <c r="M232" i="8"/>
  <c r="L232" i="8"/>
  <c r="M58" i="8"/>
  <c r="L58" i="8"/>
  <c r="M125" i="8"/>
  <c r="L125" i="8"/>
  <c r="M16" i="8"/>
  <c r="L16" i="8"/>
  <c r="M180" i="8"/>
  <c r="N180" i="8" s="1"/>
  <c r="L180" i="8"/>
  <c r="M243" i="8"/>
  <c r="L243" i="8"/>
  <c r="M181" i="8"/>
  <c r="L181" i="8"/>
  <c r="M37" i="8"/>
  <c r="L37" i="8"/>
  <c r="M201" i="8"/>
  <c r="L201" i="8"/>
  <c r="M236" i="8"/>
  <c r="L236" i="8"/>
  <c r="M248" i="8"/>
  <c r="L248" i="8"/>
  <c r="M70" i="8"/>
  <c r="L70" i="8"/>
  <c r="M69" i="8"/>
  <c r="L69" i="8"/>
  <c r="M36" i="8"/>
  <c r="L36" i="8"/>
  <c r="M144" i="8"/>
  <c r="L144" i="8"/>
  <c r="M121" i="8"/>
  <c r="L121" i="8"/>
  <c r="M215" i="8"/>
  <c r="L215" i="8"/>
  <c r="M212" i="8"/>
  <c r="L212" i="8"/>
  <c r="M76" i="8"/>
  <c r="L76" i="8"/>
  <c r="M91" i="8"/>
  <c r="L91" i="8"/>
  <c r="M134" i="8"/>
  <c r="L134" i="8"/>
  <c r="M208" i="8"/>
  <c r="L208" i="8"/>
  <c r="M32" i="8"/>
  <c r="L32" i="8"/>
  <c r="M194" i="8"/>
  <c r="L194" i="8"/>
  <c r="M47" i="8"/>
  <c r="N47" i="8" s="1"/>
  <c r="L47" i="8"/>
  <c r="M191" i="8"/>
  <c r="L191" i="8"/>
  <c r="M185" i="8"/>
  <c r="L185" i="8"/>
  <c r="M224" i="8"/>
  <c r="L224" i="8"/>
  <c r="M196" i="8"/>
  <c r="L196" i="8"/>
  <c r="M78" i="8"/>
  <c r="L78" i="8"/>
  <c r="M186" i="8"/>
  <c r="N186" i="8" s="1"/>
  <c r="L186" i="8"/>
  <c r="M182" i="8"/>
  <c r="L182" i="8"/>
  <c r="M119" i="8"/>
  <c r="N119" i="8" s="1"/>
  <c r="L119" i="8"/>
  <c r="M52" i="8"/>
  <c r="L52" i="8"/>
  <c r="M94" i="8"/>
  <c r="L94" i="8"/>
  <c r="M26" i="8"/>
  <c r="L26" i="8"/>
  <c r="M133" i="8"/>
  <c r="L133" i="8"/>
  <c r="M131" i="8"/>
  <c r="L131" i="8"/>
  <c r="M169" i="8"/>
  <c r="L169" i="8"/>
  <c r="M31" i="8"/>
  <c r="L31" i="8"/>
  <c r="M143" i="8"/>
  <c r="N143" i="8" s="1"/>
  <c r="L143" i="8"/>
  <c r="M104" i="8"/>
  <c r="L104" i="8"/>
  <c r="M13" i="8"/>
  <c r="L13" i="8"/>
  <c r="M188" i="8"/>
  <c r="L188" i="8"/>
  <c r="M130" i="8"/>
  <c r="L130" i="8"/>
  <c r="M92" i="8"/>
  <c r="L92" i="8"/>
  <c r="M175" i="8"/>
  <c r="N175" i="8" s="1"/>
  <c r="L175" i="8"/>
  <c r="M170" i="8"/>
  <c r="L170" i="8"/>
  <c r="M235" i="8"/>
  <c r="L235" i="8"/>
  <c r="M48" i="8"/>
  <c r="L48" i="8"/>
  <c r="M65" i="8"/>
  <c r="L65" i="8"/>
  <c r="M116" i="8"/>
  <c r="L116" i="8"/>
  <c r="M193" i="8"/>
  <c r="L193" i="8"/>
  <c r="M108" i="8"/>
  <c r="L108" i="8"/>
  <c r="M210" i="8"/>
  <c r="L210" i="8"/>
  <c r="M83" i="8"/>
  <c r="L83" i="8"/>
  <c r="M45" i="8"/>
  <c r="L45" i="8"/>
  <c r="M67" i="8"/>
  <c r="L67" i="8"/>
  <c r="M68" i="8"/>
  <c r="N68" i="8" s="1"/>
  <c r="L68" i="8"/>
  <c r="M247" i="8"/>
  <c r="L247" i="8"/>
  <c r="M55" i="8"/>
  <c r="L55" i="8"/>
  <c r="M135" i="8"/>
  <c r="L135" i="8"/>
  <c r="M198" i="8"/>
  <c r="L198" i="8"/>
  <c r="M226" i="8"/>
  <c r="L226" i="8"/>
  <c r="M57" i="8"/>
  <c r="L57" i="8"/>
  <c r="M87" i="8"/>
  <c r="L87" i="8"/>
  <c r="M100" i="8"/>
  <c r="L100" i="8"/>
  <c r="M25" i="8"/>
  <c r="L25" i="8"/>
  <c r="M33" i="8"/>
  <c r="N33" i="8" s="1"/>
  <c r="L33" i="8"/>
  <c r="M15" i="8"/>
  <c r="L15" i="8"/>
  <c r="M79" i="8"/>
  <c r="L79" i="8"/>
  <c r="M136" i="8"/>
  <c r="L136" i="8"/>
  <c r="M209" i="8"/>
  <c r="L209" i="8"/>
  <c r="M85" i="8"/>
  <c r="L85" i="8"/>
  <c r="M35" i="8"/>
  <c r="L35" i="8"/>
  <c r="M74" i="8"/>
  <c r="L74" i="8"/>
  <c r="M240" i="8"/>
  <c r="N240" i="8" s="1"/>
  <c r="L240" i="8"/>
  <c r="M205" i="8"/>
  <c r="L205" i="8"/>
  <c r="M251" i="8"/>
  <c r="N251" i="8" s="1"/>
  <c r="L251" i="8"/>
  <c r="M219" i="8"/>
  <c r="L219" i="8"/>
  <c r="M123" i="8"/>
  <c r="N123" i="8" s="1"/>
  <c r="L123" i="8"/>
  <c r="M203" i="8"/>
  <c r="L203" i="8"/>
  <c r="M129" i="8"/>
  <c r="N129" i="8" s="1"/>
  <c r="L129" i="8"/>
  <c r="M142" i="8"/>
  <c r="L142" i="8"/>
  <c r="M220" i="8"/>
  <c r="L220" i="8"/>
  <c r="M105" i="8"/>
  <c r="L105" i="8"/>
  <c r="M22" i="8"/>
  <c r="L22" i="8"/>
  <c r="M110" i="8"/>
  <c r="L110" i="8"/>
  <c r="M141" i="8"/>
  <c r="N141" i="8" s="1"/>
  <c r="L141" i="8"/>
  <c r="M155" i="8"/>
  <c r="N155" i="8" s="1"/>
  <c r="L155" i="8"/>
  <c r="M167" i="8"/>
  <c r="L167" i="8"/>
  <c r="M118" i="8"/>
  <c r="L118" i="8"/>
  <c r="M153" i="8"/>
  <c r="N153" i="8" s="1"/>
  <c r="L153" i="8"/>
  <c r="M145" i="8"/>
  <c r="L145" i="8"/>
  <c r="M241" i="8"/>
  <c r="L241" i="8"/>
  <c r="M63" i="8"/>
  <c r="L63" i="8"/>
  <c r="M64" i="8"/>
  <c r="L64" i="8"/>
  <c r="M54" i="8"/>
  <c r="L54" i="8"/>
  <c r="M228" i="8"/>
  <c r="L228" i="8"/>
  <c r="M179" i="8"/>
  <c r="L179" i="8"/>
  <c r="M176" i="8"/>
  <c r="L176" i="8"/>
  <c r="M73" i="8"/>
  <c r="L73" i="8"/>
  <c r="M90" i="8"/>
  <c r="L90" i="8"/>
  <c r="M164" i="8"/>
  <c r="L164" i="8"/>
  <c r="M227" i="8"/>
  <c r="N227" i="8" s="1"/>
  <c r="L227" i="8"/>
  <c r="M49" i="8"/>
  <c r="L49" i="8"/>
  <c r="M229" i="8"/>
  <c r="L229" i="8"/>
  <c r="M217" i="8"/>
  <c r="L217" i="8"/>
  <c r="M89" i="8"/>
  <c r="L89" i="8"/>
  <c r="M238" i="8"/>
  <c r="L238" i="8"/>
  <c r="M111" i="8"/>
  <c r="L111" i="8"/>
  <c r="M222" i="8"/>
  <c r="L222" i="8"/>
  <c r="M157" i="8"/>
  <c r="N157" i="8" s="1"/>
  <c r="L157" i="8"/>
  <c r="M237" i="8"/>
  <c r="N237" i="8" s="1"/>
  <c r="L237" i="8"/>
  <c r="M171" i="8"/>
  <c r="L171" i="8"/>
  <c r="M75" i="8"/>
  <c r="L75" i="8"/>
  <c r="M218" i="8"/>
  <c r="L218" i="8"/>
  <c r="M195" i="8"/>
  <c r="L195" i="8"/>
  <c r="M27" i="8"/>
  <c r="L27" i="8"/>
  <c r="M161" i="8"/>
  <c r="L161" i="8"/>
  <c r="M77" i="8"/>
  <c r="L77" i="8"/>
  <c r="M120" i="8"/>
  <c r="L120" i="8"/>
  <c r="M150" i="8"/>
  <c r="N150" i="8" s="1"/>
  <c r="L150" i="8"/>
  <c r="M151" i="8"/>
  <c r="L151" i="8"/>
  <c r="M46" i="8"/>
  <c r="L46" i="8"/>
  <c r="M98" i="8"/>
  <c r="L98" i="8"/>
  <c r="M60" i="8"/>
  <c r="L60" i="8"/>
  <c r="M159" i="8"/>
  <c r="L159" i="8"/>
  <c r="M223" i="8"/>
  <c r="L223" i="8"/>
  <c r="M233" i="8"/>
  <c r="L233" i="8"/>
  <c r="M29" i="8"/>
  <c r="L29" i="8"/>
  <c r="M112" i="8"/>
  <c r="L112" i="8"/>
  <c r="M72" i="8"/>
  <c r="L72" i="8"/>
  <c r="M146" i="8"/>
  <c r="L146" i="8"/>
  <c r="M97" i="8"/>
  <c r="L97" i="8"/>
  <c r="M206" i="8"/>
  <c r="L206" i="8"/>
  <c r="M59" i="8"/>
  <c r="N59" i="8" s="1"/>
  <c r="L59" i="8"/>
  <c r="M231" i="8"/>
  <c r="L231" i="8"/>
  <c r="M163" i="8"/>
  <c r="L163" i="8"/>
  <c r="M109" i="8"/>
  <c r="L109" i="8"/>
  <c r="M95" i="8"/>
  <c r="L95" i="8"/>
  <c r="M30" i="8"/>
  <c r="L30" i="8"/>
  <c r="M162" i="8"/>
  <c r="N162" i="8" s="1"/>
  <c r="L162" i="8"/>
  <c r="M249" i="8"/>
  <c r="L249" i="8"/>
  <c r="M93" i="8"/>
  <c r="N93" i="8" s="1"/>
  <c r="L93" i="8"/>
  <c r="M56" i="8"/>
  <c r="L56" i="8"/>
  <c r="M158" i="8"/>
  <c r="N158" i="8" s="1"/>
  <c r="L158" i="8"/>
  <c r="M204" i="8"/>
  <c r="L204" i="8"/>
  <c r="M216" i="8"/>
  <c r="L216" i="8"/>
  <c r="M178" i="8"/>
  <c r="L178" i="8"/>
  <c r="M244" i="8"/>
  <c r="N244" i="8" s="1"/>
  <c r="L244" i="8"/>
  <c r="M148" i="8"/>
  <c r="L148" i="8"/>
  <c r="M96" i="8"/>
  <c r="L96" i="8"/>
  <c r="M242" i="8"/>
  <c r="L242" i="8"/>
  <c r="M213" i="8"/>
  <c r="N213" i="8" s="1"/>
  <c r="L213" i="8"/>
  <c r="M154" i="8"/>
  <c r="L154" i="8"/>
  <c r="M115" i="8"/>
  <c r="L115" i="8"/>
  <c r="M19" i="8"/>
  <c r="L19" i="8"/>
  <c r="M192" i="8"/>
  <c r="L192" i="8"/>
  <c r="M230" i="8"/>
  <c r="L230" i="8"/>
  <c r="M197" i="8"/>
  <c r="L197" i="8"/>
  <c r="M53" i="8"/>
  <c r="L53" i="8"/>
  <c r="M117" i="8"/>
  <c r="L117" i="8"/>
  <c r="M40" i="8"/>
  <c r="L40" i="8"/>
  <c r="M245" i="8"/>
  <c r="L245" i="8"/>
  <c r="M124" i="8"/>
  <c r="L124" i="8"/>
  <c r="M190" i="8"/>
  <c r="L190" i="8"/>
  <c r="M71" i="8"/>
  <c r="L71" i="8"/>
  <c r="M160" i="8"/>
  <c r="L160" i="8"/>
  <c r="M81" i="8"/>
  <c r="L81" i="8"/>
  <c r="M103" i="8"/>
  <c r="N103" i="8" s="1"/>
  <c r="L103" i="8"/>
  <c r="M86" i="8"/>
  <c r="L86" i="8"/>
  <c r="M50" i="8"/>
  <c r="L50" i="8"/>
  <c r="M18" i="8"/>
  <c r="L18" i="8"/>
  <c r="M127" i="8"/>
  <c r="L127" i="8"/>
  <c r="M173" i="8"/>
  <c r="L173" i="8"/>
  <c r="M21" i="8"/>
  <c r="L21" i="8"/>
  <c r="M138" i="8"/>
  <c r="L138" i="8"/>
  <c r="M221" i="8"/>
  <c r="L221" i="8"/>
  <c r="M211" i="8"/>
  <c r="L211" i="8"/>
  <c r="M122" i="8"/>
  <c r="N122" i="8" s="1"/>
  <c r="L122" i="8"/>
  <c r="M246" i="8"/>
  <c r="L246" i="8"/>
  <c r="M114" i="8"/>
  <c r="L114" i="8"/>
  <c r="M107" i="8"/>
  <c r="L107" i="8"/>
  <c r="M14" i="8"/>
  <c r="L14" i="8"/>
  <c r="M38" i="8"/>
  <c r="L38" i="8"/>
  <c r="M80" i="8"/>
  <c r="L80" i="8"/>
  <c r="M61" i="8"/>
  <c r="L61" i="8"/>
  <c r="M17" i="8"/>
  <c r="L17" i="8"/>
  <c r="M152" i="8"/>
  <c r="L152" i="8"/>
  <c r="M42" i="8"/>
  <c r="L42" i="8"/>
  <c r="M225" i="8"/>
  <c r="L225" i="8"/>
  <c r="M166" i="8"/>
  <c r="N166" i="8" s="1"/>
  <c r="L166" i="8"/>
  <c r="M207" i="8"/>
  <c r="L207" i="8"/>
  <c r="M199" i="8"/>
  <c r="N199" i="8" s="1"/>
  <c r="L199" i="8"/>
  <c r="M137" i="8"/>
  <c r="L137" i="8"/>
  <c r="M28" i="8"/>
  <c r="L28" i="8"/>
  <c r="M140" i="8"/>
  <c r="L140" i="8"/>
  <c r="M113" i="8"/>
  <c r="L113" i="8"/>
  <c r="M62" i="8"/>
  <c r="L62" i="8"/>
  <c r="M250" i="8"/>
  <c r="N250" i="8" s="1"/>
  <c r="L250" i="8"/>
  <c r="M34" i="8"/>
  <c r="L34" i="8"/>
  <c r="M200" i="8"/>
  <c r="L200" i="8"/>
  <c r="M183" i="8"/>
  <c r="L183" i="8"/>
  <c r="M102" i="8"/>
  <c r="L102" i="8"/>
  <c r="M172" i="8"/>
  <c r="L172" i="8"/>
  <c r="M43" i="8"/>
  <c r="N43" i="8" s="1"/>
  <c r="L43" i="8"/>
  <c r="M187" i="8"/>
  <c r="L187" i="8"/>
  <c r="M128" i="8"/>
  <c r="L128" i="8"/>
  <c r="M51" i="8"/>
  <c r="L51" i="8"/>
  <c r="B37" i="7"/>
  <c r="B36" i="7"/>
  <c r="B35" i="7"/>
  <c r="B34" i="7"/>
  <c r="B33" i="7"/>
  <c r="H27" i="7"/>
  <c r="G27" i="7"/>
  <c r="F27" i="7"/>
  <c r="E27" i="7"/>
  <c r="D27" i="7"/>
  <c r="U12" i="7"/>
  <c r="T12" i="7"/>
  <c r="S12" i="7"/>
  <c r="R12" i="7"/>
  <c r="Q12" i="7"/>
  <c r="P12" i="7"/>
  <c r="O12" i="7"/>
  <c r="N12" i="7"/>
  <c r="M12" i="7"/>
  <c r="L12" i="7"/>
  <c r="K12" i="7"/>
  <c r="J12" i="7"/>
  <c r="U14" i="7"/>
  <c r="T14" i="7"/>
  <c r="S14" i="7"/>
  <c r="R14" i="7"/>
  <c r="Q14" i="7"/>
  <c r="P14" i="7"/>
  <c r="O14" i="7"/>
  <c r="N14" i="7"/>
  <c r="M14" i="7"/>
  <c r="L14" i="7"/>
  <c r="K14" i="7"/>
  <c r="J14" i="7"/>
  <c r="U15" i="7"/>
  <c r="T15" i="7"/>
  <c r="S15" i="7"/>
  <c r="R15" i="7"/>
  <c r="Q15" i="7"/>
  <c r="P15" i="7"/>
  <c r="O15" i="7"/>
  <c r="N15" i="7"/>
  <c r="M15" i="7"/>
  <c r="L15" i="7"/>
  <c r="K15" i="7"/>
  <c r="J15" i="7"/>
  <c r="U13" i="7"/>
  <c r="T13" i="7"/>
  <c r="S13" i="7"/>
  <c r="R13" i="7"/>
  <c r="Q13" i="7"/>
  <c r="P13" i="7"/>
  <c r="O13" i="7"/>
  <c r="N13" i="7"/>
  <c r="M13" i="7"/>
  <c r="L13" i="7"/>
  <c r="K13" i="7"/>
  <c r="J13" i="7"/>
  <c r="U16" i="7"/>
  <c r="T16" i="7"/>
  <c r="S16" i="7"/>
  <c r="R16" i="7"/>
  <c r="Q16" i="7"/>
  <c r="Q18" i="7" s="1"/>
  <c r="Q19" i="7" s="1"/>
  <c r="P16" i="7"/>
  <c r="O16" i="7"/>
  <c r="N16" i="7"/>
  <c r="M16" i="7"/>
  <c r="L16" i="7"/>
  <c r="K16" i="7"/>
  <c r="J16" i="7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H39" i="6"/>
  <c r="G39" i="6"/>
  <c r="F39" i="6"/>
  <c r="E39" i="6"/>
  <c r="D39" i="6"/>
  <c r="U18" i="6"/>
  <c r="T18" i="6"/>
  <c r="S18" i="6"/>
  <c r="R18" i="6"/>
  <c r="Q18" i="6"/>
  <c r="P18" i="6"/>
  <c r="O18" i="6"/>
  <c r="N18" i="6"/>
  <c r="M18" i="6"/>
  <c r="L18" i="6"/>
  <c r="K18" i="6"/>
  <c r="J18" i="6"/>
  <c r="U14" i="6"/>
  <c r="T14" i="6"/>
  <c r="S14" i="6"/>
  <c r="R14" i="6"/>
  <c r="Q14" i="6"/>
  <c r="P14" i="6"/>
  <c r="O14" i="6"/>
  <c r="N14" i="6"/>
  <c r="M14" i="6"/>
  <c r="L14" i="6"/>
  <c r="K14" i="6"/>
  <c r="J14" i="6"/>
  <c r="U17" i="6"/>
  <c r="T17" i="6"/>
  <c r="S17" i="6"/>
  <c r="R17" i="6"/>
  <c r="Q17" i="6"/>
  <c r="P17" i="6"/>
  <c r="O17" i="6"/>
  <c r="N17" i="6"/>
  <c r="M17" i="6"/>
  <c r="L17" i="6"/>
  <c r="K17" i="6"/>
  <c r="J17" i="6"/>
  <c r="U28" i="6"/>
  <c r="T28" i="6"/>
  <c r="S28" i="6"/>
  <c r="R28" i="6"/>
  <c r="Q28" i="6"/>
  <c r="P28" i="6"/>
  <c r="O28" i="6"/>
  <c r="N28" i="6"/>
  <c r="M28" i="6"/>
  <c r="L28" i="6"/>
  <c r="K28" i="6"/>
  <c r="J28" i="6"/>
  <c r="U22" i="6"/>
  <c r="T22" i="6"/>
  <c r="S22" i="6"/>
  <c r="R22" i="6"/>
  <c r="Q22" i="6"/>
  <c r="P22" i="6"/>
  <c r="O22" i="6"/>
  <c r="N22" i="6"/>
  <c r="M22" i="6"/>
  <c r="L22" i="6"/>
  <c r="K22" i="6"/>
  <c r="J22" i="6"/>
  <c r="U15" i="6"/>
  <c r="T15" i="6"/>
  <c r="S15" i="6"/>
  <c r="R15" i="6"/>
  <c r="Q15" i="6"/>
  <c r="P15" i="6"/>
  <c r="O15" i="6"/>
  <c r="N15" i="6"/>
  <c r="M15" i="6"/>
  <c r="L15" i="6"/>
  <c r="K15" i="6"/>
  <c r="J15" i="6"/>
  <c r="U21" i="6"/>
  <c r="T21" i="6"/>
  <c r="S21" i="6"/>
  <c r="R21" i="6"/>
  <c r="Q21" i="6"/>
  <c r="P21" i="6"/>
  <c r="O21" i="6"/>
  <c r="N21" i="6"/>
  <c r="M21" i="6"/>
  <c r="L21" i="6"/>
  <c r="K21" i="6"/>
  <c r="J21" i="6"/>
  <c r="U23" i="6"/>
  <c r="T23" i="6"/>
  <c r="S23" i="6"/>
  <c r="R23" i="6"/>
  <c r="Q23" i="6"/>
  <c r="P23" i="6"/>
  <c r="O23" i="6"/>
  <c r="N23" i="6"/>
  <c r="M23" i="6"/>
  <c r="L23" i="6"/>
  <c r="K23" i="6"/>
  <c r="J23" i="6"/>
  <c r="U12" i="6"/>
  <c r="T12" i="6"/>
  <c r="S12" i="6"/>
  <c r="R12" i="6"/>
  <c r="Q12" i="6"/>
  <c r="P12" i="6"/>
  <c r="O12" i="6"/>
  <c r="N12" i="6"/>
  <c r="M12" i="6"/>
  <c r="L12" i="6"/>
  <c r="K12" i="6"/>
  <c r="J12" i="6"/>
  <c r="U16" i="6"/>
  <c r="T16" i="6"/>
  <c r="S16" i="6"/>
  <c r="R16" i="6"/>
  <c r="Q16" i="6"/>
  <c r="P16" i="6"/>
  <c r="O16" i="6"/>
  <c r="N16" i="6"/>
  <c r="M16" i="6"/>
  <c r="L16" i="6"/>
  <c r="K16" i="6"/>
  <c r="J16" i="6"/>
  <c r="U20" i="6"/>
  <c r="T20" i="6"/>
  <c r="S20" i="6"/>
  <c r="R20" i="6"/>
  <c r="Q20" i="6"/>
  <c r="P20" i="6"/>
  <c r="O20" i="6"/>
  <c r="N20" i="6"/>
  <c r="M20" i="6"/>
  <c r="L20" i="6"/>
  <c r="K20" i="6"/>
  <c r="J20" i="6"/>
  <c r="U26" i="6"/>
  <c r="T26" i="6"/>
  <c r="S26" i="6"/>
  <c r="R26" i="6"/>
  <c r="Q26" i="6"/>
  <c r="P26" i="6"/>
  <c r="O26" i="6"/>
  <c r="N26" i="6"/>
  <c r="M26" i="6"/>
  <c r="L26" i="6"/>
  <c r="K26" i="6"/>
  <c r="J26" i="6"/>
  <c r="U13" i="6"/>
  <c r="T13" i="6"/>
  <c r="S13" i="6"/>
  <c r="R13" i="6"/>
  <c r="Q13" i="6"/>
  <c r="P13" i="6"/>
  <c r="O13" i="6"/>
  <c r="N13" i="6"/>
  <c r="M13" i="6"/>
  <c r="L13" i="6"/>
  <c r="K13" i="6"/>
  <c r="J13" i="6"/>
  <c r="U19" i="6"/>
  <c r="T19" i="6"/>
  <c r="S19" i="6"/>
  <c r="R19" i="6"/>
  <c r="Q19" i="6"/>
  <c r="P19" i="6"/>
  <c r="O19" i="6"/>
  <c r="N19" i="6"/>
  <c r="M19" i="6"/>
  <c r="L19" i="6"/>
  <c r="K19" i="6"/>
  <c r="J19" i="6"/>
  <c r="U27" i="6"/>
  <c r="T27" i="6"/>
  <c r="S27" i="6"/>
  <c r="R27" i="6"/>
  <c r="Q27" i="6"/>
  <c r="P27" i="6"/>
  <c r="O27" i="6"/>
  <c r="N27" i="6"/>
  <c r="M27" i="6"/>
  <c r="L27" i="6"/>
  <c r="K27" i="6"/>
  <c r="J27" i="6"/>
  <c r="U24" i="6"/>
  <c r="T24" i="6"/>
  <c r="S24" i="6"/>
  <c r="R24" i="6"/>
  <c r="Q24" i="6"/>
  <c r="P24" i="6"/>
  <c r="O24" i="6"/>
  <c r="N24" i="6"/>
  <c r="M24" i="6"/>
  <c r="L24" i="6"/>
  <c r="K24" i="6"/>
  <c r="J24" i="6"/>
  <c r="U25" i="6"/>
  <c r="T25" i="6"/>
  <c r="S25" i="6"/>
  <c r="R25" i="6"/>
  <c r="Q25" i="6"/>
  <c r="P25" i="6"/>
  <c r="O25" i="6"/>
  <c r="N25" i="6"/>
  <c r="M25" i="6"/>
  <c r="L25" i="6"/>
  <c r="K25" i="6"/>
  <c r="J25" i="6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U64" i="5"/>
  <c r="T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U51" i="5"/>
  <c r="T51" i="5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U38" i="5"/>
  <c r="T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U25" i="5"/>
  <c r="T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U12" i="5"/>
  <c r="T12" i="5"/>
  <c r="F12" i="5"/>
  <c r="D230" i="4"/>
  <c r="C230" i="4"/>
  <c r="D229" i="4"/>
  <c r="C229" i="4"/>
  <c r="D228" i="4"/>
  <c r="C228" i="4"/>
  <c r="F227" i="4"/>
  <c r="F226" i="4"/>
  <c r="F225" i="4"/>
  <c r="F224" i="4"/>
  <c r="F223" i="4"/>
  <c r="F222" i="4"/>
  <c r="F221" i="4"/>
  <c r="U220" i="4"/>
  <c r="T220" i="4"/>
  <c r="F220" i="4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U207" i="4"/>
  <c r="T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U194" i="4"/>
  <c r="T194" i="4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U181" i="4"/>
  <c r="T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U168" i="4"/>
  <c r="T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U155" i="4"/>
  <c r="T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U142" i="4"/>
  <c r="T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U129" i="4"/>
  <c r="T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U116" i="4"/>
  <c r="T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U103" i="4"/>
  <c r="T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U90" i="4"/>
  <c r="T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U77" i="4"/>
  <c r="T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U64" i="4"/>
  <c r="T64" i="4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U51" i="4"/>
  <c r="T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U38" i="4"/>
  <c r="T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U25" i="4"/>
  <c r="T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U12" i="4"/>
  <c r="T12" i="4"/>
  <c r="F12" i="4"/>
  <c r="K75" i="3"/>
  <c r="H12" i="7" s="1"/>
  <c r="J75" i="3"/>
  <c r="G12" i="7" s="1"/>
  <c r="I75" i="3"/>
  <c r="F12" i="7" s="1"/>
  <c r="H75" i="3"/>
  <c r="E12" i="7" s="1"/>
  <c r="G75" i="3"/>
  <c r="D12" i="7" s="1"/>
  <c r="M74" i="3"/>
  <c r="N74" i="3" s="1"/>
  <c r="L74" i="3"/>
  <c r="M73" i="3"/>
  <c r="N73" i="3" s="1"/>
  <c r="L73" i="3"/>
  <c r="M72" i="3"/>
  <c r="N72" i="3" s="1"/>
  <c r="L72" i="3"/>
  <c r="M71" i="3"/>
  <c r="N71" i="3" s="1"/>
  <c r="L71" i="3"/>
  <c r="F71" i="3"/>
  <c r="M70" i="3"/>
  <c r="L70" i="3"/>
  <c r="F70" i="3"/>
  <c r="M69" i="3"/>
  <c r="L69" i="3"/>
  <c r="F69" i="3"/>
  <c r="M68" i="3"/>
  <c r="N68" i="3" s="1"/>
  <c r="L68" i="3"/>
  <c r="F68" i="3"/>
  <c r="M67" i="3"/>
  <c r="L67" i="3"/>
  <c r="F67" i="3"/>
  <c r="M66" i="3"/>
  <c r="L66" i="3"/>
  <c r="F66" i="3"/>
  <c r="M65" i="3"/>
  <c r="L65" i="3"/>
  <c r="F65" i="3"/>
  <c r="M64" i="3"/>
  <c r="N64" i="3" s="1"/>
  <c r="L64" i="3"/>
  <c r="F64" i="3"/>
  <c r="K62" i="3"/>
  <c r="H14" i="7" s="1"/>
  <c r="J62" i="3"/>
  <c r="G14" i="7" s="1"/>
  <c r="I62" i="3"/>
  <c r="F14" i="7" s="1"/>
  <c r="H62" i="3"/>
  <c r="E14" i="7" s="1"/>
  <c r="G62" i="3"/>
  <c r="D14" i="7" s="1"/>
  <c r="M61" i="3"/>
  <c r="N61" i="3" s="1"/>
  <c r="L61" i="3"/>
  <c r="N60" i="3"/>
  <c r="M60" i="3"/>
  <c r="L60" i="3"/>
  <c r="M59" i="3"/>
  <c r="N59" i="3" s="1"/>
  <c r="L59" i="3"/>
  <c r="M58" i="3"/>
  <c r="L58" i="3"/>
  <c r="F58" i="3"/>
  <c r="M57" i="3"/>
  <c r="L57" i="3"/>
  <c r="F57" i="3"/>
  <c r="M56" i="3"/>
  <c r="N56" i="3" s="1"/>
  <c r="L56" i="3"/>
  <c r="F56" i="3"/>
  <c r="M55" i="3"/>
  <c r="L55" i="3"/>
  <c r="F55" i="3"/>
  <c r="M54" i="3"/>
  <c r="N54" i="3" s="1"/>
  <c r="L54" i="3"/>
  <c r="F54" i="3"/>
  <c r="M53" i="3"/>
  <c r="N53" i="3" s="1"/>
  <c r="L53" i="3"/>
  <c r="F53" i="3"/>
  <c r="M52" i="3"/>
  <c r="N52" i="3" s="1"/>
  <c r="L52" i="3"/>
  <c r="F52" i="3"/>
  <c r="M51" i="3"/>
  <c r="L51" i="3"/>
  <c r="F51" i="3"/>
  <c r="K49" i="3"/>
  <c r="H15" i="7" s="1"/>
  <c r="J49" i="3"/>
  <c r="G15" i="7" s="1"/>
  <c r="I49" i="3"/>
  <c r="F15" i="7" s="1"/>
  <c r="H49" i="3"/>
  <c r="E15" i="7" s="1"/>
  <c r="G49" i="3"/>
  <c r="D15" i="7" s="1"/>
  <c r="M48" i="3"/>
  <c r="N48" i="3" s="1"/>
  <c r="L48" i="3"/>
  <c r="M47" i="3"/>
  <c r="N47" i="3" s="1"/>
  <c r="L47" i="3"/>
  <c r="M46" i="3"/>
  <c r="N46" i="3" s="1"/>
  <c r="L46" i="3"/>
  <c r="M45" i="3"/>
  <c r="N45" i="3" s="1"/>
  <c r="L45" i="3"/>
  <c r="F45" i="3"/>
  <c r="M44" i="3"/>
  <c r="N44" i="3" s="1"/>
  <c r="L44" i="3"/>
  <c r="F44" i="3"/>
  <c r="M43" i="3"/>
  <c r="L43" i="3"/>
  <c r="F43" i="3"/>
  <c r="M42" i="3"/>
  <c r="L42" i="3"/>
  <c r="F42" i="3"/>
  <c r="M41" i="3"/>
  <c r="L41" i="3"/>
  <c r="F41" i="3"/>
  <c r="M40" i="3"/>
  <c r="L40" i="3"/>
  <c r="F40" i="3"/>
  <c r="M39" i="3"/>
  <c r="L39" i="3"/>
  <c r="F39" i="3"/>
  <c r="M38" i="3"/>
  <c r="L38" i="3"/>
  <c r="F38" i="3"/>
  <c r="K36" i="3"/>
  <c r="H13" i="7" s="1"/>
  <c r="J36" i="3"/>
  <c r="G13" i="7" s="1"/>
  <c r="I36" i="3"/>
  <c r="F13" i="7" s="1"/>
  <c r="H36" i="3"/>
  <c r="E13" i="7" s="1"/>
  <c r="G36" i="3"/>
  <c r="D13" i="7" s="1"/>
  <c r="M35" i="3"/>
  <c r="N35" i="3" s="1"/>
  <c r="L35" i="3"/>
  <c r="M34" i="3"/>
  <c r="N34" i="3" s="1"/>
  <c r="L34" i="3"/>
  <c r="M33" i="3"/>
  <c r="N33" i="3" s="1"/>
  <c r="L33" i="3"/>
  <c r="M32" i="3"/>
  <c r="N32" i="3" s="1"/>
  <c r="L32" i="3"/>
  <c r="F32" i="3"/>
  <c r="M31" i="3"/>
  <c r="L31" i="3"/>
  <c r="F31" i="3"/>
  <c r="M30" i="3"/>
  <c r="N30" i="3" s="1"/>
  <c r="L30" i="3"/>
  <c r="F30" i="3"/>
  <c r="M29" i="3"/>
  <c r="L29" i="3"/>
  <c r="F29" i="3"/>
  <c r="M28" i="3"/>
  <c r="N28" i="3" s="1"/>
  <c r="L28" i="3"/>
  <c r="F28" i="3"/>
  <c r="M27" i="3"/>
  <c r="L27" i="3"/>
  <c r="F27" i="3"/>
  <c r="M26" i="3"/>
  <c r="L26" i="3"/>
  <c r="F26" i="3"/>
  <c r="M25" i="3"/>
  <c r="L25" i="3"/>
  <c r="F25" i="3"/>
  <c r="K23" i="3"/>
  <c r="J23" i="3"/>
  <c r="G16" i="7" s="1"/>
  <c r="I23" i="3"/>
  <c r="F16" i="7" s="1"/>
  <c r="H23" i="3"/>
  <c r="E16" i="7" s="1"/>
  <c r="G23" i="3"/>
  <c r="D16" i="7" s="1"/>
  <c r="N22" i="3"/>
  <c r="M22" i="3"/>
  <c r="L22" i="3"/>
  <c r="M21" i="3"/>
  <c r="N21" i="3" s="1"/>
  <c r="L21" i="3"/>
  <c r="M20" i="3"/>
  <c r="N20" i="3" s="1"/>
  <c r="L20" i="3"/>
  <c r="M19" i="3"/>
  <c r="L19" i="3"/>
  <c r="F19" i="3"/>
  <c r="M18" i="3"/>
  <c r="L18" i="3"/>
  <c r="F18" i="3"/>
  <c r="M17" i="3"/>
  <c r="L17" i="3"/>
  <c r="F17" i="3"/>
  <c r="M16" i="3"/>
  <c r="L16" i="3"/>
  <c r="F16" i="3"/>
  <c r="M15" i="3"/>
  <c r="N15" i="3" s="1"/>
  <c r="L15" i="3"/>
  <c r="F15" i="3"/>
  <c r="M14" i="3"/>
  <c r="L14" i="3"/>
  <c r="F14" i="3"/>
  <c r="M13" i="3"/>
  <c r="N13" i="3" s="1"/>
  <c r="L13" i="3"/>
  <c r="F13" i="3"/>
  <c r="M12" i="3"/>
  <c r="L12" i="3"/>
  <c r="F12" i="3"/>
  <c r="K231" i="2"/>
  <c r="H18" i="6" s="1"/>
  <c r="J231" i="2"/>
  <c r="G18" i="6" s="1"/>
  <c r="I231" i="2"/>
  <c r="F18" i="6" s="1"/>
  <c r="H231" i="2"/>
  <c r="E18" i="6" s="1"/>
  <c r="G231" i="2"/>
  <c r="D18" i="6" s="1"/>
  <c r="M230" i="2"/>
  <c r="N230" i="2" s="1"/>
  <c r="L230" i="2"/>
  <c r="M229" i="2"/>
  <c r="N229" i="2" s="1"/>
  <c r="L229" i="2"/>
  <c r="M228" i="2"/>
  <c r="N228" i="2" s="1"/>
  <c r="L228" i="2"/>
  <c r="M227" i="2"/>
  <c r="L227" i="2"/>
  <c r="F227" i="2"/>
  <c r="M226" i="2"/>
  <c r="L226" i="2"/>
  <c r="F226" i="2"/>
  <c r="M225" i="2"/>
  <c r="N225" i="2" s="1"/>
  <c r="L225" i="2"/>
  <c r="F225" i="2"/>
  <c r="M224" i="2"/>
  <c r="L224" i="2"/>
  <c r="F224" i="2"/>
  <c r="M223" i="2"/>
  <c r="L223" i="2"/>
  <c r="F223" i="2"/>
  <c r="M222" i="2"/>
  <c r="L222" i="2"/>
  <c r="F222" i="2"/>
  <c r="M221" i="2"/>
  <c r="L221" i="2"/>
  <c r="F221" i="2"/>
  <c r="M220" i="2"/>
  <c r="L220" i="2"/>
  <c r="F220" i="2"/>
  <c r="K218" i="2"/>
  <c r="H14" i="6" s="1"/>
  <c r="J218" i="2"/>
  <c r="G14" i="6" s="1"/>
  <c r="I218" i="2"/>
  <c r="F14" i="6" s="1"/>
  <c r="H218" i="2"/>
  <c r="E14" i="6" s="1"/>
  <c r="G218" i="2"/>
  <c r="D14" i="6" s="1"/>
  <c r="M217" i="2"/>
  <c r="N217" i="2" s="1"/>
  <c r="L217" i="2"/>
  <c r="M216" i="2"/>
  <c r="N216" i="2" s="1"/>
  <c r="L216" i="2"/>
  <c r="N215" i="2"/>
  <c r="M215" i="2"/>
  <c r="L215" i="2"/>
  <c r="M214" i="2"/>
  <c r="N214" i="2" s="1"/>
  <c r="L214" i="2"/>
  <c r="F214" i="2"/>
  <c r="M213" i="2"/>
  <c r="N213" i="2" s="1"/>
  <c r="L213" i="2"/>
  <c r="F213" i="2"/>
  <c r="M212" i="2"/>
  <c r="L212" i="2"/>
  <c r="F212" i="2"/>
  <c r="M211" i="2"/>
  <c r="N211" i="2" s="1"/>
  <c r="L211" i="2"/>
  <c r="F211" i="2"/>
  <c r="M210" i="2"/>
  <c r="L210" i="2"/>
  <c r="F210" i="2"/>
  <c r="M209" i="2"/>
  <c r="L209" i="2"/>
  <c r="F209" i="2"/>
  <c r="M208" i="2"/>
  <c r="L208" i="2"/>
  <c r="F208" i="2"/>
  <c r="M207" i="2"/>
  <c r="L207" i="2"/>
  <c r="F207" i="2"/>
  <c r="K205" i="2"/>
  <c r="H17" i="6" s="1"/>
  <c r="J205" i="2"/>
  <c r="G17" i="6" s="1"/>
  <c r="I205" i="2"/>
  <c r="F17" i="6" s="1"/>
  <c r="H205" i="2"/>
  <c r="E17" i="6" s="1"/>
  <c r="G205" i="2"/>
  <c r="D17" i="6" s="1"/>
  <c r="M204" i="2"/>
  <c r="N204" i="2" s="1"/>
  <c r="L204" i="2"/>
  <c r="M203" i="2"/>
  <c r="N203" i="2" s="1"/>
  <c r="L203" i="2"/>
  <c r="N202" i="2"/>
  <c r="M202" i="2"/>
  <c r="L202" i="2"/>
  <c r="M201" i="2"/>
  <c r="N201" i="2" s="1"/>
  <c r="L201" i="2"/>
  <c r="F201" i="2"/>
  <c r="M200" i="2"/>
  <c r="N200" i="2" s="1"/>
  <c r="L200" i="2"/>
  <c r="F200" i="2"/>
  <c r="M199" i="2"/>
  <c r="N199" i="2" s="1"/>
  <c r="L199" i="2"/>
  <c r="F199" i="2"/>
  <c r="M198" i="2"/>
  <c r="L198" i="2"/>
  <c r="F198" i="2"/>
  <c r="M197" i="2"/>
  <c r="L197" i="2"/>
  <c r="F197" i="2"/>
  <c r="M196" i="2"/>
  <c r="L196" i="2"/>
  <c r="F196" i="2"/>
  <c r="M195" i="2"/>
  <c r="L195" i="2"/>
  <c r="F195" i="2"/>
  <c r="M194" i="2"/>
  <c r="L194" i="2"/>
  <c r="F194" i="2"/>
  <c r="K192" i="2"/>
  <c r="H28" i="6" s="1"/>
  <c r="J192" i="2"/>
  <c r="G28" i="6" s="1"/>
  <c r="I192" i="2"/>
  <c r="F28" i="6" s="1"/>
  <c r="H192" i="2"/>
  <c r="E28" i="6" s="1"/>
  <c r="G192" i="2"/>
  <c r="D28" i="6" s="1"/>
  <c r="M191" i="2"/>
  <c r="N191" i="2" s="1"/>
  <c r="L191" i="2"/>
  <c r="M190" i="2"/>
  <c r="N190" i="2" s="1"/>
  <c r="L190" i="2"/>
  <c r="M189" i="2"/>
  <c r="N189" i="2" s="1"/>
  <c r="L189" i="2"/>
  <c r="M188" i="2"/>
  <c r="N188" i="2" s="1"/>
  <c r="L188" i="2"/>
  <c r="F188" i="2"/>
  <c r="M187" i="2"/>
  <c r="N187" i="2" s="1"/>
  <c r="L187" i="2"/>
  <c r="F187" i="2"/>
  <c r="N186" i="2"/>
  <c r="M186" i="2"/>
  <c r="L186" i="2"/>
  <c r="F186" i="2"/>
  <c r="M185" i="2"/>
  <c r="N185" i="2" s="1"/>
  <c r="L185" i="2"/>
  <c r="F185" i="2"/>
  <c r="M184" i="2"/>
  <c r="N184" i="2" s="1"/>
  <c r="L184" i="2"/>
  <c r="F184" i="2"/>
  <c r="M183" i="2"/>
  <c r="L183" i="2"/>
  <c r="F183" i="2"/>
  <c r="M182" i="2"/>
  <c r="L182" i="2"/>
  <c r="F182" i="2"/>
  <c r="M181" i="2"/>
  <c r="L181" i="2"/>
  <c r="F181" i="2"/>
  <c r="K179" i="2"/>
  <c r="H22" i="6" s="1"/>
  <c r="J179" i="2"/>
  <c r="G22" i="6" s="1"/>
  <c r="I179" i="2"/>
  <c r="F22" i="6" s="1"/>
  <c r="H179" i="2"/>
  <c r="E22" i="6" s="1"/>
  <c r="G179" i="2"/>
  <c r="D22" i="6" s="1"/>
  <c r="M178" i="2"/>
  <c r="N178" i="2" s="1"/>
  <c r="L178" i="2"/>
  <c r="M177" i="2"/>
  <c r="N177" i="2" s="1"/>
  <c r="L177" i="2"/>
  <c r="M176" i="2"/>
  <c r="N176" i="2" s="1"/>
  <c r="L176" i="2"/>
  <c r="M175" i="2"/>
  <c r="N175" i="2" s="1"/>
  <c r="L175" i="2"/>
  <c r="F175" i="2"/>
  <c r="M174" i="2"/>
  <c r="L174" i="2"/>
  <c r="F174" i="2"/>
  <c r="M173" i="2"/>
  <c r="L173" i="2"/>
  <c r="F173" i="2"/>
  <c r="M172" i="2"/>
  <c r="L172" i="2"/>
  <c r="F172" i="2"/>
  <c r="M171" i="2"/>
  <c r="L171" i="2"/>
  <c r="F171" i="2"/>
  <c r="M170" i="2"/>
  <c r="L170" i="2"/>
  <c r="F170" i="2"/>
  <c r="M169" i="2"/>
  <c r="L169" i="2"/>
  <c r="F169" i="2"/>
  <c r="M168" i="2"/>
  <c r="L168" i="2"/>
  <c r="F168" i="2"/>
  <c r="K166" i="2"/>
  <c r="H15" i="6" s="1"/>
  <c r="J166" i="2"/>
  <c r="G15" i="6" s="1"/>
  <c r="I166" i="2"/>
  <c r="F15" i="6" s="1"/>
  <c r="H166" i="2"/>
  <c r="E15" i="6" s="1"/>
  <c r="G166" i="2"/>
  <c r="D15" i="6" s="1"/>
  <c r="M165" i="2"/>
  <c r="N165" i="2" s="1"/>
  <c r="L165" i="2"/>
  <c r="M164" i="2"/>
  <c r="N164" i="2" s="1"/>
  <c r="L164" i="2"/>
  <c r="N163" i="2"/>
  <c r="M163" i="2"/>
  <c r="L163" i="2"/>
  <c r="M162" i="2"/>
  <c r="L162" i="2"/>
  <c r="F162" i="2"/>
  <c r="M161" i="2"/>
  <c r="L161" i="2"/>
  <c r="F161" i="2"/>
  <c r="M160" i="2"/>
  <c r="N160" i="2" s="1"/>
  <c r="L160" i="2"/>
  <c r="F160" i="2"/>
  <c r="M159" i="2"/>
  <c r="L159" i="2"/>
  <c r="F159" i="2"/>
  <c r="M158" i="2"/>
  <c r="L158" i="2"/>
  <c r="F158" i="2"/>
  <c r="M157" i="2"/>
  <c r="L157" i="2"/>
  <c r="F157" i="2"/>
  <c r="M156" i="2"/>
  <c r="N156" i="2" s="1"/>
  <c r="L156" i="2"/>
  <c r="F156" i="2"/>
  <c r="M155" i="2"/>
  <c r="L155" i="2"/>
  <c r="F155" i="2"/>
  <c r="K153" i="2"/>
  <c r="H21" i="6" s="1"/>
  <c r="J153" i="2"/>
  <c r="G21" i="6" s="1"/>
  <c r="I153" i="2"/>
  <c r="F21" i="6" s="1"/>
  <c r="H153" i="2"/>
  <c r="E21" i="6" s="1"/>
  <c r="G153" i="2"/>
  <c r="D21" i="6" s="1"/>
  <c r="M152" i="2"/>
  <c r="N152" i="2" s="1"/>
  <c r="L152" i="2"/>
  <c r="M151" i="2"/>
  <c r="N151" i="2" s="1"/>
  <c r="L151" i="2"/>
  <c r="N150" i="2"/>
  <c r="M150" i="2"/>
  <c r="L150" i="2"/>
  <c r="M149" i="2"/>
  <c r="L149" i="2"/>
  <c r="F149" i="2"/>
  <c r="M148" i="2"/>
  <c r="N148" i="2" s="1"/>
  <c r="L148" i="2"/>
  <c r="F148" i="2"/>
  <c r="M147" i="2"/>
  <c r="L147" i="2"/>
  <c r="F147" i="2"/>
  <c r="M146" i="2"/>
  <c r="L146" i="2"/>
  <c r="F146" i="2"/>
  <c r="M145" i="2"/>
  <c r="N145" i="2" s="1"/>
  <c r="L145" i="2"/>
  <c r="F145" i="2"/>
  <c r="M144" i="2"/>
  <c r="L144" i="2"/>
  <c r="F144" i="2"/>
  <c r="M143" i="2"/>
  <c r="L143" i="2"/>
  <c r="F143" i="2"/>
  <c r="M142" i="2"/>
  <c r="L142" i="2"/>
  <c r="F142" i="2"/>
  <c r="K140" i="2"/>
  <c r="H23" i="6" s="1"/>
  <c r="J140" i="2"/>
  <c r="G23" i="6" s="1"/>
  <c r="I140" i="2"/>
  <c r="F23" i="6" s="1"/>
  <c r="H140" i="2"/>
  <c r="E23" i="6" s="1"/>
  <c r="G140" i="2"/>
  <c r="D23" i="6" s="1"/>
  <c r="M139" i="2"/>
  <c r="N139" i="2" s="1"/>
  <c r="L139" i="2"/>
  <c r="M138" i="2"/>
  <c r="N138" i="2" s="1"/>
  <c r="L138" i="2"/>
  <c r="N137" i="2"/>
  <c r="M137" i="2"/>
  <c r="L137" i="2"/>
  <c r="M136" i="2"/>
  <c r="N136" i="2" s="1"/>
  <c r="L136" i="2"/>
  <c r="F136" i="2"/>
  <c r="N135" i="2"/>
  <c r="M135" i="2"/>
  <c r="L135" i="2"/>
  <c r="F135" i="2"/>
  <c r="M134" i="2"/>
  <c r="L134" i="2"/>
  <c r="F134" i="2"/>
  <c r="M133" i="2"/>
  <c r="L133" i="2"/>
  <c r="F133" i="2"/>
  <c r="M132" i="2"/>
  <c r="L132" i="2"/>
  <c r="F132" i="2"/>
  <c r="M131" i="2"/>
  <c r="L131" i="2"/>
  <c r="F131" i="2"/>
  <c r="M130" i="2"/>
  <c r="L130" i="2"/>
  <c r="F130" i="2"/>
  <c r="M129" i="2"/>
  <c r="L129" i="2"/>
  <c r="F129" i="2"/>
  <c r="K127" i="2"/>
  <c r="H12" i="6" s="1"/>
  <c r="J127" i="2"/>
  <c r="G12" i="6" s="1"/>
  <c r="I127" i="2"/>
  <c r="F12" i="6" s="1"/>
  <c r="H127" i="2"/>
  <c r="E12" i="6" s="1"/>
  <c r="G127" i="2"/>
  <c r="D12" i="6" s="1"/>
  <c r="M126" i="2"/>
  <c r="N126" i="2" s="1"/>
  <c r="L126" i="2"/>
  <c r="M125" i="2"/>
  <c r="N125" i="2" s="1"/>
  <c r="L125" i="2"/>
  <c r="M124" i="2"/>
  <c r="N124" i="2" s="1"/>
  <c r="L124" i="2"/>
  <c r="M123" i="2"/>
  <c r="L123" i="2"/>
  <c r="F123" i="2"/>
  <c r="M122" i="2"/>
  <c r="L122" i="2"/>
  <c r="F122" i="2"/>
  <c r="M121" i="2"/>
  <c r="L121" i="2"/>
  <c r="F121" i="2"/>
  <c r="M120" i="2"/>
  <c r="N120" i="2" s="1"/>
  <c r="L120" i="2"/>
  <c r="F120" i="2"/>
  <c r="M119" i="2"/>
  <c r="L119" i="2"/>
  <c r="F119" i="2"/>
  <c r="M118" i="2"/>
  <c r="L118" i="2"/>
  <c r="F118" i="2"/>
  <c r="M117" i="2"/>
  <c r="L117" i="2"/>
  <c r="F117" i="2"/>
  <c r="M116" i="2"/>
  <c r="L116" i="2"/>
  <c r="F116" i="2"/>
  <c r="K114" i="2"/>
  <c r="H16" i="6" s="1"/>
  <c r="J114" i="2"/>
  <c r="G16" i="6" s="1"/>
  <c r="I114" i="2"/>
  <c r="F16" i="6" s="1"/>
  <c r="H114" i="2"/>
  <c r="E16" i="6" s="1"/>
  <c r="G114" i="2"/>
  <c r="D16" i="6" s="1"/>
  <c r="M113" i="2"/>
  <c r="N113" i="2" s="1"/>
  <c r="L113" i="2"/>
  <c r="M112" i="2"/>
  <c r="N112" i="2" s="1"/>
  <c r="L112" i="2"/>
  <c r="M111" i="2"/>
  <c r="N111" i="2" s="1"/>
  <c r="L111" i="2"/>
  <c r="M110" i="2"/>
  <c r="N110" i="2" s="1"/>
  <c r="L110" i="2"/>
  <c r="F110" i="2"/>
  <c r="M109" i="2"/>
  <c r="N109" i="2" s="1"/>
  <c r="L109" i="2"/>
  <c r="F109" i="2"/>
  <c r="M108" i="2"/>
  <c r="N108" i="2" s="1"/>
  <c r="L108" i="2"/>
  <c r="F108" i="2"/>
  <c r="M107" i="2"/>
  <c r="L107" i="2"/>
  <c r="F107" i="2"/>
  <c r="M106" i="2"/>
  <c r="L106" i="2"/>
  <c r="F106" i="2"/>
  <c r="M105" i="2"/>
  <c r="L105" i="2"/>
  <c r="F105" i="2"/>
  <c r="M104" i="2"/>
  <c r="L104" i="2"/>
  <c r="F104" i="2"/>
  <c r="M103" i="2"/>
  <c r="L103" i="2"/>
  <c r="F103" i="2"/>
  <c r="K101" i="2"/>
  <c r="H20" i="6" s="1"/>
  <c r="J101" i="2"/>
  <c r="G20" i="6" s="1"/>
  <c r="I101" i="2"/>
  <c r="F20" i="6" s="1"/>
  <c r="H101" i="2"/>
  <c r="E20" i="6" s="1"/>
  <c r="G101" i="2"/>
  <c r="D20" i="6" s="1"/>
  <c r="M100" i="2"/>
  <c r="N100" i="2" s="1"/>
  <c r="L100" i="2"/>
  <c r="M99" i="2"/>
  <c r="N99" i="2" s="1"/>
  <c r="L99" i="2"/>
  <c r="M98" i="2"/>
  <c r="N98" i="2" s="1"/>
  <c r="L98" i="2"/>
  <c r="M97" i="2"/>
  <c r="N97" i="2" s="1"/>
  <c r="L97" i="2"/>
  <c r="F97" i="2"/>
  <c r="M96" i="2"/>
  <c r="L96" i="2"/>
  <c r="F96" i="2"/>
  <c r="M95" i="2"/>
  <c r="L95" i="2"/>
  <c r="F95" i="2"/>
  <c r="M94" i="2"/>
  <c r="L94" i="2"/>
  <c r="F94" i="2"/>
  <c r="M93" i="2"/>
  <c r="L93" i="2"/>
  <c r="F93" i="2"/>
  <c r="M92" i="2"/>
  <c r="L92" i="2"/>
  <c r="F92" i="2"/>
  <c r="M91" i="2"/>
  <c r="L91" i="2"/>
  <c r="F91" i="2"/>
  <c r="M90" i="2"/>
  <c r="L90" i="2"/>
  <c r="F90" i="2"/>
  <c r="K88" i="2"/>
  <c r="H26" i="6" s="1"/>
  <c r="J88" i="2"/>
  <c r="G26" i="6" s="1"/>
  <c r="I88" i="2"/>
  <c r="F26" i="6" s="1"/>
  <c r="H88" i="2"/>
  <c r="E26" i="6" s="1"/>
  <c r="G88" i="2"/>
  <c r="D26" i="6" s="1"/>
  <c r="M87" i="2"/>
  <c r="N87" i="2" s="1"/>
  <c r="L87" i="2"/>
  <c r="M86" i="2"/>
  <c r="N86" i="2" s="1"/>
  <c r="L86" i="2"/>
  <c r="M85" i="2"/>
  <c r="N85" i="2" s="1"/>
  <c r="L85" i="2"/>
  <c r="N84" i="2"/>
  <c r="M84" i="2"/>
  <c r="L84" i="2"/>
  <c r="F84" i="2"/>
  <c r="M83" i="2"/>
  <c r="N83" i="2" s="1"/>
  <c r="L83" i="2"/>
  <c r="F83" i="2"/>
  <c r="M82" i="2"/>
  <c r="L82" i="2"/>
  <c r="F82" i="2"/>
  <c r="M81" i="2"/>
  <c r="L81" i="2"/>
  <c r="F81" i="2"/>
  <c r="M80" i="2"/>
  <c r="N80" i="2" s="1"/>
  <c r="L80" i="2"/>
  <c r="F80" i="2"/>
  <c r="M79" i="2"/>
  <c r="L79" i="2"/>
  <c r="F79" i="2"/>
  <c r="M78" i="2"/>
  <c r="L78" i="2"/>
  <c r="F78" i="2"/>
  <c r="M77" i="2"/>
  <c r="L77" i="2"/>
  <c r="F77" i="2"/>
  <c r="K75" i="2"/>
  <c r="H13" i="6" s="1"/>
  <c r="J75" i="2"/>
  <c r="G13" i="6" s="1"/>
  <c r="I75" i="2"/>
  <c r="F13" i="6" s="1"/>
  <c r="H75" i="2"/>
  <c r="E13" i="6" s="1"/>
  <c r="G75" i="2"/>
  <c r="D13" i="6" s="1"/>
  <c r="M74" i="2"/>
  <c r="N74" i="2" s="1"/>
  <c r="L74" i="2"/>
  <c r="M73" i="2"/>
  <c r="N73" i="2" s="1"/>
  <c r="L73" i="2"/>
  <c r="M72" i="2"/>
  <c r="N72" i="2" s="1"/>
  <c r="L72" i="2"/>
  <c r="M71" i="2"/>
  <c r="L71" i="2"/>
  <c r="F71" i="2"/>
  <c r="M70" i="2"/>
  <c r="L70" i="2"/>
  <c r="F70" i="2"/>
  <c r="M69" i="2"/>
  <c r="N69" i="2" s="1"/>
  <c r="L69" i="2"/>
  <c r="F69" i="2"/>
  <c r="M68" i="2"/>
  <c r="N68" i="2" s="1"/>
  <c r="L68" i="2"/>
  <c r="F68" i="2"/>
  <c r="M67" i="2"/>
  <c r="L67" i="2"/>
  <c r="F67" i="2"/>
  <c r="M66" i="2"/>
  <c r="L66" i="2"/>
  <c r="F66" i="2"/>
  <c r="M65" i="2"/>
  <c r="L65" i="2"/>
  <c r="F65" i="2"/>
  <c r="M64" i="2"/>
  <c r="L64" i="2"/>
  <c r="F64" i="2"/>
  <c r="K62" i="2"/>
  <c r="H19" i="6" s="1"/>
  <c r="J62" i="2"/>
  <c r="G19" i="6" s="1"/>
  <c r="I62" i="2"/>
  <c r="F19" i="6" s="1"/>
  <c r="H62" i="2"/>
  <c r="E19" i="6" s="1"/>
  <c r="G62" i="2"/>
  <c r="D19" i="6" s="1"/>
  <c r="M61" i="2"/>
  <c r="N61" i="2" s="1"/>
  <c r="L61" i="2"/>
  <c r="M60" i="2"/>
  <c r="N60" i="2" s="1"/>
  <c r="L60" i="2"/>
  <c r="M59" i="2"/>
  <c r="N59" i="2" s="1"/>
  <c r="L59" i="2"/>
  <c r="M58" i="2"/>
  <c r="N58" i="2" s="1"/>
  <c r="L58" i="2"/>
  <c r="F58" i="2"/>
  <c r="M57" i="2"/>
  <c r="L57" i="2"/>
  <c r="F57" i="2"/>
  <c r="M56" i="2"/>
  <c r="L56" i="2"/>
  <c r="F56" i="2"/>
  <c r="M55" i="2"/>
  <c r="L55" i="2"/>
  <c r="F55" i="2"/>
  <c r="M54" i="2"/>
  <c r="L54" i="2"/>
  <c r="F54" i="2"/>
  <c r="M53" i="2"/>
  <c r="L53" i="2"/>
  <c r="F53" i="2"/>
  <c r="M52" i="2"/>
  <c r="N52" i="2" s="1"/>
  <c r="L52" i="2"/>
  <c r="F52" i="2"/>
  <c r="M51" i="2"/>
  <c r="L51" i="2"/>
  <c r="F51" i="2"/>
  <c r="K49" i="2"/>
  <c r="H27" i="6" s="1"/>
  <c r="J49" i="2"/>
  <c r="G27" i="6" s="1"/>
  <c r="I49" i="2"/>
  <c r="F27" i="6" s="1"/>
  <c r="H49" i="2"/>
  <c r="E27" i="6" s="1"/>
  <c r="G49" i="2"/>
  <c r="D27" i="6" s="1"/>
  <c r="M48" i="2"/>
  <c r="N48" i="2" s="1"/>
  <c r="L48" i="2"/>
  <c r="M47" i="2"/>
  <c r="N47" i="2" s="1"/>
  <c r="L47" i="2"/>
  <c r="M46" i="2"/>
  <c r="N46" i="2" s="1"/>
  <c r="L46" i="2"/>
  <c r="M45" i="2"/>
  <c r="N45" i="2" s="1"/>
  <c r="L45" i="2"/>
  <c r="F45" i="2"/>
  <c r="M44" i="2"/>
  <c r="N44" i="2" s="1"/>
  <c r="L44" i="2"/>
  <c r="F44" i="2"/>
  <c r="M43" i="2"/>
  <c r="L43" i="2"/>
  <c r="F43" i="2"/>
  <c r="M42" i="2"/>
  <c r="L42" i="2"/>
  <c r="F42" i="2"/>
  <c r="M41" i="2"/>
  <c r="L41" i="2"/>
  <c r="F41" i="2"/>
  <c r="M40" i="2"/>
  <c r="L40" i="2"/>
  <c r="F40" i="2"/>
  <c r="M39" i="2"/>
  <c r="L39" i="2"/>
  <c r="F39" i="2"/>
  <c r="M38" i="2"/>
  <c r="L38" i="2"/>
  <c r="F38" i="2"/>
  <c r="K36" i="2"/>
  <c r="H24" i="6" s="1"/>
  <c r="J36" i="2"/>
  <c r="G24" i="6" s="1"/>
  <c r="I36" i="2"/>
  <c r="F24" i="6" s="1"/>
  <c r="H36" i="2"/>
  <c r="E24" i="6" s="1"/>
  <c r="G36" i="2"/>
  <c r="D24" i="6" s="1"/>
  <c r="M35" i="2"/>
  <c r="N35" i="2" s="1"/>
  <c r="L35" i="2"/>
  <c r="M34" i="2"/>
  <c r="N34" i="2" s="1"/>
  <c r="L34" i="2"/>
  <c r="M33" i="2"/>
  <c r="N33" i="2" s="1"/>
  <c r="L33" i="2"/>
  <c r="N32" i="2"/>
  <c r="M32" i="2"/>
  <c r="L32" i="2"/>
  <c r="F32" i="2"/>
  <c r="M31" i="2"/>
  <c r="L31" i="2"/>
  <c r="F31" i="2"/>
  <c r="M30" i="2"/>
  <c r="N30" i="2" s="1"/>
  <c r="L30" i="2"/>
  <c r="F30" i="2"/>
  <c r="M29" i="2"/>
  <c r="N29" i="2" s="1"/>
  <c r="L29" i="2"/>
  <c r="F29" i="2"/>
  <c r="M28" i="2"/>
  <c r="L28" i="2"/>
  <c r="F28" i="2"/>
  <c r="M27" i="2"/>
  <c r="L27" i="2"/>
  <c r="F27" i="2"/>
  <c r="M26" i="2"/>
  <c r="L26" i="2"/>
  <c r="F26" i="2"/>
  <c r="M25" i="2"/>
  <c r="L25" i="2"/>
  <c r="F25" i="2"/>
  <c r="K23" i="2"/>
  <c r="J23" i="2"/>
  <c r="I23" i="2"/>
  <c r="F25" i="6" s="1"/>
  <c r="H23" i="2"/>
  <c r="G23" i="2"/>
  <c r="M22" i="2"/>
  <c r="N22" i="2" s="1"/>
  <c r="L22" i="2"/>
  <c r="M21" i="2"/>
  <c r="N21" i="2" s="1"/>
  <c r="L21" i="2"/>
  <c r="N20" i="2"/>
  <c r="M20" i="2"/>
  <c r="L20" i="2"/>
  <c r="M19" i="2"/>
  <c r="L19" i="2"/>
  <c r="F19" i="2"/>
  <c r="M18" i="2"/>
  <c r="N18" i="2" s="1"/>
  <c r="L18" i="2"/>
  <c r="F18" i="2"/>
  <c r="M17" i="2"/>
  <c r="L17" i="2"/>
  <c r="F17" i="2"/>
  <c r="M16" i="2"/>
  <c r="N16" i="2" s="1"/>
  <c r="L16" i="2"/>
  <c r="F16" i="2"/>
  <c r="M15" i="2"/>
  <c r="L15" i="2"/>
  <c r="F15" i="2"/>
  <c r="M14" i="2"/>
  <c r="L14" i="2"/>
  <c r="F14" i="2"/>
  <c r="M13" i="2"/>
  <c r="L13" i="2"/>
  <c r="F13" i="2"/>
  <c r="M12" i="2"/>
  <c r="L12" i="2"/>
  <c r="F12" i="2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 s="1"/>
  <c r="AE211" i="1" a="1"/>
  <c r="AE211" i="1" s="1"/>
  <c r="AD211" i="1" a="1"/>
  <c r="AD211" i="1" s="1"/>
  <c r="AC211" i="1" a="1"/>
  <c r="AC211" i="1" s="1"/>
  <c r="AB211" i="1" a="1"/>
  <c r="AB211" i="1" s="1"/>
  <c r="AM210" i="1" a="1"/>
  <c r="AM210" i="1" s="1"/>
  <c r="AL210" i="1" a="1"/>
  <c r="AL210" i="1" s="1"/>
  <c r="AK210" i="1" a="1"/>
  <c r="AK210" i="1" s="1"/>
  <c r="AJ210" i="1" a="1"/>
  <c r="AJ210" i="1"/>
  <c r="AI210" i="1" a="1"/>
  <c r="AI210" i="1" s="1"/>
  <c r="AH210" i="1" a="1"/>
  <c r="AH210" i="1" s="1"/>
  <c r="AG210" i="1" a="1"/>
  <c r="AG210" i="1" s="1"/>
  <c r="AF210" i="1" a="1"/>
  <c r="AF210" i="1" s="1"/>
  <c r="AE210" i="1" a="1"/>
  <c r="AE210" i="1" s="1"/>
  <c r="AD210" i="1" a="1"/>
  <c r="AD210" i="1" s="1"/>
  <c r="AC210" i="1" a="1"/>
  <c r="AC210" i="1" s="1"/>
  <c r="AB210" i="1" a="1"/>
  <c r="AB210" i="1" s="1"/>
  <c r="AM209" i="1" a="1"/>
  <c r="AM209" i="1" s="1"/>
  <c r="AL209" i="1" a="1"/>
  <c r="AL209" i="1" s="1"/>
  <c r="AK209" i="1" a="1"/>
  <c r="AK209" i="1" s="1"/>
  <c r="AJ209" i="1" a="1"/>
  <c r="AJ209" i="1" s="1"/>
  <c r="AI209" i="1" a="1"/>
  <c r="AI209" i="1" s="1"/>
  <c r="AH209" i="1" a="1"/>
  <c r="AH209" i="1" s="1"/>
  <c r="AG209" i="1" a="1"/>
  <c r="AG209" i="1" s="1"/>
  <c r="AF209" i="1" a="1"/>
  <c r="AF209" i="1" s="1"/>
  <c r="AE209" i="1" a="1"/>
  <c r="AE209" i="1" s="1"/>
  <c r="AD209" i="1" a="1"/>
  <c r="AD209" i="1" s="1"/>
  <c r="AC209" i="1" a="1"/>
  <c r="AC209" i="1" s="1"/>
  <c r="AB209" i="1" a="1"/>
  <c r="AB209" i="1" s="1"/>
  <c r="AM208" i="1" a="1"/>
  <c r="AM208" i="1" s="1"/>
  <c r="AL208" i="1" a="1"/>
  <c r="AL208" i="1" s="1"/>
  <c r="AK208" i="1" a="1"/>
  <c r="AK208" i="1" s="1"/>
  <c r="AJ208" i="1" a="1"/>
  <c r="AJ208" i="1" s="1"/>
  <c r="AI208" i="1" a="1"/>
  <c r="AI208" i="1" s="1"/>
  <c r="AH208" i="1" a="1"/>
  <c r="AH208" i="1" s="1"/>
  <c r="AG208" i="1" a="1"/>
  <c r="AG208" i="1" s="1"/>
  <c r="AF208" i="1" a="1"/>
  <c r="AF208" i="1" s="1"/>
  <c r="AE208" i="1" a="1"/>
  <c r="AE208" i="1" s="1"/>
  <c r="AD208" i="1" a="1"/>
  <c r="AD208" i="1" s="1"/>
  <c r="AC208" i="1" a="1"/>
  <c r="AC208" i="1" s="1"/>
  <c r="AB208" i="1" a="1"/>
  <c r="AB208" i="1" s="1"/>
  <c r="AM207" i="1" a="1"/>
  <c r="AM207" i="1" s="1"/>
  <c r="AL207" i="1" a="1"/>
  <c r="AL207" i="1" s="1"/>
  <c r="AK207" i="1" a="1"/>
  <c r="AK207" i="1" s="1"/>
  <c r="AJ207" i="1" a="1"/>
  <c r="AJ207" i="1" s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 s="1"/>
  <c r="AD207" i="1" a="1"/>
  <c r="AD207" i="1" s="1"/>
  <c r="AC207" i="1" a="1"/>
  <c r="AC207" i="1" s="1"/>
  <c r="AB207" i="1" a="1"/>
  <c r="AB207" i="1" s="1"/>
  <c r="AM206" i="1" a="1"/>
  <c r="AM206" i="1" s="1"/>
  <c r="AL206" i="1" a="1"/>
  <c r="AL206" i="1" s="1"/>
  <c r="AK206" i="1" a="1"/>
  <c r="AK206" i="1" s="1"/>
  <c r="AJ206" i="1" a="1"/>
  <c r="AJ206" i="1" s="1"/>
  <c r="AI206" i="1" a="1"/>
  <c r="AI206" i="1" s="1"/>
  <c r="AH206" i="1" a="1"/>
  <c r="AH206" i="1" s="1"/>
  <c r="AG206" i="1" a="1"/>
  <c r="AG206" i="1" s="1"/>
  <c r="AF206" i="1" a="1"/>
  <c r="AF206" i="1" s="1"/>
  <c r="AE206" i="1" a="1"/>
  <c r="AE206" i="1" s="1"/>
  <c r="AD206" i="1" a="1"/>
  <c r="AD206" i="1" s="1"/>
  <c r="AC206" i="1" a="1"/>
  <c r="AC206" i="1" s="1"/>
  <c r="AB206" i="1" a="1"/>
  <c r="AB206" i="1" s="1"/>
  <c r="AM205" i="1" a="1"/>
  <c r="AM205" i="1" s="1"/>
  <c r="AL205" i="1" a="1"/>
  <c r="AL205" i="1" s="1"/>
  <c r="AK205" i="1" a="1"/>
  <c r="AK205" i="1" s="1"/>
  <c r="AJ205" i="1" a="1"/>
  <c r="AJ205" i="1" s="1"/>
  <c r="AI205" i="1" a="1"/>
  <c r="AI205" i="1" s="1"/>
  <c r="AH205" i="1" a="1"/>
  <c r="AH205" i="1" s="1"/>
  <c r="AG205" i="1" a="1"/>
  <c r="AG205" i="1" s="1"/>
  <c r="AF205" i="1" a="1"/>
  <c r="AF205" i="1" s="1"/>
  <c r="AE205" i="1" a="1"/>
  <c r="AE205" i="1" s="1"/>
  <c r="AD205" i="1" a="1"/>
  <c r="AD205" i="1" s="1"/>
  <c r="AC205" i="1" a="1"/>
  <c r="AC205" i="1" s="1"/>
  <c r="AB205" i="1" a="1"/>
  <c r="AB205" i="1" s="1"/>
  <c r="AM204" i="1" a="1"/>
  <c r="AM204" i="1" s="1"/>
  <c r="AL204" i="1" a="1"/>
  <c r="AL204" i="1" s="1"/>
  <c r="AK204" i="1" a="1"/>
  <c r="AK204" i="1" s="1"/>
  <c r="AJ204" i="1" a="1"/>
  <c r="AJ204" i="1" s="1"/>
  <c r="AI204" i="1" a="1"/>
  <c r="AI204" i="1" s="1"/>
  <c r="AH204" i="1" a="1"/>
  <c r="AH204" i="1" s="1"/>
  <c r="AG204" i="1" a="1"/>
  <c r="AG204" i="1" s="1"/>
  <c r="AF204" i="1" a="1"/>
  <c r="AF204" i="1" s="1"/>
  <c r="AE204" i="1" a="1"/>
  <c r="AE204" i="1" s="1"/>
  <c r="AD204" i="1" a="1"/>
  <c r="AD204" i="1" s="1"/>
  <c r="AC204" i="1" a="1"/>
  <c r="AC204" i="1" s="1"/>
  <c r="AB204" i="1" a="1"/>
  <c r="AB204" i="1" s="1"/>
  <c r="AM201" i="1" a="1"/>
  <c r="AM201" i="1" s="1"/>
  <c r="AL201" i="1" a="1"/>
  <c r="AL201" i="1" s="1"/>
  <c r="AK201" i="1" a="1"/>
  <c r="AK201" i="1" s="1"/>
  <c r="AJ201" i="1" a="1"/>
  <c r="AJ201" i="1" s="1"/>
  <c r="AI201" i="1" a="1"/>
  <c r="AI201" i="1" s="1"/>
  <c r="AH201" i="1" a="1"/>
  <c r="AH201" i="1" s="1"/>
  <c r="AG201" i="1" a="1"/>
  <c r="AG201" i="1" s="1"/>
  <c r="AF201" i="1" a="1"/>
  <c r="AF201" i="1" s="1"/>
  <c r="AE201" i="1" a="1"/>
  <c r="AE201" i="1" s="1"/>
  <c r="AD201" i="1" a="1"/>
  <c r="AD201" i="1" s="1"/>
  <c r="AC201" i="1" a="1"/>
  <c r="AC201" i="1" s="1"/>
  <c r="AB201" i="1" a="1"/>
  <c r="AB201" i="1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C213" i="4" s="1"/>
  <c r="AC200" i="1" a="1"/>
  <c r="AC200" i="1" s="1"/>
  <c r="AB200" i="1" a="1"/>
  <c r="AB200" i="1" s="1"/>
  <c r="AM199" i="1" a="1"/>
  <c r="AM199" i="1" s="1"/>
  <c r="AL199" i="1" a="1"/>
  <c r="AL199" i="1" s="1"/>
  <c r="AK199" i="1" a="1"/>
  <c r="AK199" i="1" s="1"/>
  <c r="AJ199" i="1" a="1"/>
  <c r="AJ199" i="1" s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 s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 s="1"/>
  <c r="AE196" i="1" a="1"/>
  <c r="AE196" i="1" s="1"/>
  <c r="AD196" i="1" a="1"/>
  <c r="AD196" i="1" s="1"/>
  <c r="AC196" i="1" a="1"/>
  <c r="AC196" i="1" s="1"/>
  <c r="AB196" i="1" a="1"/>
  <c r="AB196" i="1" s="1"/>
  <c r="AM195" i="1" a="1"/>
  <c r="AM195" i="1" s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 s="1"/>
  <c r="AB195" i="1" a="1"/>
  <c r="AB195" i="1" s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 s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0" i="1" a="1"/>
  <c r="AM190" i="1" s="1"/>
  <c r="AL190" i="1" a="1"/>
  <c r="AL190" i="1" s="1"/>
  <c r="AK190" i="1" a="1"/>
  <c r="AK190" i="1" s="1"/>
  <c r="AJ190" i="1" a="1"/>
  <c r="AJ190" i="1" s="1"/>
  <c r="AI190" i="1" a="1"/>
  <c r="AI190" i="1" s="1"/>
  <c r="AH190" i="1" a="1"/>
  <c r="AH190" i="1" s="1"/>
  <c r="AG190" i="1" a="1"/>
  <c r="AG190" i="1" s="1"/>
  <c r="AF190" i="1" a="1"/>
  <c r="AF190" i="1" s="1"/>
  <c r="AE190" i="1" a="1"/>
  <c r="AE190" i="1" s="1"/>
  <c r="AD190" i="1" a="1"/>
  <c r="AD190" i="1" s="1"/>
  <c r="AC190" i="1" a="1"/>
  <c r="AC190" i="1" s="1"/>
  <c r="AB190" i="1" a="1"/>
  <c r="AB190" i="1" s="1"/>
  <c r="AM189" i="1" a="1"/>
  <c r="AM189" i="1" s="1"/>
  <c r="AL189" i="1" a="1"/>
  <c r="AL189" i="1" s="1"/>
  <c r="AK189" i="1" a="1"/>
  <c r="AK189" i="1" s="1"/>
  <c r="AJ189" i="1" a="1"/>
  <c r="AJ189" i="1" s="1"/>
  <c r="AI189" i="1" a="1"/>
  <c r="AI189" i="1" s="1"/>
  <c r="AH189" i="1" a="1"/>
  <c r="AH189" i="1" s="1"/>
  <c r="AG189" i="1" a="1"/>
  <c r="AG189" i="1" s="1"/>
  <c r="AF189" i="1" a="1"/>
  <c r="AF189" i="1" s="1"/>
  <c r="AE189" i="1" a="1"/>
  <c r="AE189" i="1" s="1"/>
  <c r="AD189" i="1" a="1"/>
  <c r="AD189" i="1" s="1"/>
  <c r="AC189" i="1" a="1"/>
  <c r="AC189" i="1" s="1"/>
  <c r="AB189" i="1" a="1"/>
  <c r="AB189" i="1" s="1"/>
  <c r="AM188" i="1" a="1"/>
  <c r="AM188" i="1" s="1"/>
  <c r="AL188" i="1" a="1"/>
  <c r="AL188" i="1" s="1"/>
  <c r="AK188" i="1" a="1"/>
  <c r="AK188" i="1" s="1"/>
  <c r="AJ188" i="1" a="1"/>
  <c r="AJ188" i="1" s="1"/>
  <c r="AI188" i="1" a="1"/>
  <c r="AI188" i="1" s="1"/>
  <c r="AH188" i="1" a="1"/>
  <c r="AH188" i="1" s="1"/>
  <c r="AG188" i="1" a="1"/>
  <c r="AG188" i="1" s="1"/>
  <c r="AF188" i="1" a="1"/>
  <c r="AF188" i="1" s="1"/>
  <c r="AE188" i="1" a="1"/>
  <c r="AE188" i="1" s="1"/>
  <c r="AD188" i="1" a="1"/>
  <c r="AD188" i="1" s="1"/>
  <c r="AC188" i="1" a="1"/>
  <c r="AC188" i="1" s="1"/>
  <c r="AB188" i="1" a="1"/>
  <c r="AB188" i="1" s="1"/>
  <c r="B199" i="4" s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 s="1"/>
  <c r="AB184" i="1" a="1"/>
  <c r="AB184" i="1" s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9" i="1" a="1"/>
  <c r="AM179" i="1" s="1"/>
  <c r="AL179" i="1" a="1"/>
  <c r="AL179" i="1" s="1"/>
  <c r="AK179" i="1" a="1"/>
  <c r="AK179" i="1" s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AD179" i="1" a="1"/>
  <c r="AD179" i="1" s="1"/>
  <c r="AC179" i="1" a="1"/>
  <c r="AC179" i="1" s="1"/>
  <c r="AB179" i="1" a="1"/>
  <c r="AB179" i="1" s="1"/>
  <c r="B185" i="4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AD178" i="1" a="1"/>
  <c r="AD178" i="1" s="1"/>
  <c r="AC178" i="1" a="1"/>
  <c r="AC178" i="1" s="1"/>
  <c r="AB178" i="1" a="1"/>
  <c r="AB178" i="1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AD177" i="1" a="1"/>
  <c r="AD177" i="1" s="1"/>
  <c r="AC177" i="1" a="1"/>
  <c r="AC177" i="1" s="1"/>
  <c r="AB177" i="1" a="1"/>
  <c r="AB177" i="1" s="1"/>
  <c r="AM176" i="1" a="1"/>
  <c r="AM176" i="1" s="1"/>
  <c r="AL176" i="1" a="1"/>
  <c r="AL176" i="1" s="1"/>
  <c r="AK176" i="1" a="1"/>
  <c r="AK176" i="1" s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AD176" i="1" a="1"/>
  <c r="AD176" i="1" s="1"/>
  <c r="AC176" i="1" a="1"/>
  <c r="AC176" i="1" s="1"/>
  <c r="AB176" i="1" a="1"/>
  <c r="AB176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 s="1"/>
  <c r="AE175" i="1" a="1"/>
  <c r="AE175" i="1" s="1"/>
  <c r="AD175" i="1" a="1"/>
  <c r="AD175" i="1" s="1"/>
  <c r="AC175" i="1" a="1"/>
  <c r="AC175" i="1" s="1"/>
  <c r="AB175" i="1" a="1"/>
  <c r="AB175" i="1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 s="1"/>
  <c r="AG174" i="1" a="1"/>
  <c r="AG174" i="1" s="1"/>
  <c r="AF174" i="1" a="1"/>
  <c r="AF174" i="1" s="1"/>
  <c r="AE174" i="1" a="1"/>
  <c r="AE174" i="1" s="1"/>
  <c r="AD174" i="1" a="1"/>
  <c r="AD174" i="1" s="1"/>
  <c r="AC174" i="1" a="1"/>
  <c r="AC174" i="1" s="1"/>
  <c r="AB174" i="1" a="1"/>
  <c r="AB174" i="1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 s="1"/>
  <c r="AH173" i="1" a="1"/>
  <c r="AH173" i="1" s="1"/>
  <c r="AG173" i="1" a="1"/>
  <c r="AG173" i="1" s="1"/>
  <c r="AF173" i="1" a="1"/>
  <c r="AF173" i="1" s="1"/>
  <c r="AE173" i="1" a="1"/>
  <c r="AE173" i="1" s="1"/>
  <c r="AD173" i="1" a="1"/>
  <c r="AD173" i="1" s="1"/>
  <c r="AC173" i="1" a="1"/>
  <c r="AC173" i="1" s="1"/>
  <c r="AB173" i="1" a="1"/>
  <c r="AB173" i="1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 s="1"/>
  <c r="AE172" i="1" a="1"/>
  <c r="AE172" i="1" s="1"/>
  <c r="AD172" i="1" a="1"/>
  <c r="AD172" i="1" s="1"/>
  <c r="C173" i="4" s="1"/>
  <c r="AC172" i="1" a="1"/>
  <c r="AC172" i="1" s="1"/>
  <c r="AB172" i="1" a="1"/>
  <c r="AB172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B172" i="4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 s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68" i="1" a="1"/>
  <c r="AM168" i="1" s="1"/>
  <c r="AL168" i="1" a="1"/>
  <c r="AL168" i="1" s="1"/>
  <c r="AK168" i="1" a="1"/>
  <c r="AK168" i="1" s="1"/>
  <c r="AJ168" i="1" a="1"/>
  <c r="AJ168" i="1" s="1"/>
  <c r="AI168" i="1" a="1"/>
  <c r="AI168" i="1" s="1"/>
  <c r="AH168" i="1" a="1"/>
  <c r="AH168" i="1" s="1"/>
  <c r="AG168" i="1" a="1"/>
  <c r="AG168" i="1" s="1"/>
  <c r="AF168" i="1" a="1"/>
  <c r="AF168" i="1" s="1"/>
  <c r="AE168" i="1" a="1"/>
  <c r="AE168" i="1" s="1"/>
  <c r="AD168" i="1" a="1"/>
  <c r="AD168" i="1" s="1"/>
  <c r="AC168" i="1" a="1"/>
  <c r="AC168" i="1" s="1"/>
  <c r="AB168" i="1" a="1"/>
  <c r="AB168" i="1" s="1"/>
  <c r="AM167" i="1" a="1"/>
  <c r="AM167" i="1" s="1"/>
  <c r="AL167" i="1" a="1"/>
  <c r="AL167" i="1" s="1"/>
  <c r="AK167" i="1" a="1"/>
  <c r="AK167" i="1" s="1"/>
  <c r="AJ167" i="1" a="1"/>
  <c r="AJ167" i="1" s="1"/>
  <c r="AI167" i="1" a="1"/>
  <c r="AI167" i="1" s="1"/>
  <c r="AH167" i="1" a="1"/>
  <c r="AH167" i="1" s="1"/>
  <c r="AG167" i="1" a="1"/>
  <c r="AG167" i="1" s="1"/>
  <c r="AF167" i="1" a="1"/>
  <c r="AF167" i="1" s="1"/>
  <c r="AE167" i="1" a="1"/>
  <c r="AE167" i="1" s="1"/>
  <c r="AD167" i="1" a="1"/>
  <c r="AD167" i="1" s="1"/>
  <c r="AC167" i="1" a="1"/>
  <c r="AC167" i="1" s="1"/>
  <c r="AB167" i="1" a="1"/>
  <c r="AB167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D162" i="4" s="1"/>
  <c r="AD149" i="1" a="1"/>
  <c r="AD149" i="1" s="1"/>
  <c r="C162" i="4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B161" i="4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B159" i="4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42" i="1" a="1"/>
  <c r="AM142" i="1" s="1"/>
  <c r="AL142" i="1" a="1"/>
  <c r="AL142" i="1" s="1"/>
  <c r="AK142" i="1" a="1"/>
  <c r="AK142" i="1" s="1"/>
  <c r="AJ142" i="1" a="1"/>
  <c r="AJ142" i="1" s="1"/>
  <c r="AI142" i="1" a="1"/>
  <c r="AI142" i="1" s="1"/>
  <c r="AH142" i="1" a="1"/>
  <c r="AH142" i="1" s="1"/>
  <c r="AG142" i="1" a="1"/>
  <c r="AG142" i="1" s="1"/>
  <c r="AF142" i="1" a="1"/>
  <c r="AF142" i="1" s="1"/>
  <c r="AE142" i="1" a="1"/>
  <c r="AE142" i="1" s="1"/>
  <c r="D155" i="4" s="1"/>
  <c r="AD142" i="1" a="1"/>
  <c r="AD142" i="1" s="1"/>
  <c r="AC142" i="1" a="1"/>
  <c r="AC142" i="1" s="1"/>
  <c r="AB142" i="1" a="1"/>
  <c r="AB142" i="1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AD141" i="1" a="1"/>
  <c r="AD141" i="1" s="1"/>
  <c r="AC141" i="1" a="1"/>
  <c r="AC141" i="1" s="1"/>
  <c r="AB141" i="1" a="1"/>
  <c r="AB141" i="1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D148" i="4" s="1"/>
  <c r="AD140" i="1" a="1"/>
  <c r="AD140" i="1" s="1"/>
  <c r="C148" i="4" s="1"/>
  <c r="AC140" i="1" a="1"/>
  <c r="AC140" i="1" s="1"/>
  <c r="AB140" i="1" a="1"/>
  <c r="AB140" i="1"/>
  <c r="B148" i="4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 s="1"/>
  <c r="AM137" i="1" a="1"/>
  <c r="AM137" i="1" s="1"/>
  <c r="AL137" i="1" a="1"/>
  <c r="AL137" i="1" s="1"/>
  <c r="AK137" i="1" a="1"/>
  <c r="AK137" i="1" s="1"/>
  <c r="AJ137" i="1" a="1"/>
  <c r="AJ137" i="1" s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AD137" i="1" a="1"/>
  <c r="AD137" i="1" s="1"/>
  <c r="AC137" i="1" a="1"/>
  <c r="AC137" i="1" s="1"/>
  <c r="AB137" i="1" a="1"/>
  <c r="AB137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AD135" i="1" a="1"/>
  <c r="AD135" i="1" s="1"/>
  <c r="AC135" i="1" a="1"/>
  <c r="AC135" i="1" s="1"/>
  <c r="AB135" i="1" a="1"/>
  <c r="AB135" i="1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AD134" i="1" a="1"/>
  <c r="AD134" i="1" s="1"/>
  <c r="AC134" i="1" a="1"/>
  <c r="AC134" i="1" s="1"/>
  <c r="AB134" i="1" a="1"/>
  <c r="AB134" i="1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AD133" i="1" a="1"/>
  <c r="AD133" i="1" s="1"/>
  <c r="AC133" i="1" a="1"/>
  <c r="AC133" i="1" s="1"/>
  <c r="AB133" i="1" a="1"/>
  <c r="AB133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C134" i="4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09" i="1" a="1"/>
  <c r="AM109" i="1" s="1"/>
  <c r="AL109" i="1" a="1"/>
  <c r="AL109" i="1" s="1"/>
  <c r="AK109" i="1" a="1"/>
  <c r="AK109" i="1" s="1"/>
  <c r="AJ109" i="1" a="1"/>
  <c r="AJ109" i="1" s="1"/>
  <c r="AI109" i="1" a="1"/>
  <c r="AI109" i="1" s="1"/>
  <c r="AH109" i="1" a="1"/>
  <c r="AH109" i="1" s="1"/>
  <c r="AG109" i="1" a="1"/>
  <c r="AG109" i="1" s="1"/>
  <c r="AF109" i="1" a="1"/>
  <c r="AF109" i="1" s="1"/>
  <c r="AE109" i="1" a="1"/>
  <c r="AE109" i="1" s="1"/>
  <c r="AD109" i="1" a="1"/>
  <c r="AD109" i="1" s="1"/>
  <c r="AC109" i="1" a="1"/>
  <c r="AC109" i="1" s="1"/>
  <c r="AB109" i="1" a="1"/>
  <c r="AB109" i="1" s="1"/>
  <c r="AM108" i="1" a="1"/>
  <c r="AM108" i="1" s="1"/>
  <c r="AL108" i="1" a="1"/>
  <c r="AL108" i="1" s="1"/>
  <c r="AK108" i="1" a="1"/>
  <c r="AK108" i="1" s="1"/>
  <c r="AJ108" i="1" a="1"/>
  <c r="AJ108" i="1" s="1"/>
  <c r="AI108" i="1" a="1"/>
  <c r="AI108" i="1" s="1"/>
  <c r="AH108" i="1" a="1"/>
  <c r="AH108" i="1" s="1"/>
  <c r="AG108" i="1" a="1"/>
  <c r="AG108" i="1" s="1"/>
  <c r="AF108" i="1" a="1"/>
  <c r="AF108" i="1" s="1"/>
  <c r="AE108" i="1" a="1"/>
  <c r="AE108" i="1" s="1"/>
  <c r="AD108" i="1" a="1"/>
  <c r="AD108" i="1" s="1"/>
  <c r="AC108" i="1" a="1"/>
  <c r="AC108" i="1" s="1"/>
  <c r="AB108" i="1" a="1"/>
  <c r="AB108" i="1" s="1"/>
  <c r="AM107" i="1" a="1"/>
  <c r="AM107" i="1" s="1"/>
  <c r="AL107" i="1" a="1"/>
  <c r="AL107" i="1" s="1"/>
  <c r="AK107" i="1" a="1"/>
  <c r="AK107" i="1" s="1"/>
  <c r="AJ107" i="1" a="1"/>
  <c r="AJ107" i="1" s="1"/>
  <c r="AI107" i="1" a="1"/>
  <c r="AI107" i="1" s="1"/>
  <c r="AH107" i="1" a="1"/>
  <c r="AH107" i="1" s="1"/>
  <c r="AG107" i="1" a="1"/>
  <c r="AG107" i="1" s="1"/>
  <c r="AF107" i="1" a="1"/>
  <c r="AF107" i="1" s="1"/>
  <c r="AE107" i="1" a="1"/>
  <c r="AE107" i="1" s="1"/>
  <c r="AD107" i="1" a="1"/>
  <c r="AD107" i="1" s="1"/>
  <c r="AC107" i="1" a="1"/>
  <c r="AC107" i="1" s="1"/>
  <c r="AB107" i="1" a="1"/>
  <c r="AB107" i="1" s="1"/>
  <c r="AM106" i="1" a="1"/>
  <c r="AM106" i="1" s="1"/>
  <c r="AL106" i="1" a="1"/>
  <c r="AL106" i="1" s="1"/>
  <c r="AK106" i="1" a="1"/>
  <c r="AK106" i="1" s="1"/>
  <c r="AJ106" i="1" a="1"/>
  <c r="AJ106" i="1" s="1"/>
  <c r="AI106" i="1" a="1"/>
  <c r="AI106" i="1" s="1"/>
  <c r="AH106" i="1" a="1"/>
  <c r="AH106" i="1" s="1"/>
  <c r="AG106" i="1" a="1"/>
  <c r="AG106" i="1" s="1"/>
  <c r="AF106" i="1" a="1"/>
  <c r="AF106" i="1" s="1"/>
  <c r="AE106" i="1" a="1"/>
  <c r="AE106" i="1" s="1"/>
  <c r="AD106" i="1" a="1"/>
  <c r="AD106" i="1" s="1"/>
  <c r="AC106" i="1" a="1"/>
  <c r="AC106" i="1" s="1"/>
  <c r="AB106" i="1" a="1"/>
  <c r="AB106" i="1" s="1"/>
  <c r="AM105" i="1" a="1"/>
  <c r="AM105" i="1" s="1"/>
  <c r="AL105" i="1" a="1"/>
  <c r="AL105" i="1" s="1"/>
  <c r="AK105" i="1" a="1"/>
  <c r="AK105" i="1" s="1"/>
  <c r="AJ105" i="1" a="1"/>
  <c r="AJ105" i="1" s="1"/>
  <c r="AI105" i="1" a="1"/>
  <c r="AI105" i="1" s="1"/>
  <c r="AH105" i="1" a="1"/>
  <c r="AH105" i="1" s="1"/>
  <c r="C54" i="5" s="1"/>
  <c r="AG105" i="1" a="1"/>
  <c r="AG105" i="1" s="1"/>
  <c r="AF105" i="1" a="1"/>
  <c r="AF105" i="1" s="1"/>
  <c r="AE105" i="1" a="1"/>
  <c r="AE105" i="1" s="1"/>
  <c r="AD105" i="1" a="1"/>
  <c r="AD105" i="1" s="1"/>
  <c r="AC105" i="1" a="1"/>
  <c r="AC105" i="1" s="1"/>
  <c r="AB105" i="1" a="1"/>
  <c r="AB105" i="1" s="1"/>
  <c r="AM104" i="1" a="1"/>
  <c r="AM104" i="1" s="1"/>
  <c r="AL104" i="1" a="1"/>
  <c r="AL104" i="1" s="1"/>
  <c r="AK104" i="1" a="1"/>
  <c r="AK104" i="1" s="1"/>
  <c r="AJ104" i="1" a="1"/>
  <c r="AJ104" i="1" s="1"/>
  <c r="AI104" i="1" a="1"/>
  <c r="AI104" i="1" s="1"/>
  <c r="AH104" i="1" a="1"/>
  <c r="AH104" i="1" s="1"/>
  <c r="AG104" i="1" a="1"/>
  <c r="AG104" i="1" s="1"/>
  <c r="AF104" i="1" a="1"/>
  <c r="AF104" i="1" s="1"/>
  <c r="AE104" i="1" a="1"/>
  <c r="AE104" i="1" s="1"/>
  <c r="AD104" i="1" a="1"/>
  <c r="AD104" i="1" s="1"/>
  <c r="AC104" i="1" a="1"/>
  <c r="AC104" i="1" s="1"/>
  <c r="AB104" i="1" a="1"/>
  <c r="AB104" i="1" s="1"/>
  <c r="AM103" i="1" a="1"/>
  <c r="AM103" i="1" s="1"/>
  <c r="AL103" i="1" a="1"/>
  <c r="AL103" i="1" s="1"/>
  <c r="AK103" i="1" a="1"/>
  <c r="AK103" i="1" s="1"/>
  <c r="AJ103" i="1" a="1"/>
  <c r="AJ103" i="1" s="1"/>
  <c r="AI103" i="1" a="1"/>
  <c r="AI103" i="1" s="1"/>
  <c r="AH103" i="1" a="1"/>
  <c r="AH103" i="1" s="1"/>
  <c r="AG103" i="1" a="1"/>
  <c r="AG103" i="1" s="1"/>
  <c r="AF103" i="1" a="1"/>
  <c r="AF103" i="1" s="1"/>
  <c r="AE103" i="1" a="1"/>
  <c r="AE103" i="1" s="1"/>
  <c r="AD103" i="1" a="1"/>
  <c r="AD103" i="1" s="1"/>
  <c r="AC103" i="1" a="1"/>
  <c r="AC103" i="1" s="1"/>
  <c r="AB103" i="1" a="1"/>
  <c r="AB103" i="1" s="1"/>
  <c r="AM102" i="1" a="1"/>
  <c r="AM102" i="1" s="1"/>
  <c r="AL102" i="1" a="1"/>
  <c r="AL102" i="1" s="1"/>
  <c r="AK102" i="1" a="1"/>
  <c r="AK102" i="1" s="1"/>
  <c r="AJ102" i="1" a="1"/>
  <c r="AJ102" i="1" s="1"/>
  <c r="AI102" i="1" a="1"/>
  <c r="AI102" i="1" s="1"/>
  <c r="AH102" i="1" a="1"/>
  <c r="AH102" i="1" s="1"/>
  <c r="AG102" i="1" a="1"/>
  <c r="AG102" i="1" s="1"/>
  <c r="AF102" i="1" a="1"/>
  <c r="AF102" i="1" s="1"/>
  <c r="AE102" i="1" a="1"/>
  <c r="AE102" i="1" s="1"/>
  <c r="AD102" i="1" a="1"/>
  <c r="AD102" i="1" s="1"/>
  <c r="AC102" i="1" a="1"/>
  <c r="AC102" i="1" s="1"/>
  <c r="AB102" i="1" a="1"/>
  <c r="AB102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AD83" i="1" a="1"/>
  <c r="AD83" i="1" s="1"/>
  <c r="AC83" i="1" a="1"/>
  <c r="AC83" i="1" s="1"/>
  <c r="AB83" i="1" a="1"/>
  <c r="AB83" i="1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 s="1"/>
  <c r="AE82" i="1" a="1"/>
  <c r="AE82" i="1" s="1"/>
  <c r="AD82" i="1" a="1"/>
  <c r="AD82" i="1" s="1"/>
  <c r="AC82" i="1" a="1"/>
  <c r="AC82" i="1" s="1"/>
  <c r="AB82" i="1" a="1"/>
  <c r="AB82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B94" i="4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D77" i="4" s="1"/>
  <c r="AD67" i="1" a="1"/>
  <c r="AD67" i="1" s="1"/>
  <c r="AC67" i="1" a="1"/>
  <c r="AC67" i="1" s="1"/>
  <c r="AB67" i="1" a="1"/>
  <c r="AB67" i="1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AD55" i="1" a="1"/>
  <c r="AD55" i="1" s="1"/>
  <c r="AC55" i="1" a="1"/>
  <c r="AC55" i="1" s="1"/>
  <c r="AB55" i="1" a="1"/>
  <c r="AB55" i="1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AD54" i="1" a="1"/>
  <c r="AD54" i="1" s="1"/>
  <c r="AC54" i="1" a="1"/>
  <c r="AC54" i="1" s="1"/>
  <c r="AB54" i="1" a="1"/>
  <c r="AB5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AC50" i="1" a="1"/>
  <c r="AC50" i="1" s="1"/>
  <c r="AB50" i="1" a="1"/>
  <c r="AB50" i="1" s="1"/>
  <c r="AM49" i="1" a="1"/>
  <c r="AM49" i="1" s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AD49" i="1" a="1"/>
  <c r="AD49" i="1" s="1"/>
  <c r="AC49" i="1" a="1"/>
  <c r="AC49" i="1" s="1"/>
  <c r="AB49" i="1" a="1"/>
  <c r="AB49" i="1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AD48" i="1" a="1"/>
  <c r="AD48" i="1" s="1"/>
  <c r="AC48" i="1" a="1"/>
  <c r="AC48" i="1" s="1"/>
  <c r="AB48" i="1" a="1"/>
  <c r="AB48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6" i="1" a="1"/>
  <c r="AM36" i="1" s="1"/>
  <c r="AL36" i="1" a="1"/>
  <c r="AL36" i="1" s="1"/>
  <c r="AK36" i="1" a="1"/>
  <c r="AK36" i="1" s="1"/>
  <c r="AJ36" i="1" a="1"/>
  <c r="AJ36" i="1" s="1"/>
  <c r="AI36" i="1" a="1"/>
  <c r="AI36" i="1" s="1"/>
  <c r="AH36" i="1" a="1"/>
  <c r="AH36" i="1" s="1"/>
  <c r="AG36" i="1" a="1"/>
  <c r="AG36" i="1" s="1"/>
  <c r="AF36" i="1" a="1"/>
  <c r="AF36" i="1" s="1"/>
  <c r="AE36" i="1" a="1"/>
  <c r="AE36" i="1" s="1"/>
  <c r="AD36" i="1" a="1"/>
  <c r="AD36" i="1" s="1"/>
  <c r="AC36" i="1" a="1"/>
  <c r="AC36" i="1" s="1"/>
  <c r="AB36" i="1" a="1"/>
  <c r="AB36" i="1" s="1"/>
  <c r="AM35" i="1" a="1"/>
  <c r="AM35" i="1" s="1"/>
  <c r="AL35" i="1" a="1"/>
  <c r="AL35" i="1" s="1"/>
  <c r="AK35" i="1" a="1"/>
  <c r="AK35" i="1" s="1"/>
  <c r="AJ35" i="1" a="1"/>
  <c r="AJ35" i="1" s="1"/>
  <c r="AI35" i="1" a="1"/>
  <c r="AI35" i="1" s="1"/>
  <c r="AH35" i="1" a="1"/>
  <c r="AH35" i="1" s="1"/>
  <c r="AG35" i="1" a="1"/>
  <c r="AG35" i="1" s="1"/>
  <c r="AF35" i="1" a="1"/>
  <c r="AF35" i="1" s="1"/>
  <c r="AE35" i="1" a="1"/>
  <c r="AE35" i="1" s="1"/>
  <c r="AD35" i="1" a="1"/>
  <c r="AD35" i="1" s="1"/>
  <c r="AC35" i="1" a="1"/>
  <c r="AC35" i="1" s="1"/>
  <c r="AB35" i="1" a="1"/>
  <c r="AB35" i="1" s="1"/>
  <c r="AM34" i="1" a="1"/>
  <c r="AM34" i="1" s="1"/>
  <c r="AL34" i="1" a="1"/>
  <c r="AL34" i="1" s="1"/>
  <c r="AK34" i="1" a="1"/>
  <c r="AK34" i="1" s="1"/>
  <c r="AJ34" i="1" a="1"/>
  <c r="AJ34" i="1" s="1"/>
  <c r="AI34" i="1" a="1"/>
  <c r="AI34" i="1" s="1"/>
  <c r="AH34" i="1" a="1"/>
  <c r="AH34" i="1" s="1"/>
  <c r="AG34" i="1" a="1"/>
  <c r="AG34" i="1" s="1"/>
  <c r="AF34" i="1" a="1"/>
  <c r="AF34" i="1" s="1"/>
  <c r="AE34" i="1" a="1"/>
  <c r="AE34" i="1" s="1"/>
  <c r="AD34" i="1" a="1"/>
  <c r="AD34" i="1" s="1"/>
  <c r="AC34" i="1" a="1"/>
  <c r="AC34" i="1" s="1"/>
  <c r="AB34" i="1" a="1"/>
  <c r="AB34" i="1" s="1"/>
  <c r="AM33" i="1" a="1"/>
  <c r="AM33" i="1" s="1"/>
  <c r="AL33" i="1" a="1"/>
  <c r="AL33" i="1" s="1"/>
  <c r="AK33" i="1" a="1"/>
  <c r="AK33" i="1" s="1"/>
  <c r="AJ33" i="1" a="1"/>
  <c r="AJ33" i="1" s="1"/>
  <c r="AI33" i="1" a="1"/>
  <c r="AI33" i="1" s="1"/>
  <c r="AH33" i="1" a="1"/>
  <c r="AH33" i="1" s="1"/>
  <c r="AG33" i="1" a="1"/>
  <c r="AG33" i="1" s="1"/>
  <c r="AF33" i="1" a="1"/>
  <c r="AF33" i="1" s="1"/>
  <c r="AE33" i="1" a="1"/>
  <c r="AE33" i="1" s="1"/>
  <c r="AD33" i="1" a="1"/>
  <c r="AD33" i="1" s="1"/>
  <c r="AC33" i="1" a="1"/>
  <c r="AC33" i="1" s="1"/>
  <c r="AB33" i="1" a="1"/>
  <c r="AB33" i="1" s="1"/>
  <c r="AM32" i="1" a="1"/>
  <c r="AM32" i="1" s="1"/>
  <c r="AL32" i="1" a="1"/>
  <c r="AL32" i="1" s="1"/>
  <c r="AK32" i="1" a="1"/>
  <c r="AK32" i="1" s="1"/>
  <c r="AJ32" i="1" a="1"/>
  <c r="AJ32" i="1" s="1"/>
  <c r="AI32" i="1" a="1"/>
  <c r="AI32" i="1" s="1"/>
  <c r="AH32" i="1" a="1"/>
  <c r="AH32" i="1" s="1"/>
  <c r="AG32" i="1" a="1"/>
  <c r="AG32" i="1" s="1"/>
  <c r="AF32" i="1" a="1"/>
  <c r="AF32" i="1" s="1"/>
  <c r="AE32" i="1" a="1"/>
  <c r="AE32" i="1" s="1"/>
  <c r="AD32" i="1" a="1"/>
  <c r="AD32" i="1" s="1"/>
  <c r="AC32" i="1" a="1"/>
  <c r="AC32" i="1" s="1"/>
  <c r="AB32" i="1" a="1"/>
  <c r="AB32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 s="1"/>
  <c r="AD31" i="1" a="1"/>
  <c r="AD31" i="1" s="1"/>
  <c r="AC31" i="1" a="1"/>
  <c r="AC31" i="1" s="1"/>
  <c r="AB31" i="1" a="1"/>
  <c r="AB31" i="1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24" i="1" a="1"/>
  <c r="AM24" i="1" s="1"/>
  <c r="AL24" i="1" a="1"/>
  <c r="AL24" i="1" s="1"/>
  <c r="AK24" i="1" a="1"/>
  <c r="AK24" i="1" s="1"/>
  <c r="AJ24" i="1" a="1"/>
  <c r="AJ24" i="1" s="1"/>
  <c r="AI24" i="1" a="1"/>
  <c r="AI24" i="1" s="1"/>
  <c r="AH24" i="1" a="1"/>
  <c r="AH24" i="1" s="1"/>
  <c r="AG24" i="1" a="1"/>
  <c r="AG24" i="1" s="1"/>
  <c r="AF24" i="1" a="1"/>
  <c r="AF24" i="1" s="1"/>
  <c r="AE24" i="1" a="1"/>
  <c r="AE24" i="1" s="1"/>
  <c r="AD24" i="1" a="1"/>
  <c r="AD24" i="1" s="1"/>
  <c r="AC24" i="1" a="1"/>
  <c r="AC24" i="1" s="1"/>
  <c r="AB24" i="1" a="1"/>
  <c r="AB24" i="1" s="1"/>
  <c r="AM23" i="1" a="1"/>
  <c r="AM23" i="1" s="1"/>
  <c r="AL23" i="1" a="1"/>
  <c r="AL23" i="1" s="1"/>
  <c r="AK23" i="1" a="1"/>
  <c r="AK23" i="1" s="1"/>
  <c r="AJ23" i="1" a="1"/>
  <c r="AJ23" i="1" s="1"/>
  <c r="AI23" i="1" a="1"/>
  <c r="AI23" i="1" s="1"/>
  <c r="AH23" i="1" a="1"/>
  <c r="AH23" i="1" s="1"/>
  <c r="AG23" i="1" a="1"/>
  <c r="AG23" i="1" s="1"/>
  <c r="AF23" i="1" a="1"/>
  <c r="AF23" i="1" s="1"/>
  <c r="AE23" i="1" a="1"/>
  <c r="AE23" i="1" s="1"/>
  <c r="AD23" i="1" a="1"/>
  <c r="AD23" i="1" s="1"/>
  <c r="AC23" i="1" a="1"/>
  <c r="AC23" i="1" s="1"/>
  <c r="AB23" i="1" a="1"/>
  <c r="AB23" i="1" s="1"/>
  <c r="AM22" i="1" a="1"/>
  <c r="AM22" i="1" s="1"/>
  <c r="AL22" i="1" a="1"/>
  <c r="AL22" i="1" s="1"/>
  <c r="AK22" i="1" a="1"/>
  <c r="AK22" i="1" s="1"/>
  <c r="AJ22" i="1" a="1"/>
  <c r="AJ22" i="1" s="1"/>
  <c r="AI22" i="1" a="1"/>
  <c r="AI22" i="1" s="1"/>
  <c r="AH22" i="1" a="1"/>
  <c r="AH22" i="1" s="1"/>
  <c r="AG22" i="1" a="1"/>
  <c r="AG22" i="1" s="1"/>
  <c r="AF22" i="1" a="1"/>
  <c r="AF22" i="1" s="1"/>
  <c r="AE22" i="1" a="1"/>
  <c r="AE22" i="1" s="1"/>
  <c r="AD22" i="1" a="1"/>
  <c r="AD22" i="1" s="1"/>
  <c r="AC22" i="1" a="1"/>
  <c r="AC22" i="1" s="1"/>
  <c r="AB22" i="1" a="1"/>
  <c r="AB22" i="1" s="1"/>
  <c r="AM21" i="1" a="1"/>
  <c r="AM21" i="1" s="1"/>
  <c r="AL21" i="1" a="1"/>
  <c r="AL21" i="1" s="1"/>
  <c r="AK21" i="1" a="1"/>
  <c r="AK21" i="1" s="1"/>
  <c r="AJ21" i="1" a="1"/>
  <c r="AJ21" i="1" s="1"/>
  <c r="AI21" i="1" a="1"/>
  <c r="AI21" i="1" s="1"/>
  <c r="AH21" i="1" a="1"/>
  <c r="AH21" i="1" s="1"/>
  <c r="AG21" i="1" a="1"/>
  <c r="AG21" i="1" s="1"/>
  <c r="AF21" i="1" a="1"/>
  <c r="AF21" i="1" s="1"/>
  <c r="AE21" i="1" a="1"/>
  <c r="AE21" i="1" s="1"/>
  <c r="AD21" i="1" a="1"/>
  <c r="AD21" i="1" s="1"/>
  <c r="AC21" i="1" a="1"/>
  <c r="AC21" i="1" s="1"/>
  <c r="AB21" i="1" a="1"/>
  <c r="AB21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V64" i="5" l="1"/>
  <c r="V25" i="5"/>
  <c r="N121" i="8"/>
  <c r="N41" i="8"/>
  <c r="N133" i="8"/>
  <c r="N69" i="8"/>
  <c r="N90" i="8"/>
  <c r="N92" i="8"/>
  <c r="N45" i="8"/>
  <c r="N76" i="8"/>
  <c r="N106" i="8"/>
  <c r="N25" i="8"/>
  <c r="N120" i="8"/>
  <c r="N42" i="8"/>
  <c r="N46" i="8"/>
  <c r="N134" i="8"/>
  <c r="V12" i="4"/>
  <c r="V129" i="4"/>
  <c r="V181" i="4"/>
  <c r="V142" i="4"/>
  <c r="V38" i="5"/>
  <c r="V155" i="4"/>
  <c r="V12" i="5"/>
  <c r="V38" i="4"/>
  <c r="V116" i="4"/>
  <c r="V51" i="4"/>
  <c r="V90" i="4"/>
  <c r="V220" i="4"/>
  <c r="V51" i="5"/>
  <c r="V168" i="4"/>
  <c r="V194" i="4"/>
  <c r="N34" i="8"/>
  <c r="N30" i="8"/>
  <c r="N204" i="8"/>
  <c r="N37" i="8"/>
  <c r="N174" i="8"/>
  <c r="N152" i="8"/>
  <c r="N208" i="8"/>
  <c r="N50" i="8"/>
  <c r="N193" i="8"/>
  <c r="N65" i="8"/>
  <c r="N32" i="8"/>
  <c r="N144" i="8"/>
  <c r="N48" i="8"/>
  <c r="N173" i="8"/>
  <c r="N79" i="8"/>
  <c r="N29" i="8"/>
  <c r="N185" i="8"/>
  <c r="N91" i="2"/>
  <c r="N42" i="3"/>
  <c r="N15" i="2"/>
  <c r="N161" i="2"/>
  <c r="N56" i="8"/>
  <c r="N67" i="8"/>
  <c r="N131" i="8"/>
  <c r="N231" i="8"/>
  <c r="N145" i="8"/>
  <c r="N75" i="8"/>
  <c r="N142" i="8"/>
  <c r="N136" i="8"/>
  <c r="N203" i="8"/>
  <c r="N52" i="8"/>
  <c r="N154" i="8"/>
  <c r="N181" i="8"/>
  <c r="N235" i="8"/>
  <c r="N222" i="8"/>
  <c r="N225" i="8"/>
  <c r="N71" i="8"/>
  <c r="N219" i="8"/>
  <c r="N39" i="8"/>
  <c r="N17" i="8"/>
  <c r="N100" i="8"/>
  <c r="N55" i="8"/>
  <c r="N221" i="8"/>
  <c r="N27" i="8"/>
  <c r="N138" i="8"/>
  <c r="N19" i="8"/>
  <c r="N226" i="2"/>
  <c r="N41" i="2"/>
  <c r="N212" i="2"/>
  <c r="N208" i="2"/>
  <c r="N96" i="2"/>
  <c r="N57" i="2"/>
  <c r="N55" i="2"/>
  <c r="N121" i="2"/>
  <c r="N191" i="8"/>
  <c r="N58" i="8"/>
  <c r="N26" i="8"/>
  <c r="N149" i="8"/>
  <c r="N94" i="8"/>
  <c r="N125" i="8"/>
  <c r="N135" i="8"/>
  <c r="N247" i="8"/>
  <c r="N246" i="8"/>
  <c r="N211" i="8"/>
  <c r="N212" i="8"/>
  <c r="N197" i="8"/>
  <c r="N64" i="8"/>
  <c r="N196" i="8"/>
  <c r="N168" i="8"/>
  <c r="N54" i="8"/>
  <c r="N205" i="8"/>
  <c r="N111" i="8"/>
  <c r="N198" i="8"/>
  <c r="N63" i="8"/>
  <c r="N85" i="8"/>
  <c r="N98" i="8"/>
  <c r="N53" i="8"/>
  <c r="N176" i="8"/>
  <c r="N167" i="8"/>
  <c r="N179" i="8"/>
  <c r="N15" i="8"/>
  <c r="N62" i="8"/>
  <c r="N112" i="8"/>
  <c r="N151" i="8"/>
  <c r="N228" i="8"/>
  <c r="O18" i="7"/>
  <c r="O19" i="7" s="1"/>
  <c r="V14" i="7"/>
  <c r="N209" i="2"/>
  <c r="N18" i="3"/>
  <c r="N198" i="2"/>
  <c r="N123" i="2"/>
  <c r="N119" i="2"/>
  <c r="N82" i="2"/>
  <c r="N79" i="2"/>
  <c r="N78" i="2"/>
  <c r="N43" i="2"/>
  <c r="N29" i="3"/>
  <c r="N19" i="2"/>
  <c r="N183" i="2"/>
  <c r="N56" i="2"/>
  <c r="N94" i="2"/>
  <c r="N93" i="2"/>
  <c r="N144" i="2"/>
  <c r="N143" i="2"/>
  <c r="N67" i="3"/>
  <c r="N58" i="3"/>
  <c r="N134" i="2"/>
  <c r="N133" i="2"/>
  <c r="N130" i="2"/>
  <c r="N39" i="3"/>
  <c r="N38" i="3"/>
  <c r="N223" i="2"/>
  <c r="N222" i="2"/>
  <c r="N174" i="2"/>
  <c r="N170" i="2"/>
  <c r="V20" i="6"/>
  <c r="V21" i="6"/>
  <c r="N170" i="8"/>
  <c r="N156" i="8"/>
  <c r="N101" i="8"/>
  <c r="N184" i="8"/>
  <c r="N36" i="8"/>
  <c r="N243" i="8"/>
  <c r="N194" i="8"/>
  <c r="N16" i="8"/>
  <c r="N164" i="8"/>
  <c r="N118" i="8"/>
  <c r="N73" i="8"/>
  <c r="N206" i="8"/>
  <c r="N97" i="8"/>
  <c r="N60" i="8"/>
  <c r="N146" i="8"/>
  <c r="N190" i="8"/>
  <c r="N160" i="8"/>
  <c r="N115" i="8"/>
  <c r="N224" i="8"/>
  <c r="N183" i="8"/>
  <c r="N14" i="8"/>
  <c r="N104" i="8"/>
  <c r="N95" i="8"/>
  <c r="N239" i="8"/>
  <c r="N148" i="8"/>
  <c r="N172" i="8"/>
  <c r="N110" i="8"/>
  <c r="N124" i="8"/>
  <c r="N96" i="8"/>
  <c r="N57" i="8"/>
  <c r="N61" i="8"/>
  <c r="N207" i="8"/>
  <c r="N236" i="8"/>
  <c r="N35" i="8"/>
  <c r="N126" i="8"/>
  <c r="N140" i="8"/>
  <c r="N241" i="8"/>
  <c r="N220" i="8"/>
  <c r="N91" i="8"/>
  <c r="N22" i="8"/>
  <c r="R18" i="7"/>
  <c r="R19" i="7" s="1"/>
  <c r="M18" i="7"/>
  <c r="M19" i="7" s="1"/>
  <c r="N18" i="7"/>
  <c r="N19" i="7" s="1"/>
  <c r="N210" i="2"/>
  <c r="L218" i="2"/>
  <c r="N17" i="3"/>
  <c r="N16" i="3"/>
  <c r="N27" i="3"/>
  <c r="N25" i="3"/>
  <c r="N13" i="2"/>
  <c r="N122" i="2"/>
  <c r="N40" i="2"/>
  <c r="N39" i="2"/>
  <c r="N162" i="2"/>
  <c r="N157" i="2"/>
  <c r="N53" i="2"/>
  <c r="N107" i="2"/>
  <c r="N105" i="2"/>
  <c r="N104" i="2"/>
  <c r="N70" i="3"/>
  <c r="N66" i="3"/>
  <c r="N57" i="3"/>
  <c r="E18" i="7"/>
  <c r="E19" i="7" s="1"/>
  <c r="N55" i="3"/>
  <c r="N92" i="2"/>
  <c r="N224" i="2"/>
  <c r="N221" i="2"/>
  <c r="N173" i="2"/>
  <c r="N172" i="2"/>
  <c r="N196" i="2"/>
  <c r="N31" i="2"/>
  <c r="N28" i="2"/>
  <c r="N27" i="2"/>
  <c r="N26" i="2"/>
  <c r="N131" i="2"/>
  <c r="N149" i="2"/>
  <c r="N21" i="8"/>
  <c r="N245" i="8"/>
  <c r="N229" i="8"/>
  <c r="N188" i="8"/>
  <c r="N31" i="8"/>
  <c r="N107" i="8"/>
  <c r="N86" i="8"/>
  <c r="N109" i="8"/>
  <c r="N223" i="8"/>
  <c r="N238" i="8"/>
  <c r="N49" i="8"/>
  <c r="N13" i="8"/>
  <c r="N189" i="8"/>
  <c r="N202" i="8"/>
  <c r="N248" i="8"/>
  <c r="N51" i="8"/>
  <c r="N127" i="8"/>
  <c r="N159" i="8"/>
  <c r="N128" i="8"/>
  <c r="N102" i="8"/>
  <c r="N38" i="8"/>
  <c r="N18" i="8"/>
  <c r="N81" i="8"/>
  <c r="N217" i="8"/>
  <c r="N99" i="8"/>
  <c r="N147" i="8"/>
  <c r="N66" i="8"/>
  <c r="N82" i="8"/>
  <c r="N177" i="8"/>
  <c r="N132" i="8"/>
  <c r="N44" i="8"/>
  <c r="N234" i="8"/>
  <c r="N232" i="8"/>
  <c r="N20" i="8"/>
  <c r="N70" i="8"/>
  <c r="N201" i="8"/>
  <c r="N215" i="8"/>
  <c r="N182" i="8"/>
  <c r="N78" i="8"/>
  <c r="N169" i="8"/>
  <c r="N130" i="8"/>
  <c r="N83" i="8"/>
  <c r="N116" i="8"/>
  <c r="N210" i="8"/>
  <c r="N108" i="8"/>
  <c r="N87" i="8"/>
  <c r="N226" i="8"/>
  <c r="N74" i="8"/>
  <c r="N209" i="8"/>
  <c r="N105" i="8"/>
  <c r="N89" i="8"/>
  <c r="N161" i="8"/>
  <c r="N171" i="8"/>
  <c r="N195" i="8"/>
  <c r="N77" i="8"/>
  <c r="N218" i="8"/>
  <c r="N72" i="8"/>
  <c r="N233" i="8"/>
  <c r="N249" i="8"/>
  <c r="N163" i="8"/>
  <c r="N216" i="8"/>
  <c r="N242" i="8"/>
  <c r="N178" i="8"/>
  <c r="N40" i="8"/>
  <c r="N230" i="8"/>
  <c r="N117" i="8"/>
  <c r="N192" i="8"/>
  <c r="N80" i="8"/>
  <c r="N114" i="8"/>
  <c r="N137" i="8"/>
  <c r="N113" i="8"/>
  <c r="N28" i="8"/>
  <c r="N200" i="8"/>
  <c r="N187" i="8"/>
  <c r="I28" i="6"/>
  <c r="N65" i="3"/>
  <c r="N51" i="3"/>
  <c r="N17" i="2"/>
  <c r="N14" i="2"/>
  <c r="N118" i="2"/>
  <c r="N117" i="2"/>
  <c r="N182" i="2"/>
  <c r="N19" i="3"/>
  <c r="N14" i="3"/>
  <c r="N12" i="3"/>
  <c r="N54" i="2"/>
  <c r="N106" i="2"/>
  <c r="N41" i="3"/>
  <c r="N40" i="3"/>
  <c r="N26" i="3"/>
  <c r="D18" i="7"/>
  <c r="D19" i="7" s="1"/>
  <c r="N71" i="2"/>
  <c r="N70" i="2"/>
  <c r="N67" i="2"/>
  <c r="N66" i="2"/>
  <c r="N65" i="2"/>
  <c r="N227" i="2"/>
  <c r="N159" i="2"/>
  <c r="N158" i="2"/>
  <c r="N147" i="2"/>
  <c r="N146" i="2"/>
  <c r="N81" i="2"/>
  <c r="N197" i="2"/>
  <c r="N195" i="2"/>
  <c r="N171" i="2"/>
  <c r="N169" i="2"/>
  <c r="N95" i="2"/>
  <c r="N42" i="2"/>
  <c r="N132" i="2"/>
  <c r="L231" i="2"/>
  <c r="L23" i="3"/>
  <c r="L49" i="2"/>
  <c r="U18" i="7"/>
  <c r="U19" i="7" s="1"/>
  <c r="V19" i="6"/>
  <c r="V17" i="6"/>
  <c r="L23" i="2"/>
  <c r="V25" i="4"/>
  <c r="G80" i="3"/>
  <c r="G81" i="3" s="1"/>
  <c r="M192" i="2"/>
  <c r="V18" i="6"/>
  <c r="N181" i="2"/>
  <c r="V12" i="7"/>
  <c r="V13" i="6"/>
  <c r="V12" i="6"/>
  <c r="V22" i="6"/>
  <c r="F18" i="7"/>
  <c r="F19" i="7" s="1"/>
  <c r="I14" i="7"/>
  <c r="V64" i="4"/>
  <c r="V77" i="4"/>
  <c r="Q30" i="6"/>
  <c r="Q31" i="6" s="1"/>
  <c r="M218" i="2"/>
  <c r="L153" i="2"/>
  <c r="V15" i="7"/>
  <c r="G18" i="7"/>
  <c r="I15" i="7"/>
  <c r="R30" i="6"/>
  <c r="R31" i="6" s="1"/>
  <c r="V27" i="6"/>
  <c r="D149" i="4"/>
  <c r="D149" i="2"/>
  <c r="D135" i="4"/>
  <c r="D135" i="2"/>
  <c r="B42" i="4"/>
  <c r="B42" i="2"/>
  <c r="B14" i="4"/>
  <c r="B14" i="2"/>
  <c r="B17" i="4"/>
  <c r="B17" i="2"/>
  <c r="C41" i="4"/>
  <c r="C41" i="2"/>
  <c r="B16" i="4"/>
  <c r="B16" i="2"/>
  <c r="C25" i="2"/>
  <c r="C25" i="4"/>
  <c r="B29" i="4"/>
  <c r="B29" i="2"/>
  <c r="B19" i="2"/>
  <c r="B19" i="4"/>
  <c r="C15" i="4"/>
  <c r="C15" i="2"/>
  <c r="C28" i="4"/>
  <c r="C28" i="2"/>
  <c r="B12" i="4"/>
  <c r="B12" i="2"/>
  <c r="D17" i="4"/>
  <c r="D17" i="2"/>
  <c r="C18" i="4"/>
  <c r="C18" i="2"/>
  <c r="B30" i="4"/>
  <c r="B30" i="2"/>
  <c r="D19" i="2"/>
  <c r="D19" i="4"/>
  <c r="B26" i="4"/>
  <c r="B26" i="2"/>
  <c r="C31" i="2"/>
  <c r="C31" i="4"/>
  <c r="C51" i="2"/>
  <c r="C51" i="4"/>
  <c r="B57" i="4"/>
  <c r="B57" i="2"/>
  <c r="B58" i="4"/>
  <c r="B58" i="2"/>
  <c r="C15" i="5"/>
  <c r="C15" i="3"/>
  <c r="C78" i="4"/>
  <c r="C78" i="2"/>
  <c r="B80" i="4"/>
  <c r="B80" i="2"/>
  <c r="C81" i="4"/>
  <c r="C81" i="2"/>
  <c r="B25" i="5"/>
  <c r="B25" i="3"/>
  <c r="C26" i="5"/>
  <c r="C26" i="3"/>
  <c r="B39" i="5"/>
  <c r="B39" i="3"/>
  <c r="C65" i="5"/>
  <c r="C65" i="3"/>
  <c r="D12" i="4"/>
  <c r="D12" i="2"/>
  <c r="C17" i="4"/>
  <c r="C17" i="2"/>
  <c r="B18" i="4"/>
  <c r="B18" i="2"/>
  <c r="D30" i="4"/>
  <c r="D30" i="2"/>
  <c r="D31" i="4"/>
  <c r="D31" i="2"/>
  <c r="B38" i="4"/>
  <c r="B38" i="2"/>
  <c r="B39" i="4"/>
  <c r="B39" i="2"/>
  <c r="B53" i="4"/>
  <c r="B53" i="2"/>
  <c r="D65" i="4"/>
  <c r="D65" i="2"/>
  <c r="C66" i="4"/>
  <c r="C66" i="2"/>
  <c r="C16" i="5"/>
  <c r="C16" i="3"/>
  <c r="C84" i="4"/>
  <c r="C84" i="2"/>
  <c r="C93" i="4"/>
  <c r="C93" i="2"/>
  <c r="D43" i="5"/>
  <c r="D43" i="3"/>
  <c r="B52" i="5"/>
  <c r="B52" i="3"/>
  <c r="C32" i="4"/>
  <c r="C32" i="2"/>
  <c r="C42" i="4"/>
  <c r="C42" i="2"/>
  <c r="C57" i="4"/>
  <c r="C57" i="2"/>
  <c r="C69" i="4"/>
  <c r="C69" i="2"/>
  <c r="B71" i="4"/>
  <c r="B71" i="2"/>
  <c r="C77" i="4"/>
  <c r="C77" i="2"/>
  <c r="B29" i="5"/>
  <c r="B29" i="3"/>
  <c r="D103" i="4"/>
  <c r="D103" i="2"/>
  <c r="C42" i="5"/>
  <c r="C42" i="3"/>
  <c r="D56" i="5"/>
  <c r="D56" i="3"/>
  <c r="D57" i="4"/>
  <c r="D57" i="2"/>
  <c r="B64" i="2"/>
  <c r="B64" i="4"/>
  <c r="C67" i="4"/>
  <c r="C67" i="2"/>
  <c r="C80" i="4"/>
  <c r="C80" i="2"/>
  <c r="C25" i="5"/>
  <c r="C25" i="3"/>
  <c r="C97" i="4"/>
  <c r="C97" i="2"/>
  <c r="B107" i="4"/>
  <c r="B107" i="2"/>
  <c r="C55" i="5"/>
  <c r="C55" i="3"/>
  <c r="B134" i="4"/>
  <c r="B134" i="2"/>
  <c r="C26" i="4"/>
  <c r="C26" i="2"/>
  <c r="D28" i="2"/>
  <c r="D28" i="4"/>
  <c r="C29" i="4"/>
  <c r="C29" i="2"/>
  <c r="D32" i="4"/>
  <c r="D32" i="2"/>
  <c r="B40" i="4"/>
  <c r="B40" i="2"/>
  <c r="C43" i="4"/>
  <c r="C43" i="2"/>
  <c r="D52" i="2"/>
  <c r="D52" i="4"/>
  <c r="C53" i="4"/>
  <c r="C53" i="2"/>
  <c r="B55" i="4"/>
  <c r="B55" i="2"/>
  <c r="C12" i="5"/>
  <c r="C12" i="3"/>
  <c r="C68" i="4"/>
  <c r="C68" i="2"/>
  <c r="C18" i="5"/>
  <c r="C18" i="3"/>
  <c r="C91" i="4"/>
  <c r="C91" i="2"/>
  <c r="D116" i="4"/>
  <c r="D116" i="2"/>
  <c r="B120" i="4"/>
  <c r="B120" i="2"/>
  <c r="D41" i="4"/>
  <c r="D41" i="2"/>
  <c r="D18" i="4"/>
  <c r="D18" i="2"/>
  <c r="D29" i="4"/>
  <c r="D29" i="2"/>
  <c r="C39" i="4"/>
  <c r="C39" i="2"/>
  <c r="C44" i="4"/>
  <c r="C44" i="2"/>
  <c r="C13" i="5"/>
  <c r="C13" i="3"/>
  <c r="C71" i="4"/>
  <c r="C71" i="2"/>
  <c r="C29" i="5"/>
  <c r="C29" i="3"/>
  <c r="C110" i="4"/>
  <c r="C110" i="2"/>
  <c r="D129" i="4"/>
  <c r="D129" i="2"/>
  <c r="C159" i="4"/>
  <c r="C159" i="2"/>
  <c r="C170" i="4"/>
  <c r="C170" i="2"/>
  <c r="C172" i="4"/>
  <c r="C172" i="2"/>
  <c r="C174" i="4"/>
  <c r="C174" i="2"/>
  <c r="C181" i="4"/>
  <c r="C181" i="2"/>
  <c r="C183" i="2"/>
  <c r="C183" i="4"/>
  <c r="C185" i="4"/>
  <c r="C185" i="2"/>
  <c r="C187" i="2"/>
  <c r="C187" i="4"/>
  <c r="C194" i="4"/>
  <c r="C194" i="2"/>
  <c r="C196" i="2"/>
  <c r="C196" i="4"/>
  <c r="C198" i="2"/>
  <c r="C198" i="4"/>
  <c r="C201" i="4"/>
  <c r="C201" i="2"/>
  <c r="D213" i="4"/>
  <c r="D213" i="2"/>
  <c r="D224" i="4"/>
  <c r="D224" i="2"/>
  <c r="B227" i="4"/>
  <c r="B227" i="2"/>
  <c r="D15" i="4"/>
  <c r="D15" i="2"/>
  <c r="C12" i="4"/>
  <c r="C12" i="2"/>
  <c r="C14" i="4"/>
  <c r="C14" i="2"/>
  <c r="C19" i="4"/>
  <c r="C19" i="2"/>
  <c r="D26" i="2"/>
  <c r="D26" i="4"/>
  <c r="B31" i="2"/>
  <c r="B31" i="4"/>
  <c r="B32" i="4"/>
  <c r="B32" i="2"/>
  <c r="D44" i="4"/>
  <c r="D44" i="2"/>
  <c r="B51" i="2"/>
  <c r="B51" i="4"/>
  <c r="C54" i="4"/>
  <c r="C54" i="2"/>
  <c r="B66" i="4"/>
  <c r="B66" i="2"/>
  <c r="B15" i="5"/>
  <c r="B15" i="3"/>
  <c r="B16" i="3"/>
  <c r="B16" i="5"/>
  <c r="C17" i="3"/>
  <c r="C17" i="5"/>
  <c r="C82" i="4"/>
  <c r="C82" i="2"/>
  <c r="B84" i="2"/>
  <c r="B84" i="4"/>
  <c r="C90" i="4"/>
  <c r="C90" i="2"/>
  <c r="B93" i="4"/>
  <c r="B93" i="2"/>
  <c r="C123" i="4"/>
  <c r="C123" i="2"/>
  <c r="C13" i="4"/>
  <c r="C13" i="2"/>
  <c r="B27" i="4"/>
  <c r="B27" i="2"/>
  <c r="C38" i="4"/>
  <c r="C38" i="2"/>
  <c r="B44" i="4"/>
  <c r="B44" i="2"/>
  <c r="B45" i="4"/>
  <c r="B45" i="2"/>
  <c r="D13" i="4"/>
  <c r="D13" i="2"/>
  <c r="B13" i="4"/>
  <c r="B13" i="2"/>
  <c r="B15" i="2"/>
  <c r="B15" i="4"/>
  <c r="C16" i="4"/>
  <c r="C16" i="2"/>
  <c r="B25" i="2"/>
  <c r="B25" i="4"/>
  <c r="B28" i="4"/>
  <c r="B28" i="2"/>
  <c r="D16" i="4"/>
  <c r="D16" i="2"/>
  <c r="C27" i="4"/>
  <c r="C27" i="2"/>
  <c r="C30" i="4"/>
  <c r="C30" i="2"/>
  <c r="D39" i="4"/>
  <c r="D39" i="2"/>
  <c r="C40" i="4"/>
  <c r="C40" i="2"/>
  <c r="C55" i="4"/>
  <c r="C55" i="2"/>
  <c r="C27" i="5"/>
  <c r="C27" i="3"/>
  <c r="C95" i="4"/>
  <c r="C95" i="2"/>
  <c r="D66" i="5"/>
  <c r="D66" i="3"/>
  <c r="B70" i="5"/>
  <c r="B70" i="3"/>
  <c r="C64" i="2"/>
  <c r="C64" i="4"/>
  <c r="B13" i="5"/>
  <c r="B13" i="3"/>
  <c r="D15" i="5"/>
  <c r="D15" i="3"/>
  <c r="B68" i="4"/>
  <c r="B68" i="2"/>
  <c r="D69" i="4"/>
  <c r="D69" i="2"/>
  <c r="C70" i="4"/>
  <c r="C70" i="2"/>
  <c r="D18" i="5"/>
  <c r="D18" i="3"/>
  <c r="C19" i="3"/>
  <c r="C19" i="5"/>
  <c r="D78" i="4"/>
  <c r="D78" i="2"/>
  <c r="C79" i="4"/>
  <c r="C79" i="2"/>
  <c r="D82" i="4"/>
  <c r="D82" i="2"/>
  <c r="C83" i="4"/>
  <c r="C83" i="2"/>
  <c r="D91" i="4"/>
  <c r="D91" i="2"/>
  <c r="C92" i="4"/>
  <c r="C92" i="2"/>
  <c r="D27" i="5"/>
  <c r="D27" i="3"/>
  <c r="C28" i="5"/>
  <c r="C28" i="3"/>
  <c r="D95" i="4"/>
  <c r="D95" i="2"/>
  <c r="C96" i="4"/>
  <c r="C96" i="2"/>
  <c r="D97" i="4"/>
  <c r="D97" i="2"/>
  <c r="B38" i="5"/>
  <c r="B38" i="3"/>
  <c r="B106" i="4"/>
  <c r="B106" i="2"/>
  <c r="C41" i="5"/>
  <c r="C41" i="3"/>
  <c r="D42" i="5"/>
  <c r="D42" i="3"/>
  <c r="C109" i="4"/>
  <c r="C109" i="2"/>
  <c r="D110" i="4"/>
  <c r="D110" i="2"/>
  <c r="B51" i="5"/>
  <c r="B51" i="3"/>
  <c r="C64" i="5"/>
  <c r="C64" i="3"/>
  <c r="D65" i="5"/>
  <c r="D65" i="3"/>
  <c r="B119" i="4"/>
  <c r="B119" i="2"/>
  <c r="D55" i="5"/>
  <c r="D55" i="3"/>
  <c r="B69" i="5"/>
  <c r="B69" i="3"/>
  <c r="C122" i="4"/>
  <c r="C122" i="2"/>
  <c r="D123" i="4"/>
  <c r="D123" i="2"/>
  <c r="B132" i="4"/>
  <c r="B132" i="2"/>
  <c r="B144" i="4"/>
  <c r="B144" i="2"/>
  <c r="D159" i="4"/>
  <c r="D159" i="2"/>
  <c r="C161" i="4"/>
  <c r="C161" i="2"/>
  <c r="D170" i="4"/>
  <c r="D170" i="2"/>
  <c r="D172" i="4"/>
  <c r="D172" i="2"/>
  <c r="D174" i="4"/>
  <c r="D174" i="2"/>
  <c r="D181" i="4"/>
  <c r="D181" i="2"/>
  <c r="D183" i="2"/>
  <c r="D183" i="4"/>
  <c r="D185" i="4"/>
  <c r="D185" i="2"/>
  <c r="D187" i="4"/>
  <c r="D187" i="2"/>
  <c r="D194" i="4"/>
  <c r="D194" i="2"/>
  <c r="D196" i="2"/>
  <c r="D196" i="4"/>
  <c r="D198" i="2"/>
  <c r="D198" i="4"/>
  <c r="D201" i="4"/>
  <c r="D201" i="2"/>
  <c r="C212" i="4"/>
  <c r="C212" i="2"/>
  <c r="D223" i="2"/>
  <c r="D223" i="4"/>
  <c r="C173" i="2"/>
  <c r="B52" i="4"/>
  <c r="B52" i="2"/>
  <c r="D54" i="4"/>
  <c r="D54" i="2"/>
  <c r="C56" i="4"/>
  <c r="C56" i="2"/>
  <c r="D12" i="5"/>
  <c r="D12" i="3"/>
  <c r="B65" i="4"/>
  <c r="B65" i="2"/>
  <c r="C14" i="5"/>
  <c r="C14" i="3"/>
  <c r="D67" i="4"/>
  <c r="D67" i="2"/>
  <c r="B17" i="5"/>
  <c r="B17" i="3"/>
  <c r="B77" i="4"/>
  <c r="B77" i="2"/>
  <c r="B81" i="4"/>
  <c r="B81" i="2"/>
  <c r="B90" i="4"/>
  <c r="B90" i="2"/>
  <c r="B26" i="5"/>
  <c r="B26" i="3"/>
  <c r="B30" i="3"/>
  <c r="B30" i="5"/>
  <c r="D96" i="4"/>
  <c r="D96" i="2"/>
  <c r="B32" i="3"/>
  <c r="B32" i="5"/>
  <c r="B105" i="4"/>
  <c r="B105" i="2"/>
  <c r="C40" i="5"/>
  <c r="C40" i="3"/>
  <c r="D41" i="5"/>
  <c r="D41" i="3"/>
  <c r="C108" i="4"/>
  <c r="C108" i="2"/>
  <c r="D109" i="4"/>
  <c r="D109" i="2"/>
  <c r="B45" i="5"/>
  <c r="B45" i="3"/>
  <c r="D64" i="5"/>
  <c r="D64" i="3"/>
  <c r="B118" i="4"/>
  <c r="B118" i="2"/>
  <c r="C53" i="5"/>
  <c r="C53" i="3"/>
  <c r="D54" i="5"/>
  <c r="D54" i="3"/>
  <c r="B68" i="5"/>
  <c r="B68" i="3"/>
  <c r="C121" i="4"/>
  <c r="C121" i="2"/>
  <c r="D122" i="4"/>
  <c r="D122" i="2"/>
  <c r="B58" i="5"/>
  <c r="B58" i="3"/>
  <c r="C71" i="5"/>
  <c r="C71" i="3"/>
  <c r="B131" i="4"/>
  <c r="B131" i="2"/>
  <c r="B136" i="4"/>
  <c r="B136" i="2"/>
  <c r="D161" i="4"/>
  <c r="D161" i="2"/>
  <c r="C168" i="4"/>
  <c r="C168" i="2"/>
  <c r="D209" i="4"/>
  <c r="D209" i="2"/>
  <c r="C221" i="4"/>
  <c r="C221" i="2"/>
  <c r="C227" i="4"/>
  <c r="C227" i="2"/>
  <c r="D25" i="4"/>
  <c r="D25" i="2"/>
  <c r="D38" i="2"/>
  <c r="D38" i="4"/>
  <c r="D51" i="4"/>
  <c r="D51" i="2"/>
  <c r="D64" i="4"/>
  <c r="D64" i="2"/>
  <c r="D70" i="4"/>
  <c r="D70" i="2"/>
  <c r="D19" i="3"/>
  <c r="D19" i="5"/>
  <c r="D79" i="4"/>
  <c r="D79" i="2"/>
  <c r="D83" i="4"/>
  <c r="D83" i="2"/>
  <c r="D92" i="2"/>
  <c r="D92" i="4"/>
  <c r="D28" i="5"/>
  <c r="D28" i="3"/>
  <c r="B31" i="5"/>
  <c r="B31" i="3"/>
  <c r="B104" i="4"/>
  <c r="B104" i="2"/>
  <c r="C39" i="5"/>
  <c r="C39" i="3"/>
  <c r="D40" i="5"/>
  <c r="D40" i="3"/>
  <c r="C107" i="4"/>
  <c r="C107" i="2"/>
  <c r="D108" i="4"/>
  <c r="D108" i="2"/>
  <c r="B44" i="3"/>
  <c r="B44" i="5"/>
  <c r="B117" i="4"/>
  <c r="B117" i="2"/>
  <c r="C52" i="5"/>
  <c r="C52" i="3"/>
  <c r="D53" i="5"/>
  <c r="D53" i="3"/>
  <c r="B67" i="5"/>
  <c r="B67" i="3"/>
  <c r="C120" i="4"/>
  <c r="C120" i="2"/>
  <c r="D121" i="4"/>
  <c r="D121" i="2"/>
  <c r="B57" i="5"/>
  <c r="B57" i="3"/>
  <c r="C70" i="3"/>
  <c r="C70" i="5"/>
  <c r="D71" i="5"/>
  <c r="D71" i="3"/>
  <c r="B130" i="4"/>
  <c r="B130" i="2"/>
  <c r="B133" i="4"/>
  <c r="B133" i="2"/>
  <c r="D168" i="4"/>
  <c r="D168" i="2"/>
  <c r="C208" i="4"/>
  <c r="C208" i="2"/>
  <c r="C220" i="2"/>
  <c r="C220" i="4"/>
  <c r="B225" i="4"/>
  <c r="B225" i="2"/>
  <c r="L114" i="2"/>
  <c r="D43" i="4"/>
  <c r="D43" i="2"/>
  <c r="C45" i="4"/>
  <c r="C45" i="2"/>
  <c r="D56" i="4"/>
  <c r="D56" i="2"/>
  <c r="C58" i="4"/>
  <c r="C58" i="2"/>
  <c r="D14" i="5"/>
  <c r="D14" i="3"/>
  <c r="B67" i="4"/>
  <c r="B67" i="2"/>
  <c r="B69" i="4"/>
  <c r="B69" i="2"/>
  <c r="B18" i="3"/>
  <c r="B18" i="5"/>
  <c r="B78" i="2"/>
  <c r="B78" i="4"/>
  <c r="B82" i="4"/>
  <c r="B82" i="2"/>
  <c r="B91" i="4"/>
  <c r="B91" i="2"/>
  <c r="B27" i="5"/>
  <c r="B27" i="3"/>
  <c r="B95" i="4"/>
  <c r="B95" i="2"/>
  <c r="B103" i="4"/>
  <c r="B103" i="2"/>
  <c r="C38" i="5"/>
  <c r="C38" i="3"/>
  <c r="D39" i="5"/>
  <c r="D39" i="3"/>
  <c r="C106" i="4"/>
  <c r="C106" i="2"/>
  <c r="D107" i="4"/>
  <c r="D107" i="2"/>
  <c r="B43" i="5"/>
  <c r="B43" i="3"/>
  <c r="B116" i="4"/>
  <c r="B116" i="2"/>
  <c r="C51" i="5"/>
  <c r="C51" i="3"/>
  <c r="D52" i="5"/>
  <c r="D52" i="3"/>
  <c r="B66" i="5"/>
  <c r="B66" i="3"/>
  <c r="C119" i="4"/>
  <c r="C119" i="2"/>
  <c r="D120" i="4"/>
  <c r="D120" i="2"/>
  <c r="B56" i="5"/>
  <c r="B56" i="3"/>
  <c r="C69" i="5"/>
  <c r="C69" i="3"/>
  <c r="D70" i="3"/>
  <c r="D70" i="5"/>
  <c r="B129" i="2"/>
  <c r="B129" i="4"/>
  <c r="C132" i="4"/>
  <c r="C132" i="2"/>
  <c r="B143" i="4"/>
  <c r="B143" i="2"/>
  <c r="D169" i="4"/>
  <c r="D169" i="2"/>
  <c r="C171" i="4"/>
  <c r="C171" i="2"/>
  <c r="C175" i="4"/>
  <c r="C175" i="2"/>
  <c r="C182" i="4"/>
  <c r="C182" i="2"/>
  <c r="C184" i="4"/>
  <c r="C184" i="2"/>
  <c r="C186" i="4"/>
  <c r="C186" i="2"/>
  <c r="C188" i="4"/>
  <c r="C188" i="2"/>
  <c r="C195" i="4"/>
  <c r="C195" i="2"/>
  <c r="C197" i="4"/>
  <c r="C197" i="2"/>
  <c r="D200" i="4"/>
  <c r="D200" i="2"/>
  <c r="C211" i="2"/>
  <c r="C211" i="4"/>
  <c r="C214" i="4"/>
  <c r="C214" i="2"/>
  <c r="D220" i="2"/>
  <c r="D220" i="4"/>
  <c r="B41" i="4"/>
  <c r="B41" i="2"/>
  <c r="B54" i="4"/>
  <c r="B54" i="2"/>
  <c r="B12" i="5"/>
  <c r="B12" i="3"/>
  <c r="D14" i="2"/>
  <c r="D14" i="4"/>
  <c r="D27" i="4"/>
  <c r="D27" i="2"/>
  <c r="D40" i="4"/>
  <c r="D40" i="2"/>
  <c r="D53" i="4"/>
  <c r="D53" i="2"/>
  <c r="D66" i="2"/>
  <c r="D66" i="4"/>
  <c r="D16" i="5"/>
  <c r="D16" i="3"/>
  <c r="D71" i="4"/>
  <c r="D71" i="2"/>
  <c r="D80" i="4"/>
  <c r="D80" i="2"/>
  <c r="D84" i="4"/>
  <c r="D84" i="2"/>
  <c r="D25" i="5"/>
  <c r="D25" i="3"/>
  <c r="D93" i="4"/>
  <c r="D93" i="2"/>
  <c r="C94" i="4"/>
  <c r="C94" i="2"/>
  <c r="D29" i="5"/>
  <c r="D29" i="3"/>
  <c r="C30" i="3"/>
  <c r="C30" i="5"/>
  <c r="B97" i="4"/>
  <c r="B97" i="2"/>
  <c r="C32" i="3"/>
  <c r="C32" i="5"/>
  <c r="D38" i="3"/>
  <c r="D38" i="5"/>
  <c r="C105" i="4"/>
  <c r="C105" i="2"/>
  <c r="D106" i="4"/>
  <c r="D106" i="2"/>
  <c r="B42" i="5"/>
  <c r="B42" i="3"/>
  <c r="B110" i="4"/>
  <c r="B110" i="2"/>
  <c r="C45" i="5"/>
  <c r="C45" i="3"/>
  <c r="D51" i="5"/>
  <c r="D51" i="3"/>
  <c r="B65" i="5"/>
  <c r="B65" i="3"/>
  <c r="C118" i="4"/>
  <c r="C118" i="2"/>
  <c r="D119" i="4"/>
  <c r="D119" i="2"/>
  <c r="B55" i="5"/>
  <c r="B55" i="3"/>
  <c r="C68" i="5"/>
  <c r="C68" i="3"/>
  <c r="D69" i="5"/>
  <c r="D69" i="3"/>
  <c r="B123" i="4"/>
  <c r="B123" i="2"/>
  <c r="C58" i="5"/>
  <c r="C58" i="3"/>
  <c r="C131" i="4"/>
  <c r="C131" i="2"/>
  <c r="D132" i="4"/>
  <c r="D132" i="2"/>
  <c r="B135" i="4"/>
  <c r="B135" i="2"/>
  <c r="D171" i="4"/>
  <c r="D171" i="2"/>
  <c r="D173" i="4"/>
  <c r="D173" i="2"/>
  <c r="D175" i="4"/>
  <c r="D175" i="2"/>
  <c r="D182" i="4"/>
  <c r="D182" i="2"/>
  <c r="D184" i="4"/>
  <c r="D184" i="2"/>
  <c r="D186" i="4"/>
  <c r="D186" i="2"/>
  <c r="D188" i="4"/>
  <c r="D188" i="2"/>
  <c r="D195" i="4"/>
  <c r="D195" i="2"/>
  <c r="D197" i="4"/>
  <c r="D197" i="2"/>
  <c r="C199" i="4"/>
  <c r="C199" i="2"/>
  <c r="D211" i="2"/>
  <c r="D211" i="4"/>
  <c r="D214" i="4"/>
  <c r="D214" i="2"/>
  <c r="B43" i="4"/>
  <c r="B43" i="2"/>
  <c r="D45" i="2"/>
  <c r="D45" i="4"/>
  <c r="C52" i="2"/>
  <c r="C52" i="4"/>
  <c r="B56" i="4"/>
  <c r="B56" i="2"/>
  <c r="D58" i="4"/>
  <c r="D58" i="2"/>
  <c r="C65" i="4"/>
  <c r="C65" i="2"/>
  <c r="B14" i="5"/>
  <c r="B14" i="3"/>
  <c r="B70" i="4"/>
  <c r="B70" i="2"/>
  <c r="B19" i="5"/>
  <c r="B19" i="3"/>
  <c r="B79" i="4"/>
  <c r="B79" i="2"/>
  <c r="B83" i="4"/>
  <c r="B83" i="2"/>
  <c r="B92" i="4"/>
  <c r="B92" i="2"/>
  <c r="B28" i="3"/>
  <c r="B28" i="5"/>
  <c r="B96" i="4"/>
  <c r="B96" i="2"/>
  <c r="C31" i="5"/>
  <c r="C31" i="3"/>
  <c r="D32" i="3"/>
  <c r="D32" i="5"/>
  <c r="C104" i="4"/>
  <c r="C104" i="2"/>
  <c r="D105" i="4"/>
  <c r="D105" i="2"/>
  <c r="B41" i="5"/>
  <c r="B41" i="3"/>
  <c r="B109" i="4"/>
  <c r="B109" i="2"/>
  <c r="C44" i="5"/>
  <c r="C44" i="3"/>
  <c r="D45" i="5"/>
  <c r="D45" i="3"/>
  <c r="B64" i="5"/>
  <c r="B64" i="3"/>
  <c r="C117" i="4"/>
  <c r="C117" i="2"/>
  <c r="D118" i="4"/>
  <c r="D118" i="2"/>
  <c r="B54" i="5"/>
  <c r="B54" i="3"/>
  <c r="C67" i="5"/>
  <c r="C67" i="3"/>
  <c r="D68" i="5"/>
  <c r="D68" i="3"/>
  <c r="B122" i="4"/>
  <c r="B122" i="2"/>
  <c r="C57" i="5"/>
  <c r="C57" i="3"/>
  <c r="D58" i="5"/>
  <c r="D58" i="3"/>
  <c r="C130" i="4"/>
  <c r="C130" i="2"/>
  <c r="D131" i="4"/>
  <c r="D131" i="2"/>
  <c r="C207" i="4"/>
  <c r="C207" i="2"/>
  <c r="C210" i="4"/>
  <c r="C210" i="2"/>
  <c r="D77" i="2"/>
  <c r="C54" i="3"/>
  <c r="D42" i="4"/>
  <c r="D42" i="2"/>
  <c r="D55" i="4"/>
  <c r="D55" i="2"/>
  <c r="D13" i="5"/>
  <c r="D13" i="3"/>
  <c r="D68" i="4"/>
  <c r="D68" i="2"/>
  <c r="D17" i="3"/>
  <c r="D17" i="5"/>
  <c r="D81" i="2"/>
  <c r="D81" i="4"/>
  <c r="D90" i="4"/>
  <c r="D90" i="2"/>
  <c r="D26" i="5"/>
  <c r="D26" i="3"/>
  <c r="D94" i="4"/>
  <c r="D94" i="2"/>
  <c r="D30" i="3"/>
  <c r="D30" i="5"/>
  <c r="D31" i="5"/>
  <c r="D31" i="3"/>
  <c r="C103" i="4"/>
  <c r="C103" i="2"/>
  <c r="D104" i="4"/>
  <c r="D104" i="2"/>
  <c r="B40" i="5"/>
  <c r="B40" i="3"/>
  <c r="B108" i="4"/>
  <c r="B108" i="2"/>
  <c r="C43" i="5"/>
  <c r="C43" i="3"/>
  <c r="D44" i="5"/>
  <c r="D44" i="3"/>
  <c r="C116" i="4"/>
  <c r="C116" i="2"/>
  <c r="D117" i="4"/>
  <c r="D117" i="2"/>
  <c r="B53" i="5"/>
  <c r="B53" i="3"/>
  <c r="C66" i="5"/>
  <c r="C66" i="3"/>
  <c r="D67" i="5"/>
  <c r="D67" i="3"/>
  <c r="B121" i="4"/>
  <c r="B121" i="2"/>
  <c r="C56" i="5"/>
  <c r="C56" i="3"/>
  <c r="D57" i="3"/>
  <c r="D57" i="5"/>
  <c r="B71" i="5"/>
  <c r="B71" i="3"/>
  <c r="C129" i="2"/>
  <c r="C129" i="4"/>
  <c r="D130" i="2"/>
  <c r="D130" i="4"/>
  <c r="B142" i="4"/>
  <c r="B142" i="2"/>
  <c r="C158" i="2"/>
  <c r="C158" i="4"/>
  <c r="D207" i="4"/>
  <c r="D207" i="2"/>
  <c r="D210" i="4"/>
  <c r="D210" i="2"/>
  <c r="C224" i="4"/>
  <c r="C224" i="2"/>
  <c r="B94" i="2"/>
  <c r="B162" i="4"/>
  <c r="B162" i="2"/>
  <c r="B171" i="4"/>
  <c r="B171" i="2"/>
  <c r="B175" i="4"/>
  <c r="B175" i="2"/>
  <c r="B184" i="4"/>
  <c r="B184" i="2"/>
  <c r="B188" i="2"/>
  <c r="B188" i="4"/>
  <c r="B197" i="4"/>
  <c r="B197" i="2"/>
  <c r="D199" i="4"/>
  <c r="D199" i="2"/>
  <c r="C200" i="4"/>
  <c r="C200" i="2"/>
  <c r="B201" i="4"/>
  <c r="B201" i="2"/>
  <c r="D208" i="4"/>
  <c r="D208" i="2"/>
  <c r="C209" i="4"/>
  <c r="C209" i="2"/>
  <c r="B210" i="4"/>
  <c r="B210" i="2"/>
  <c r="D212" i="4"/>
  <c r="D212" i="2"/>
  <c r="B214" i="4"/>
  <c r="B214" i="2"/>
  <c r="D221" i="2"/>
  <c r="D221" i="4"/>
  <c r="C222" i="2"/>
  <c r="C222" i="4"/>
  <c r="B223" i="4"/>
  <c r="B223" i="2"/>
  <c r="D225" i="2"/>
  <c r="D225" i="4"/>
  <c r="C226" i="4"/>
  <c r="C226" i="2"/>
  <c r="L36" i="2"/>
  <c r="M49" i="2"/>
  <c r="N38" i="2"/>
  <c r="M114" i="2"/>
  <c r="N103" i="2"/>
  <c r="B148" i="2"/>
  <c r="D155" i="2"/>
  <c r="C133" i="4"/>
  <c r="C133" i="2"/>
  <c r="C135" i="4"/>
  <c r="C135" i="2"/>
  <c r="C136" i="4"/>
  <c r="C136" i="2"/>
  <c r="C142" i="2"/>
  <c r="C142" i="4"/>
  <c r="C143" i="4"/>
  <c r="C143" i="2"/>
  <c r="C144" i="4"/>
  <c r="C144" i="2"/>
  <c r="C145" i="4"/>
  <c r="C145" i="2"/>
  <c r="C146" i="4"/>
  <c r="C146" i="2"/>
  <c r="C147" i="4"/>
  <c r="C147" i="2"/>
  <c r="C149" i="4"/>
  <c r="C149" i="2"/>
  <c r="C155" i="4"/>
  <c r="C155" i="2"/>
  <c r="C156" i="4"/>
  <c r="C156" i="2"/>
  <c r="C157" i="4"/>
  <c r="C157" i="2"/>
  <c r="D158" i="4"/>
  <c r="D158" i="2"/>
  <c r="C160" i="4"/>
  <c r="C160" i="2"/>
  <c r="C148" i="2"/>
  <c r="B199" i="2"/>
  <c r="N43" i="3"/>
  <c r="M49" i="3"/>
  <c r="B169" i="2"/>
  <c r="B169" i="4"/>
  <c r="B181" i="4"/>
  <c r="B181" i="2"/>
  <c r="B194" i="4"/>
  <c r="B194" i="2"/>
  <c r="B198" i="4"/>
  <c r="B198" i="2"/>
  <c r="B207" i="4"/>
  <c r="B207" i="2"/>
  <c r="B211" i="4"/>
  <c r="B211" i="2"/>
  <c r="B220" i="4"/>
  <c r="B220" i="2"/>
  <c r="D222" i="4"/>
  <c r="D222" i="2"/>
  <c r="C223" i="4"/>
  <c r="C223" i="2"/>
  <c r="B224" i="4"/>
  <c r="B224" i="2"/>
  <c r="L101" i="2"/>
  <c r="D148" i="2"/>
  <c r="B172" i="2"/>
  <c r="D133" i="4"/>
  <c r="D133" i="2"/>
  <c r="D134" i="4"/>
  <c r="D134" i="2"/>
  <c r="D136" i="4"/>
  <c r="D136" i="2"/>
  <c r="D142" i="4"/>
  <c r="D142" i="2"/>
  <c r="D143" i="4"/>
  <c r="D143" i="2"/>
  <c r="D144" i="4"/>
  <c r="D144" i="2"/>
  <c r="D145" i="4"/>
  <c r="D145" i="2"/>
  <c r="D146" i="4"/>
  <c r="D146" i="2"/>
  <c r="D147" i="2"/>
  <c r="D147" i="4"/>
  <c r="D156" i="4"/>
  <c r="D156" i="2"/>
  <c r="D157" i="4"/>
  <c r="D157" i="2"/>
  <c r="D160" i="4"/>
  <c r="D160" i="2"/>
  <c r="D227" i="4"/>
  <c r="D227" i="2"/>
  <c r="F30" i="6"/>
  <c r="F31" i="6" s="1"/>
  <c r="M62" i="2"/>
  <c r="N51" i="2"/>
  <c r="M140" i="2"/>
  <c r="C134" i="2"/>
  <c r="C162" i="2"/>
  <c r="B158" i="4"/>
  <c r="B158" i="2"/>
  <c r="B173" i="4"/>
  <c r="B173" i="2"/>
  <c r="B182" i="4"/>
  <c r="B182" i="2"/>
  <c r="B186" i="2"/>
  <c r="B186" i="4"/>
  <c r="B195" i="4"/>
  <c r="B195" i="2"/>
  <c r="B208" i="4"/>
  <c r="B208" i="2"/>
  <c r="B212" i="4"/>
  <c r="B212" i="2"/>
  <c r="B221" i="4"/>
  <c r="B221" i="2"/>
  <c r="D162" i="2"/>
  <c r="B185" i="2"/>
  <c r="B145" i="4"/>
  <c r="B145" i="2"/>
  <c r="B146" i="4"/>
  <c r="B146" i="2"/>
  <c r="B147" i="4"/>
  <c r="B147" i="2"/>
  <c r="B149" i="4"/>
  <c r="B149" i="2"/>
  <c r="B155" i="4"/>
  <c r="B155" i="2"/>
  <c r="B156" i="4"/>
  <c r="B156" i="2"/>
  <c r="B157" i="4"/>
  <c r="B157" i="2"/>
  <c r="B168" i="4"/>
  <c r="B168" i="2"/>
  <c r="C169" i="4"/>
  <c r="C169" i="2"/>
  <c r="B226" i="4"/>
  <c r="B226" i="2"/>
  <c r="M23" i="3"/>
  <c r="L62" i="3"/>
  <c r="B160" i="4"/>
  <c r="B160" i="2"/>
  <c r="B170" i="4"/>
  <c r="B170" i="2"/>
  <c r="B174" i="4"/>
  <c r="B174" i="2"/>
  <c r="B183" i="4"/>
  <c r="B183" i="2"/>
  <c r="B187" i="4"/>
  <c r="B187" i="2"/>
  <c r="B196" i="2"/>
  <c r="B196" i="4"/>
  <c r="B200" i="4"/>
  <c r="B200" i="2"/>
  <c r="B209" i="4"/>
  <c r="B209" i="2"/>
  <c r="B213" i="4"/>
  <c r="B213" i="2"/>
  <c r="B222" i="2"/>
  <c r="B222" i="4"/>
  <c r="M153" i="2"/>
  <c r="B159" i="2"/>
  <c r="B161" i="2"/>
  <c r="C213" i="2"/>
  <c r="M36" i="3"/>
  <c r="N31" i="3"/>
  <c r="M23" i="2"/>
  <c r="N12" i="2"/>
  <c r="M36" i="2"/>
  <c r="N25" i="2"/>
  <c r="L88" i="2"/>
  <c r="M101" i="2"/>
  <c r="N90" i="2"/>
  <c r="L166" i="2"/>
  <c r="L36" i="3"/>
  <c r="L75" i="3"/>
  <c r="E25" i="6"/>
  <c r="E30" i="6" s="1"/>
  <c r="E31" i="6" s="1"/>
  <c r="H236" i="2"/>
  <c r="H237" i="2" s="1"/>
  <c r="M88" i="2"/>
  <c r="N77" i="2"/>
  <c r="M166" i="2"/>
  <c r="I236" i="2"/>
  <c r="I237" i="2" s="1"/>
  <c r="L49" i="3"/>
  <c r="D226" i="4"/>
  <c r="D226" i="2"/>
  <c r="L75" i="2"/>
  <c r="L179" i="2"/>
  <c r="L192" i="2"/>
  <c r="C225" i="4"/>
  <c r="C225" i="2"/>
  <c r="G25" i="6"/>
  <c r="G30" i="6" s="1"/>
  <c r="G31" i="6" s="1"/>
  <c r="J236" i="2"/>
  <c r="J237" i="2" s="1"/>
  <c r="M75" i="2"/>
  <c r="N64" i="2"/>
  <c r="L127" i="2"/>
  <c r="M179" i="2"/>
  <c r="H25" i="6"/>
  <c r="H30" i="6" s="1"/>
  <c r="H31" i="6" s="1"/>
  <c r="K236" i="2"/>
  <c r="K237" i="2" s="1"/>
  <c r="L62" i="2"/>
  <c r="M127" i="2"/>
  <c r="N116" i="2"/>
  <c r="L140" i="2"/>
  <c r="N69" i="3"/>
  <c r="M75" i="3"/>
  <c r="M231" i="2"/>
  <c r="M62" i="3"/>
  <c r="N129" i="2"/>
  <c r="N142" i="2"/>
  <c r="N155" i="2"/>
  <c r="N168" i="2"/>
  <c r="I22" i="6"/>
  <c r="L205" i="2"/>
  <c r="D25" i="6"/>
  <c r="G236" i="2"/>
  <c r="G237" i="2" s="1"/>
  <c r="I24" i="6"/>
  <c r="I27" i="6"/>
  <c r="I19" i="6"/>
  <c r="I13" i="6"/>
  <c r="I26" i="6"/>
  <c r="I20" i="6"/>
  <c r="I16" i="6"/>
  <c r="I12" i="6"/>
  <c r="I23" i="6"/>
  <c r="I21" i="6"/>
  <c r="I15" i="6"/>
  <c r="M205" i="2"/>
  <c r="V207" i="4"/>
  <c r="I39" i="6"/>
  <c r="I13" i="7"/>
  <c r="I12" i="7"/>
  <c r="H80" i="3"/>
  <c r="H81" i="3" s="1"/>
  <c r="V25" i="6"/>
  <c r="J30" i="6"/>
  <c r="J31" i="6" s="1"/>
  <c r="V16" i="6"/>
  <c r="V13" i="7"/>
  <c r="N194" i="2"/>
  <c r="N207" i="2"/>
  <c r="N220" i="2"/>
  <c r="I80" i="3"/>
  <c r="I81" i="3" s="1"/>
  <c r="K30" i="6"/>
  <c r="K31" i="6" s="1"/>
  <c r="S30" i="6"/>
  <c r="S31" i="6" s="1"/>
  <c r="J80" i="3"/>
  <c r="J81" i="3" s="1"/>
  <c r="V103" i="4"/>
  <c r="L30" i="6"/>
  <c r="L31" i="6" s="1"/>
  <c r="T30" i="6"/>
  <c r="T31" i="6" s="1"/>
  <c r="I27" i="7"/>
  <c r="M30" i="6"/>
  <c r="M31" i="6" s="1"/>
  <c r="U30" i="6"/>
  <c r="U31" i="6" s="1"/>
  <c r="J18" i="7"/>
  <c r="J19" i="7" s="1"/>
  <c r="V16" i="7"/>
  <c r="I17" i="6"/>
  <c r="I14" i="6"/>
  <c r="I18" i="6"/>
  <c r="H16" i="7"/>
  <c r="H18" i="7" s="1"/>
  <c r="H19" i="7" s="1"/>
  <c r="K80" i="3"/>
  <c r="K81" i="3" s="1"/>
  <c r="N30" i="6"/>
  <c r="N31" i="6" s="1"/>
  <c r="V24" i="6"/>
  <c r="K18" i="7"/>
  <c r="K19" i="7" s="1"/>
  <c r="S18" i="7"/>
  <c r="S19" i="7" s="1"/>
  <c r="L18" i="7"/>
  <c r="L19" i="7" s="1"/>
  <c r="T18" i="7"/>
  <c r="T19" i="7" s="1"/>
  <c r="O30" i="6"/>
  <c r="O31" i="6" s="1"/>
  <c r="V28" i="6"/>
  <c r="P30" i="6"/>
  <c r="P31" i="6" s="1"/>
  <c r="V23" i="6"/>
  <c r="V14" i="6"/>
  <c r="L257" i="8"/>
  <c r="L258" i="8" s="1"/>
  <c r="V26" i="6"/>
  <c r="V15" i="6"/>
  <c r="P18" i="7"/>
  <c r="P19" i="7" s="1"/>
  <c r="W12" i="7" l="1"/>
  <c r="W17" i="6"/>
  <c r="W14" i="7"/>
  <c r="W21" i="6"/>
  <c r="H20" i="7"/>
  <c r="H32" i="6"/>
  <c r="W18" i="6"/>
  <c r="G19" i="7"/>
  <c r="G20" i="7"/>
  <c r="G32" i="6"/>
  <c r="W20" i="6"/>
  <c r="F20" i="7"/>
  <c r="F32" i="6"/>
  <c r="W27" i="6"/>
  <c r="E20" i="7"/>
  <c r="E32" i="6"/>
  <c r="W19" i="6"/>
  <c r="W13" i="6"/>
  <c r="W28" i="6"/>
  <c r="L80" i="3"/>
  <c r="D20" i="7"/>
  <c r="W15" i="6"/>
  <c r="W22" i="6"/>
  <c r="W12" i="6"/>
  <c r="W15" i="7"/>
  <c r="L236" i="2"/>
  <c r="V18" i="7"/>
  <c r="V19" i="7" s="1"/>
  <c r="W23" i="6"/>
  <c r="W24" i="6"/>
  <c r="M236" i="2"/>
  <c r="W16" i="6"/>
  <c r="I25" i="6"/>
  <c r="D30" i="6"/>
  <c r="W13" i="7"/>
  <c r="V30" i="6"/>
  <c r="V31" i="6" s="1"/>
  <c r="W14" i="6"/>
  <c r="I16" i="7"/>
  <c r="W26" i="6"/>
  <c r="M80" i="3"/>
  <c r="D57" i="6" l="1"/>
  <c r="D47" i="6"/>
  <c r="D55" i="6"/>
  <c r="D49" i="6"/>
  <c r="D51" i="6"/>
  <c r="D61" i="6"/>
  <c r="D48" i="6"/>
  <c r="D56" i="6"/>
  <c r="D31" i="6"/>
  <c r="D32" i="6"/>
  <c r="W16" i="7"/>
  <c r="D36" i="7" s="1"/>
  <c r="I18" i="7"/>
  <c r="A24" i="6" a="1"/>
  <c r="D46" i="6"/>
  <c r="D60" i="6"/>
  <c r="A13" i="7" a="1"/>
  <c r="D54" i="6"/>
  <c r="W25" i="6"/>
  <c r="D53" i="6" s="1"/>
  <c r="I30" i="6"/>
  <c r="D52" i="6"/>
  <c r="D50" i="6"/>
  <c r="A14" i="6" l="1" a="1"/>
  <c r="A14" i="6" s="1"/>
  <c r="A16" i="6" a="1"/>
  <c r="A16" i="6" s="1"/>
  <c r="D34" i="7"/>
  <c r="A26" i="6" a="1"/>
  <c r="A26" i="6" s="1"/>
  <c r="A24" i="6"/>
  <c r="D58" i="6"/>
  <c r="A13" i="7"/>
  <c r="D35" i="7"/>
  <c r="D37" i="7"/>
  <c r="D59" i="6"/>
  <c r="I19" i="7"/>
  <c r="I20" i="7"/>
  <c r="I31" i="6"/>
  <c r="I32" i="6"/>
  <c r="W30" i="6"/>
  <c r="A25" i="6" a="1"/>
  <c r="A25" i="6" s="1"/>
  <c r="D45" i="6"/>
  <c r="A20" i="6" a="1"/>
  <c r="A20" i="6" s="1"/>
  <c r="A17" i="6" a="1"/>
  <c r="A17" i="6" s="1"/>
  <c r="A12" i="6" a="1"/>
  <c r="A12" i="6" s="1"/>
  <c r="A28" i="6" a="1"/>
  <c r="A28" i="6" s="1"/>
  <c r="A22" i="6" a="1"/>
  <c r="A22" i="6" s="1"/>
  <c r="A19" i="6" a="1"/>
  <c r="A19" i="6" s="1"/>
  <c r="A27" i="6" a="1"/>
  <c r="A27" i="6" s="1"/>
  <c r="A15" i="6" a="1"/>
  <c r="A15" i="6" s="1"/>
  <c r="A21" i="6" a="1"/>
  <c r="A21" i="6" s="1"/>
  <c r="A18" i="6" a="1"/>
  <c r="A18" i="6" s="1"/>
  <c r="A13" i="6" a="1"/>
  <c r="A13" i="6" s="1"/>
  <c r="A23" i="6" a="1"/>
  <c r="A23" i="6" s="1"/>
  <c r="W18" i="7"/>
  <c r="A16" i="7" a="1"/>
  <c r="A16" i="7" s="1"/>
  <c r="D33" i="7"/>
  <c r="A14" i="7" a="1"/>
  <c r="A14" i="7" s="1"/>
  <c r="A15" i="7" a="1"/>
  <c r="A15" i="7" s="1"/>
  <c r="A12" i="7" a="1"/>
  <c r="A12" i="7" s="1"/>
  <c r="A34" i="7" l="1"/>
  <c r="A36" i="7"/>
  <c r="A37" i="7"/>
  <c r="A52" i="6"/>
  <c r="A59" i="6"/>
  <c r="A35" i="7"/>
  <c r="A33" i="7"/>
  <c r="A57" i="6"/>
  <c r="A54" i="6"/>
  <c r="A50" i="6"/>
  <c r="A51" i="6"/>
  <c r="A55" i="6"/>
  <c r="A49" i="6"/>
  <c r="A56" i="6"/>
  <c r="A47" i="6"/>
  <c r="A45" i="6"/>
  <c r="A48" i="6"/>
  <c r="A60" i="6"/>
  <c r="A58" i="6"/>
  <c r="A53" i="6"/>
  <c r="A61" i="6"/>
  <c r="A46" i="6"/>
</calcChain>
</file>

<file path=xl/sharedStrings.xml><?xml version="1.0" encoding="utf-8"?>
<sst xmlns="http://schemas.openxmlformats.org/spreadsheetml/2006/main" count="53306" uniqueCount="690">
  <si>
    <t>Tournament Details - Rosters</t>
  </si>
  <si>
    <t>MSC Lynne Jordan Memorial-Women</t>
  </si>
  <si>
    <t>Tier 2</t>
  </si>
  <si>
    <t>USBC</t>
  </si>
  <si>
    <t>2412</t>
  </si>
  <si>
    <t>5</t>
  </si>
  <si>
    <t>12</t>
  </si>
  <si>
    <t>3.00</t>
  </si>
  <si>
    <t>7</t>
  </si>
  <si>
    <t>IBCYouth</t>
  </si>
  <si>
    <t>&lt;&lt;Dates&gt;&gt;</t>
  </si>
  <si>
    <t>&lt;&lt;Event#&gt;&gt;</t>
  </si>
  <si>
    <t>01/20/2024 - 01/20/2024</t>
  </si>
  <si>
    <t>V</t>
  </si>
  <si>
    <t>&lt;&lt;Location&gt;&gt;</t>
  </si>
  <si>
    <t>Louisville, KY</t>
  </si>
  <si>
    <t>JV1</t>
  </si>
  <si>
    <t>JV2</t>
  </si>
  <si>
    <t>Women's Division</t>
  </si>
  <si>
    <t>Cert No:</t>
  </si>
  <si>
    <t>06764</t>
  </si>
  <si>
    <t>School/Team</t>
  </si>
  <si>
    <t>State</t>
  </si>
  <si>
    <t>Bowler ID</t>
  </si>
  <si>
    <t>Bowler</t>
  </si>
  <si>
    <t>Division</t>
  </si>
  <si>
    <t>Belmont Abbey College</t>
  </si>
  <si>
    <t>11-419272</t>
  </si>
  <si>
    <t>Asah Glover</t>
  </si>
  <si>
    <t xml:space="preserve"> </t>
  </si>
  <si>
    <t>11-701221</t>
  </si>
  <si>
    <t>Aubrey Lloyd</t>
  </si>
  <si>
    <t>11-324547</t>
  </si>
  <si>
    <t>Canan Bademci</t>
  </si>
  <si>
    <t>11-660697</t>
  </si>
  <si>
    <t>Dominique Marte</t>
  </si>
  <si>
    <t>7914-38784</t>
  </si>
  <si>
    <t>Jessalyn Bunse</t>
  </si>
  <si>
    <t>16-52891</t>
  </si>
  <si>
    <t>Jolie Boudreaux</t>
  </si>
  <si>
    <t>20-41072</t>
  </si>
  <si>
    <t>Kirstin Naegele</t>
  </si>
  <si>
    <t>18-31342</t>
  </si>
  <si>
    <t>Laney Sasso</t>
  </si>
  <si>
    <t>11-600094</t>
  </si>
  <si>
    <t>Mackenzie Cairco</t>
  </si>
  <si>
    <t>17-24543</t>
  </si>
  <si>
    <t>Tara Kuster</t>
  </si>
  <si>
    <t>Bethel University (IN)</t>
  </si>
  <si>
    <t>11-550618</t>
  </si>
  <si>
    <t>Alexandra Burkholder</t>
  </si>
  <si>
    <t>11-51720</t>
  </si>
  <si>
    <t>Baylie Navarro</t>
  </si>
  <si>
    <t>21-3412</t>
  </si>
  <si>
    <t>Ella Schipma</t>
  </si>
  <si>
    <t>15-166394</t>
  </si>
  <si>
    <t>Erika Lewis</t>
  </si>
  <si>
    <t>11-399956</t>
  </si>
  <si>
    <t>Kendall Goodlink</t>
  </si>
  <si>
    <t>11-39207</t>
  </si>
  <si>
    <t>Lauren Jackson</t>
  </si>
  <si>
    <t>16-45667</t>
  </si>
  <si>
    <t>Leeah Wade</t>
  </si>
  <si>
    <t>11-746453</t>
  </si>
  <si>
    <t>Samantha Wardlow</t>
  </si>
  <si>
    <t>11-246331</t>
  </si>
  <si>
    <t>Shaye Webb</t>
  </si>
  <si>
    <t>17-95321</t>
  </si>
  <si>
    <t>Whitney Wade</t>
  </si>
  <si>
    <t>Indianapolis ,University Of</t>
  </si>
  <si>
    <t/>
  </si>
  <si>
    <t>11-337112</t>
  </si>
  <si>
    <t>Elizabeth Estes</t>
  </si>
  <si>
    <t>11-53655</t>
  </si>
  <si>
    <t>Emily Remesnik</t>
  </si>
  <si>
    <t>19-44628</t>
  </si>
  <si>
    <t>Gracie Tharp</t>
  </si>
  <si>
    <t>15-30836</t>
  </si>
  <si>
    <t>Kelsey Torpy</t>
  </si>
  <si>
    <t>11-411566</t>
  </si>
  <si>
    <t>Lily Corey</t>
  </si>
  <si>
    <t>11-382279</t>
  </si>
  <si>
    <t>Teresa Kocher</t>
  </si>
  <si>
    <t>Kentucky Wesleyan</t>
  </si>
  <si>
    <t>11-275312</t>
  </si>
  <si>
    <t>Alysa Conley</t>
  </si>
  <si>
    <t>7914-53910</t>
  </si>
  <si>
    <t>Corynne Bean</t>
  </si>
  <si>
    <t>18-31834</t>
  </si>
  <si>
    <t>Daylin Tolgo</t>
  </si>
  <si>
    <t>16-9898</t>
  </si>
  <si>
    <t>Emma Workman</t>
  </si>
  <si>
    <t>17-22488</t>
  </si>
  <si>
    <t>Maddux Scharett</t>
  </si>
  <si>
    <t>15-158355</t>
  </si>
  <si>
    <t>Mareena Berge</t>
  </si>
  <si>
    <t>17-22598</t>
  </si>
  <si>
    <t>Miranda Cain</t>
  </si>
  <si>
    <t>11-340800</t>
  </si>
  <si>
    <t>Ruby Duskey</t>
  </si>
  <si>
    <t>11-554224</t>
  </si>
  <si>
    <t>Whitney Goodman</t>
  </si>
  <si>
    <t>Lindenwood University</t>
  </si>
  <si>
    <t>21-50967</t>
  </si>
  <si>
    <t>Alexis Schweiss</t>
  </si>
  <si>
    <t>18-61890</t>
  </si>
  <si>
    <t>Annie Hicks</t>
  </si>
  <si>
    <t>18-38965</t>
  </si>
  <si>
    <t>Carissa Merkle</t>
  </si>
  <si>
    <t>11-250174</t>
  </si>
  <si>
    <t>Elizabeth (Lizzy) Rittenour</t>
  </si>
  <si>
    <t>11-393107</t>
  </si>
  <si>
    <t>Hailey Bozych</t>
  </si>
  <si>
    <t>16-109295</t>
  </si>
  <si>
    <t>Haley Gough</t>
  </si>
  <si>
    <t>11-101614</t>
  </si>
  <si>
    <t>Haylie Frick</t>
  </si>
  <si>
    <t>23-22826</t>
  </si>
  <si>
    <t>Jamiah Smith</t>
  </si>
  <si>
    <t>21-40024</t>
  </si>
  <si>
    <t>Jane Childs</t>
  </si>
  <si>
    <t>17-29799</t>
  </si>
  <si>
    <t>Jasmine Emswiler</t>
  </si>
  <si>
    <t>21-2561</t>
  </si>
  <si>
    <t>Julia Smith</t>
  </si>
  <si>
    <t>11-449668</t>
  </si>
  <si>
    <t>Karsyn Braasch</t>
  </si>
  <si>
    <t>23-22825</t>
  </si>
  <si>
    <t>Katie Ewing</t>
  </si>
  <si>
    <t>22-16986</t>
  </si>
  <si>
    <t>Madeline Woelfel</t>
  </si>
  <si>
    <t>18-57565</t>
  </si>
  <si>
    <t>Madison Millsaps</t>
  </si>
  <si>
    <t>20-29842</t>
  </si>
  <si>
    <t>Paige Ludington</t>
  </si>
  <si>
    <t>11-341586</t>
  </si>
  <si>
    <t>Samantha Smith</t>
  </si>
  <si>
    <t>11-557510</t>
  </si>
  <si>
    <t>Sophia Tottleben</t>
  </si>
  <si>
    <t>16-161359</t>
  </si>
  <si>
    <t>Trinity Capps</t>
  </si>
  <si>
    <t>Lindsey Wilson College</t>
  </si>
  <si>
    <t>20-33568</t>
  </si>
  <si>
    <t>Abigail Oswald</t>
  </si>
  <si>
    <t>20-57987</t>
  </si>
  <si>
    <t>Austyn Raymer</t>
  </si>
  <si>
    <t>7914-10910</t>
  </si>
  <si>
    <t>Brooklynne Carroll</t>
  </si>
  <si>
    <t>18-86451</t>
  </si>
  <si>
    <t>Chloe Tooley</t>
  </si>
  <si>
    <t>23-8832</t>
  </si>
  <si>
    <t>Grace Lowther</t>
  </si>
  <si>
    <t>21-9946</t>
  </si>
  <si>
    <t>Janna Plains</t>
  </si>
  <si>
    <t>19-52523</t>
  </si>
  <si>
    <t>Kinzy Byrd</t>
  </si>
  <si>
    <t>16-142585</t>
  </si>
  <si>
    <t>Makayla Melson</t>
  </si>
  <si>
    <t>21-9948</t>
  </si>
  <si>
    <t>Maylee Price</t>
  </si>
  <si>
    <t>17-82462</t>
  </si>
  <si>
    <t>Tara Manis</t>
  </si>
  <si>
    <t>Midway University</t>
  </si>
  <si>
    <t>8596-26825</t>
  </si>
  <si>
    <t>Afton Lords</t>
  </si>
  <si>
    <t>8019-40653</t>
  </si>
  <si>
    <t>Arianna Peter</t>
  </si>
  <si>
    <t>15-191883</t>
  </si>
  <si>
    <t>Ashley Smith</t>
  </si>
  <si>
    <t>11-251792</t>
  </si>
  <si>
    <t>Avery Reeves</t>
  </si>
  <si>
    <t>15-10160</t>
  </si>
  <si>
    <t>Gabrielle Gill</t>
  </si>
  <si>
    <t>11-692354</t>
  </si>
  <si>
    <t>Gracie Wyatt</t>
  </si>
  <si>
    <t>19-67593</t>
  </si>
  <si>
    <t>Hailey Barnett</t>
  </si>
  <si>
    <t>15-151292</t>
  </si>
  <si>
    <t>Kaitlyn Sturgell</t>
  </si>
  <si>
    <t>7914-50818</t>
  </si>
  <si>
    <t>Maegan Coleman</t>
  </si>
  <si>
    <t>11-262748</t>
  </si>
  <si>
    <t>Makayla Pounds</t>
  </si>
  <si>
    <t>7914-39525</t>
  </si>
  <si>
    <t>Paige Richards</t>
  </si>
  <si>
    <t>5913-3128</t>
  </si>
  <si>
    <t>Sasha Uchwal</t>
  </si>
  <si>
    <t>7914-48034</t>
  </si>
  <si>
    <t>Taylor Petrey</t>
  </si>
  <si>
    <t>Milligan University</t>
  </si>
  <si>
    <t>16-29313</t>
  </si>
  <si>
    <t>Alexis Wright</t>
  </si>
  <si>
    <t>11-324914</t>
  </si>
  <si>
    <t>Allison Robbins</t>
  </si>
  <si>
    <t>17-106365</t>
  </si>
  <si>
    <t>Braeton Wilson</t>
  </si>
  <si>
    <t>9362-17912</t>
  </si>
  <si>
    <t>Brianna Rickert</t>
  </si>
  <si>
    <t>7919-68</t>
  </si>
  <si>
    <t>Brooke Smith</t>
  </si>
  <si>
    <t>11-711679</t>
  </si>
  <si>
    <t>Emilee Horton</t>
  </si>
  <si>
    <t>11-638380</t>
  </si>
  <si>
    <t>Emily Cheesman</t>
  </si>
  <si>
    <t>15-171138</t>
  </si>
  <si>
    <t>Emily King</t>
  </si>
  <si>
    <t>19-78599</t>
  </si>
  <si>
    <t>Laci Macquisten</t>
  </si>
  <si>
    <t>18-90562</t>
  </si>
  <si>
    <t>Molly Burnett</t>
  </si>
  <si>
    <t>11-573458</t>
  </si>
  <si>
    <t>Olivia Vanhooser</t>
  </si>
  <si>
    <t>18-45306</t>
  </si>
  <si>
    <t>Taylor Davis</t>
  </si>
  <si>
    <t>Pikeville ,University Of</t>
  </si>
  <si>
    <t>21-5188</t>
  </si>
  <si>
    <t>Alexis Girard</t>
  </si>
  <si>
    <t>15-115753</t>
  </si>
  <si>
    <t>Allie Miles</t>
  </si>
  <si>
    <t>6679-184</t>
  </si>
  <si>
    <t>Anastasia Howell</t>
  </si>
  <si>
    <t>18-3595</t>
  </si>
  <si>
    <t>Ava McLaughlin</t>
  </si>
  <si>
    <t>11-164273</t>
  </si>
  <si>
    <t>Brianna Rogers</t>
  </si>
  <si>
    <t>17-30102</t>
  </si>
  <si>
    <t>Doris Huskey</t>
  </si>
  <si>
    <t>7914-817</t>
  </si>
  <si>
    <t>Emily Lindsey</t>
  </si>
  <si>
    <t>11-348470</t>
  </si>
  <si>
    <t>Erica Warne</t>
  </si>
  <si>
    <t>11-411123</t>
  </si>
  <si>
    <t>Faythe Reid</t>
  </si>
  <si>
    <t>11-648329</t>
  </si>
  <si>
    <t>Grace Williams</t>
  </si>
  <si>
    <t>15-133661</t>
  </si>
  <si>
    <t>Haley Grabowski</t>
  </si>
  <si>
    <t>11-473952</t>
  </si>
  <si>
    <t>Hana Hackworth</t>
  </si>
  <si>
    <t>11-42975</t>
  </si>
  <si>
    <t>Kadie Dicken</t>
  </si>
  <si>
    <t>11-185135</t>
  </si>
  <si>
    <t>Kelsey Cummings</t>
  </si>
  <si>
    <t>19-81206</t>
  </si>
  <si>
    <t>Kristen Bittner</t>
  </si>
  <si>
    <t>11-240433</t>
  </si>
  <si>
    <t>Kristina Catoe</t>
  </si>
  <si>
    <t>21-76481</t>
  </si>
  <si>
    <t>Madison Ginn</t>
  </si>
  <si>
    <t>11-696645</t>
  </si>
  <si>
    <t>Madison Stanton</t>
  </si>
  <si>
    <t>8019-47943</t>
  </si>
  <si>
    <t>Madison Strouse</t>
  </si>
  <si>
    <t>11-134152</t>
  </si>
  <si>
    <t>Mikayla Blair</t>
  </si>
  <si>
    <t>11-170853</t>
  </si>
  <si>
    <t>Rayce Yelton</t>
  </si>
  <si>
    <t>11-518119</t>
  </si>
  <si>
    <t>Vanessa Fuzie</t>
  </si>
  <si>
    <t>7914-14654</t>
  </si>
  <si>
    <t>Victoria Hines</t>
  </si>
  <si>
    <t>9829-12276</t>
  </si>
  <si>
    <t>Yadieliz Maldonado</t>
  </si>
  <si>
    <t>Rock Valley College</t>
  </si>
  <si>
    <t>17-71654</t>
  </si>
  <si>
    <t>Christina Simon</t>
  </si>
  <si>
    <t>11-475623</t>
  </si>
  <si>
    <t>Hailee Kerr</t>
  </si>
  <si>
    <t>20-55276</t>
  </si>
  <si>
    <t>Kennedy Hughes</t>
  </si>
  <si>
    <t>16-160466</t>
  </si>
  <si>
    <t>Kyley Olson</t>
  </si>
  <si>
    <t>11-63323</t>
  </si>
  <si>
    <t>Leann Severson</t>
  </si>
  <si>
    <t>16-160462</t>
  </si>
  <si>
    <t>Madison Davenport</t>
  </si>
  <si>
    <t>15-25962</t>
  </si>
  <si>
    <t>Maria Pawlak</t>
  </si>
  <si>
    <t>Savannah College Of Art And Design-Atlanta</t>
  </si>
  <si>
    <t>19-1663</t>
  </si>
  <si>
    <t>Amy Sanchez</t>
  </si>
  <si>
    <t>11-392939</t>
  </si>
  <si>
    <t>Arianna Echevarria</t>
  </si>
  <si>
    <t>16-75961</t>
  </si>
  <si>
    <t>Casey Saas</t>
  </si>
  <si>
    <t>6345-2969</t>
  </si>
  <si>
    <t>Katherine Adamec</t>
  </si>
  <si>
    <t>16-135207</t>
  </si>
  <si>
    <t>Mara Geiwitz</t>
  </si>
  <si>
    <t>21-466</t>
  </si>
  <si>
    <t>Maria Hernandez</t>
  </si>
  <si>
    <t>15-13602</t>
  </si>
  <si>
    <t>Sofia Ramirez - Granick</t>
  </si>
  <si>
    <t>8423-796</t>
  </si>
  <si>
    <t>Taylor Edgerton</t>
  </si>
  <si>
    <t>St. Francis (IL) ,University Of</t>
  </si>
  <si>
    <t>20-51047</t>
  </si>
  <si>
    <t>Alayna Morrill</t>
  </si>
  <si>
    <t>11-225306</t>
  </si>
  <si>
    <t>Allison Nape</t>
  </si>
  <si>
    <t>18-99752</t>
  </si>
  <si>
    <t>Bryanna Battles</t>
  </si>
  <si>
    <t>11-696944</t>
  </si>
  <si>
    <t>Cameryn Landers</t>
  </si>
  <si>
    <t>11-678710</t>
  </si>
  <si>
    <t>Cassidy Stewart</t>
  </si>
  <si>
    <t>16-163437</t>
  </si>
  <si>
    <t>Chloe Greep</t>
  </si>
  <si>
    <t>17-24925</t>
  </si>
  <si>
    <t>Elizabeth Mansmith</t>
  </si>
  <si>
    <t>11-454461</t>
  </si>
  <si>
    <t>Estrella De La Rosa</t>
  </si>
  <si>
    <t>20-4491</t>
  </si>
  <si>
    <t>Haley Lueze</t>
  </si>
  <si>
    <t>11-186621</t>
  </si>
  <si>
    <t>Haley Tobiasz</t>
  </si>
  <si>
    <t>21-307</t>
  </si>
  <si>
    <t>Idalia Hernandez</t>
  </si>
  <si>
    <t>15-31410</t>
  </si>
  <si>
    <t>Isabella Chojnowski</t>
  </si>
  <si>
    <t>20-57</t>
  </si>
  <si>
    <t>Isabelle Snyder</t>
  </si>
  <si>
    <t>19-86140</t>
  </si>
  <si>
    <t>Kahlen Ranson</t>
  </si>
  <si>
    <t>20-57157</t>
  </si>
  <si>
    <t>Kaitlyn Thompson</t>
  </si>
  <si>
    <t>5743-4867</t>
  </si>
  <si>
    <t>Kaitlyn Yearsich</t>
  </si>
  <si>
    <t>18-2038</t>
  </si>
  <si>
    <t>Karley Mason</t>
  </si>
  <si>
    <t>11-238107</t>
  </si>
  <si>
    <t>Katelynn Statz</t>
  </si>
  <si>
    <t>5686-2531</t>
  </si>
  <si>
    <t>Laura Rohlfs</t>
  </si>
  <si>
    <t>11-279303</t>
  </si>
  <si>
    <t>Leigha Henkel</t>
  </si>
  <si>
    <t>22-14280</t>
  </si>
  <si>
    <t>Lilliana Gutierrez</t>
  </si>
  <si>
    <t>7914-5640</t>
  </si>
  <si>
    <t>Lindsey Prosperi</t>
  </si>
  <si>
    <t>9652-12931</t>
  </si>
  <si>
    <t>McKenzie Mattice</t>
  </si>
  <si>
    <t>11-388033</t>
  </si>
  <si>
    <t>Scarlett LaBuda</t>
  </si>
  <si>
    <t>21-12901</t>
  </si>
  <si>
    <t>Taylor Patterson</t>
  </si>
  <si>
    <t>Tennessee Wesleyan University</t>
  </si>
  <si>
    <t>20-26854</t>
  </si>
  <si>
    <t>Abigail Key</t>
  </si>
  <si>
    <t>23-2537</t>
  </si>
  <si>
    <t>Ariana Harvey</t>
  </si>
  <si>
    <t>19-7272</t>
  </si>
  <si>
    <t>Ella Husted</t>
  </si>
  <si>
    <t>18-48229</t>
  </si>
  <si>
    <t>Jaycee Whitaker</t>
  </si>
  <si>
    <t>17-22585</t>
  </si>
  <si>
    <t>Kyleigh Husted</t>
  </si>
  <si>
    <t>11-641168</t>
  </si>
  <si>
    <t>Madison Bradley</t>
  </si>
  <si>
    <t>8939-8453</t>
  </si>
  <si>
    <t>Madison Davis</t>
  </si>
  <si>
    <t>11-240603</t>
  </si>
  <si>
    <t>Stormy Wallace</t>
  </si>
  <si>
    <t>Union College</t>
  </si>
  <si>
    <t>16-7514</t>
  </si>
  <si>
    <t>Amber Thomason</t>
  </si>
  <si>
    <t>18-82609</t>
  </si>
  <si>
    <t>Heaven Cooper</t>
  </si>
  <si>
    <t>11-648885</t>
  </si>
  <si>
    <t>Laura Head</t>
  </si>
  <si>
    <t>17-10180</t>
  </si>
  <si>
    <t>Madelynn Napier</t>
  </si>
  <si>
    <t>11-747594</t>
  </si>
  <si>
    <t>Maya Coleman</t>
  </si>
  <si>
    <t>7914-22698</t>
  </si>
  <si>
    <t>Meghan Bernard</t>
  </si>
  <si>
    <t>22-4008</t>
  </si>
  <si>
    <t>Olivia Brock</t>
  </si>
  <si>
    <t>University of the Cumberlands</t>
  </si>
  <si>
    <t>8069-33529</t>
  </si>
  <si>
    <t>Ashley Nelson</t>
  </si>
  <si>
    <t>23-4212</t>
  </si>
  <si>
    <t>Billie Warren</t>
  </si>
  <si>
    <t>16-44193</t>
  </si>
  <si>
    <t>Emma Layman</t>
  </si>
  <si>
    <t>17-43815</t>
  </si>
  <si>
    <t>Erika Taylor</t>
  </si>
  <si>
    <t>11-53643</t>
  </si>
  <si>
    <t>Faith Fryman</t>
  </si>
  <si>
    <t>11-765785</t>
  </si>
  <si>
    <t>Haleigh Lawwell</t>
  </si>
  <si>
    <t>5923-184</t>
  </si>
  <si>
    <t>Jacqueline Oliphant</t>
  </si>
  <si>
    <t>11-406229</t>
  </si>
  <si>
    <t>Kiara Abanto</t>
  </si>
  <si>
    <t>15-191175</t>
  </si>
  <si>
    <t>Mckenna Ellen</t>
  </si>
  <si>
    <t>7914-3935</t>
  </si>
  <si>
    <t>Paige Frantz</t>
  </si>
  <si>
    <t>11-546302</t>
  </si>
  <si>
    <t>Skyler Holt</t>
  </si>
  <si>
    <t>Webber International University</t>
  </si>
  <si>
    <t>11-188181</t>
  </si>
  <si>
    <t>Aliyah Alleyne</t>
  </si>
  <si>
    <t>20-10540</t>
  </si>
  <si>
    <t>Allison Olivia</t>
  </si>
  <si>
    <t>20-37620</t>
  </si>
  <si>
    <t>Jaqueline Witura</t>
  </si>
  <si>
    <t>11-60100</t>
  </si>
  <si>
    <t>Jenna Williams</t>
  </si>
  <si>
    <t>11-713414</t>
  </si>
  <si>
    <t>Kelsie Zanin</t>
  </si>
  <si>
    <t>11-381423</t>
  </si>
  <si>
    <t>Liberty McKinney</t>
  </si>
  <si>
    <t>6479-3185</t>
  </si>
  <si>
    <t>Linda Himes</t>
  </si>
  <si>
    <t>21-9035</t>
  </si>
  <si>
    <t>Maria Gonzalez</t>
  </si>
  <si>
    <t>21-85608</t>
  </si>
  <si>
    <t>Paige Hubert</t>
  </si>
  <si>
    <t>7915-377</t>
  </si>
  <si>
    <t>Tori Colvard</t>
  </si>
  <si>
    <t>William Woods University</t>
  </si>
  <si>
    <t>21-49718</t>
  </si>
  <si>
    <t>Alexandra Lugo</t>
  </si>
  <si>
    <t>17-99406</t>
  </si>
  <si>
    <t>Bethany Johnson</t>
  </si>
  <si>
    <t>18-17170</t>
  </si>
  <si>
    <t>Caitlyn Rawson</t>
  </si>
  <si>
    <t>17-25168</t>
  </si>
  <si>
    <t>Emily Childress</t>
  </si>
  <si>
    <t>11-380870</t>
  </si>
  <si>
    <t>Hailey Triske</t>
  </si>
  <si>
    <t>22-1676</t>
  </si>
  <si>
    <t>Izzy Fletcher</t>
  </si>
  <si>
    <t>11-276139</t>
  </si>
  <si>
    <t>Kirsten Butcher</t>
  </si>
  <si>
    <t>16-137026</t>
  </si>
  <si>
    <t>Madelyn San Soucie</t>
  </si>
  <si>
    <t>18-4996</t>
  </si>
  <si>
    <t>Sabrina Koll</t>
  </si>
  <si>
    <t>19-58587</t>
  </si>
  <si>
    <t>Savannah Edmonds</t>
  </si>
  <si>
    <t>8223-83764</t>
  </si>
  <si>
    <t>Trista Rauma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</si>
  <si>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</si>
  <si>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</si>
  <si>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</si>
  <si>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</si>
  <si>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</si>
  <si>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</si>
  <si>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</si>
  <si>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</si>
  <si>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</si>
  <si>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</si>
  <si>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</si>
  <si>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Belmont Abbey College V</t>
  </si>
  <si>
    <t>Bethel University (IN) V</t>
  </si>
  <si>
    <t>Indianapolis ,University Of V</t>
  </si>
  <si>
    <t>Kentucky Wesleyan V</t>
  </si>
  <si>
    <t>Lindenwood University V</t>
  </si>
  <si>
    <t>Lindsey Wilson College V</t>
  </si>
  <si>
    <t>Midway University V</t>
  </si>
  <si>
    <t>Milligan University V</t>
  </si>
  <si>
    <t>Pikeville ,University Of V</t>
  </si>
  <si>
    <t>Rock Valley College V</t>
  </si>
  <si>
    <t>Savannah College Of Art And Design-Atlanta V</t>
  </si>
  <si>
    <t>St. Francis (IL) ,University Of V</t>
  </si>
  <si>
    <t>Tennessee Wesleyan University V</t>
  </si>
  <si>
    <t>Union College V</t>
  </si>
  <si>
    <t>University of the Cumberlands V</t>
  </si>
  <si>
    <t>Webber International University V</t>
  </si>
  <si>
    <t>William Woods University V</t>
  </si>
  <si>
    <t>Team Totals</t>
  </si>
  <si>
    <t>*</t>
  </si>
  <si>
    <t>Team Game Average</t>
  </si>
  <si>
    <t>Lindenwood University JV1</t>
  </si>
  <si>
    <t>Midway University JV1</t>
  </si>
  <si>
    <t>Milligan University JV1</t>
  </si>
  <si>
    <t>Pikeville ,University Of JV1</t>
  </si>
  <si>
    <t>Pikeville ,University Of JV2</t>
  </si>
  <si>
    <t>Baker Team Scores</t>
  </si>
  <si>
    <t>Bowled Traditional</t>
  </si>
  <si>
    <t>SetecAstronomy</t>
  </si>
  <si>
    <t>Lindenwood University JV</t>
  </si>
  <si>
    <t>Midway University JV</t>
  </si>
  <si>
    <t>Milligan University JV</t>
  </si>
  <si>
    <t>Pikeville ,University Of JV</t>
  </si>
  <si>
    <t>Qualifying Team Standings</t>
  </si>
  <si>
    <t>A12:W28</t>
  </si>
  <si>
    <t>A12:A28</t>
  </si>
  <si>
    <t>Individual_Scores_Women_Var</t>
  </si>
  <si>
    <t>Cert. No: 06764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</si>
  <si>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</si>
  <si>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</si>
  <si>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</si>
  <si>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</si>
  <si>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</si>
  <si>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</si>
  <si>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</si>
  <si>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Women's Varsity</t>
  </si>
  <si>
    <t>A12:W16</t>
  </si>
  <si>
    <t>A12:A16</t>
  </si>
  <si>
    <t>Individual_Scores_Women_JV</t>
  </si>
  <si>
    <t>Women's Jr. Varsity</t>
  </si>
  <si>
    <t>Individual Combined Scores</t>
  </si>
  <si>
    <t>G12:K22</t>
  </si>
  <si>
    <t>B12:B22</t>
  </si>
  <si>
    <t>D12:D22</t>
  </si>
  <si>
    <t>C12:C22</t>
  </si>
  <si>
    <t>G13:K23</t>
  </si>
  <si>
    <t>E13:E23</t>
  </si>
  <si>
    <t>B13:B23</t>
  </si>
  <si>
    <t>C13:C23</t>
  </si>
  <si>
    <t>Indiv_Combined_Scores_Women</t>
  </si>
  <si>
    <t>B13:N254</t>
  </si>
  <si>
    <t>G25:K35</t>
  </si>
  <si>
    <t>B25:B35</t>
  </si>
  <si>
    <t>D25:D35</t>
  </si>
  <si>
    <t>C25:C35</t>
  </si>
  <si>
    <t>G24:K34</t>
  </si>
  <si>
    <t>E24:E34</t>
  </si>
  <si>
    <t>B24:B34</t>
  </si>
  <si>
    <t>C24:C34</t>
  </si>
  <si>
    <t>L13:L254</t>
  </si>
  <si>
    <t>B13:B254</t>
  </si>
  <si>
    <t>G38:K48</t>
  </si>
  <si>
    <t>B38:B48</t>
  </si>
  <si>
    <t>D38:D48</t>
  </si>
  <si>
    <t>C38:C48</t>
  </si>
  <si>
    <t>G35:K45</t>
  </si>
  <si>
    <t>E35:E45</t>
  </si>
  <si>
    <t>B35:B45</t>
  </si>
  <si>
    <t>C35:C45</t>
  </si>
  <si>
    <t>G51:K61</t>
  </si>
  <si>
    <t>B51:B61</t>
  </si>
  <si>
    <t>D51:D61</t>
  </si>
  <si>
    <t>C51:C61</t>
  </si>
  <si>
    <t>G46:K56</t>
  </si>
  <si>
    <t>E46:E56</t>
  </si>
  <si>
    <t>B46:B56</t>
  </si>
  <si>
    <t>C46:C56</t>
  </si>
  <si>
    <t>G64:K74</t>
  </si>
  <si>
    <t>B64:B74</t>
  </si>
  <si>
    <t>D64:D74</t>
  </si>
  <si>
    <t>C64:C74</t>
  </si>
  <si>
    <t>G57:K67</t>
  </si>
  <si>
    <t>E57:E67</t>
  </si>
  <si>
    <t>B57:B67</t>
  </si>
  <si>
    <t>C57:C67</t>
  </si>
  <si>
    <t>G77:K87</t>
  </si>
  <si>
    <t>B77:B87</t>
  </si>
  <si>
    <t>D77:D87</t>
  </si>
  <si>
    <t>C77:C87</t>
  </si>
  <si>
    <t>G68:K78</t>
  </si>
  <si>
    <t>E68:E78</t>
  </si>
  <si>
    <t>B68:B78</t>
  </si>
  <si>
    <t>C68:C78</t>
  </si>
  <si>
    <t>G90:K100</t>
  </si>
  <si>
    <t>B90:B100</t>
  </si>
  <si>
    <t>D90:D100</t>
  </si>
  <si>
    <t>C90:C100</t>
  </si>
  <si>
    <t>G79:K89</t>
  </si>
  <si>
    <t>E79:E89</t>
  </si>
  <si>
    <t>B79:B89</t>
  </si>
  <si>
    <t>C79:C89</t>
  </si>
  <si>
    <t>G103:K113</t>
  </si>
  <si>
    <t>B103:B113</t>
  </si>
  <si>
    <t>D103:D113</t>
  </si>
  <si>
    <t>C103:C113</t>
  </si>
  <si>
    <t>E90:E100</t>
  </si>
  <si>
    <t>G116:K126</t>
  </si>
  <si>
    <t>B116:B126</t>
  </si>
  <si>
    <t>D116:D126</t>
  </si>
  <si>
    <t>C116:C126</t>
  </si>
  <si>
    <t>G101:K111</t>
  </si>
  <si>
    <t>E101:E111</t>
  </si>
  <si>
    <t>B101:B111</t>
  </si>
  <si>
    <t>C101:C111</t>
  </si>
  <si>
    <t>G129:K139</t>
  </si>
  <si>
    <t>B129:B139</t>
  </si>
  <si>
    <t>D129:D139</t>
  </si>
  <si>
    <t>C129:C139</t>
  </si>
  <si>
    <t>G112:K122</t>
  </si>
  <si>
    <t>E112:E122</t>
  </si>
  <si>
    <t>B112:B122</t>
  </si>
  <si>
    <t>C112:C122</t>
  </si>
  <si>
    <t>Individual</t>
  </si>
  <si>
    <t>G142:K152</t>
  </si>
  <si>
    <t>B142:B152</t>
  </si>
  <si>
    <t>D142:D152</t>
  </si>
  <si>
    <t>C142:C152</t>
  </si>
  <si>
    <t>G123:K133</t>
  </si>
  <si>
    <t>E123:E133</t>
  </si>
  <si>
    <t>B123:B133</t>
  </si>
  <si>
    <t>C123:C133</t>
  </si>
  <si>
    <t>G155:K165</t>
  </si>
  <si>
    <t>B155:B165</t>
  </si>
  <si>
    <t>D155:D165</t>
  </si>
  <si>
    <t>C155:C165</t>
  </si>
  <si>
    <t>G134:K144</t>
  </si>
  <si>
    <t>E134:E144</t>
  </si>
  <si>
    <t>B134:B144</t>
  </si>
  <si>
    <t>C134:C144</t>
  </si>
  <si>
    <t>G168:K178</t>
  </si>
  <si>
    <t>B168:B178</t>
  </si>
  <si>
    <t>D168:D178</t>
  </si>
  <si>
    <t>C168:C178</t>
  </si>
  <si>
    <t>G145:K155</t>
  </si>
  <si>
    <t>E145:E155</t>
  </si>
  <si>
    <t>B145:B155</t>
  </si>
  <si>
    <t>C145:C155</t>
  </si>
  <si>
    <t>G181:K191</t>
  </si>
  <si>
    <t>B181:B191</t>
  </si>
  <si>
    <t>D181:D191</t>
  </si>
  <si>
    <t>C181:C191</t>
  </si>
  <si>
    <t>G156:K166</t>
  </si>
  <si>
    <t>E156:E166</t>
  </si>
  <si>
    <t>B156:B166</t>
  </si>
  <si>
    <t>C156:C166</t>
  </si>
  <si>
    <t>G194:K204</t>
  </si>
  <si>
    <t>B194:B204</t>
  </si>
  <si>
    <t>D194:D204</t>
  </si>
  <si>
    <t>C194:C204</t>
  </si>
  <si>
    <t>G167:K177</t>
  </si>
  <si>
    <t>E167:E177</t>
  </si>
  <si>
    <t>B167:B177</t>
  </si>
  <si>
    <t>C167:C177</t>
  </si>
  <si>
    <t>G207:K217</t>
  </si>
  <si>
    <t>B207:B217</t>
  </si>
  <si>
    <t>D207:D217</t>
  </si>
  <si>
    <t>C207:C217</t>
  </si>
  <si>
    <t>G178:K188</t>
  </si>
  <si>
    <t>E178:E188</t>
  </si>
  <si>
    <t>B178:B188</t>
  </si>
  <si>
    <t>C178:C188</t>
  </si>
  <si>
    <t>G220:K230</t>
  </si>
  <si>
    <t>B220:B230</t>
  </si>
  <si>
    <t>D220:D230</t>
  </si>
  <si>
    <t>C220:C230</t>
  </si>
  <si>
    <t>G189:K199</t>
  </si>
  <si>
    <t>E189:E199</t>
  </si>
  <si>
    <t>B189:B199</t>
  </si>
  <si>
    <t>C189:C199</t>
  </si>
  <si>
    <t>G200:K210</t>
  </si>
  <si>
    <t>E200:E210</t>
  </si>
  <si>
    <t>B200:B210</t>
  </si>
  <si>
    <t>C200:C210</t>
  </si>
  <si>
    <t>G211:K221</t>
  </si>
  <si>
    <t>E211:E221</t>
  </si>
  <si>
    <t>B211:B221</t>
  </si>
  <si>
    <t>C211:C221</t>
  </si>
  <si>
    <t>G222:K232</t>
  </si>
  <si>
    <t>E222:E232</t>
  </si>
  <si>
    <t>B222:B232</t>
  </si>
  <si>
    <t>C222:C232</t>
  </si>
  <si>
    <t>G233:K243</t>
  </si>
  <si>
    <t>E233:E243</t>
  </si>
  <si>
    <t>B233:B243</t>
  </si>
  <si>
    <t>C233:C243</t>
  </si>
  <si>
    <t>G244:K254</t>
  </si>
  <si>
    <t>E244:E254</t>
  </si>
  <si>
    <t>B244:B254</t>
  </si>
  <si>
    <t>C244:C254</t>
  </si>
  <si>
    <t>Total Pins Bowled:</t>
  </si>
  <si>
    <t>Field Ave::</t>
  </si>
  <si>
    <t xml:space="preserve">Belmont Abbey College V </t>
  </si>
  <si>
    <t xml:space="preserve">Bethel University (IN) V </t>
  </si>
  <si>
    <t xml:space="preserve"> V </t>
  </si>
  <si>
    <t xml:space="preserve">Indianapolis ,University Of V </t>
  </si>
  <si>
    <t xml:space="preserve">Kentucky Wesleyan V </t>
  </si>
  <si>
    <t xml:space="preserve">Lindenwood University V </t>
  </si>
  <si>
    <t xml:space="preserve">Lindsey Wilson College V </t>
  </si>
  <si>
    <t xml:space="preserve">Midway University V </t>
  </si>
  <si>
    <t xml:space="preserve">Milligan University V </t>
  </si>
  <si>
    <t xml:space="preserve">Pikeville ,University Of V </t>
  </si>
  <si>
    <t xml:space="preserve">Rock Valley College V </t>
  </si>
  <si>
    <t xml:space="preserve">Savannah College Of Art And Design-Atlanta V </t>
  </si>
  <si>
    <t xml:space="preserve">St. Francis (IL) ,University Of V </t>
  </si>
  <si>
    <t xml:space="preserve">Tennessee Wesleyan University V </t>
  </si>
  <si>
    <t xml:space="preserve">Union College V </t>
  </si>
  <si>
    <t xml:space="preserve">University of the Cumberlands V </t>
  </si>
  <si>
    <t xml:space="preserve">Webber International University V </t>
  </si>
  <si>
    <t xml:space="preserve">William Woods University V </t>
  </si>
  <si>
    <t xml:space="preserve">Lindenwood University JV1 </t>
  </si>
  <si>
    <t xml:space="preserve">Midway University JV1 </t>
  </si>
  <si>
    <t xml:space="preserve"> JV1 </t>
  </si>
  <si>
    <t xml:space="preserve">Milligan University JV1 </t>
  </si>
  <si>
    <t xml:space="preserve">Pikeville ,University Of JV1 </t>
  </si>
  <si>
    <t xml:space="preserve">Pikeville ,University Of JV2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</si>
</sst>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b/>
      <u/>
      <sz val="10"/>
      <name val="Verdana"/>
      <family val="2"/>
    </font>
    <font>
      <b/>
      <u/>
      <sz val="1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2"/>
      <color indexed="53"/>
      <name val="Verdana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7" fillId="0" borderId="0" xfId="0" applyFont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/>
    <xf numFmtId="0" fontId="18" fillId="0" borderId="0" xfId="0" applyFont="1"/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7" fillId="0" borderId="0" xfId="0" applyFont="1"/>
    <xf numFmtId="0" fontId="28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 applyProtection="1">
      <alignment horizontal="center"/>
      <protection hidden="1"/>
    </xf>
    <xf numFmtId="0" fontId="32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3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91440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548640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87630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A525-9646-40A3-9010-1D96C77C2F9D}">
  <sheetPr>
    <tabColor theme="7" tint="0.39997558519241921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B110" activePane="bottomRight" state="frozen"/>
      <selection pane="topRight" activeCell="B1" sqref="B1"/>
      <selection pane="bottomLeft" activeCell="A10" sqref="A10"/>
      <selection pane="bottomRight" activeCell="I20" sqref="I20"/>
    </sheetView>
  </sheetViews>
  <sheetFormatPr defaultColWidth="9" defaultRowHeight="14.25" x14ac:dyDescent="0.2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4.140625" style="1" hidden="1" customWidth="1"/>
    <col min="15" max="26" width="9" style="1" customWidth="1"/>
    <col min="27" max="27" width="8.85546875" style="1" customWidth="1"/>
    <col min="28" max="28" width="9" style="1" hidden="1" customWidth="1"/>
    <col min="29" max="29" width="0.140625" style="1" hidden="1" customWidth="1"/>
    <col min="30" max="31" width="9" style="1" hidden="1" customWidth="1"/>
    <col min="32" max="32" width="0.285156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 x14ac:dyDescent="0.2">
      <c r="A1" s="88" t="s">
        <v>0</v>
      </c>
      <c r="B1" s="88"/>
      <c r="C1" s="88"/>
      <c r="D1" s="88"/>
      <c r="E1" s="88"/>
      <c r="F1" s="88"/>
      <c r="G1" s="88"/>
      <c r="H1" s="89"/>
      <c r="I1" s="88"/>
      <c r="J1" s="89"/>
      <c r="K1" s="5"/>
      <c r="L1" s="5"/>
      <c r="AG1" s="6"/>
      <c r="AH1" s="6"/>
      <c r="AI1" s="6"/>
    </row>
    <row r="2" spans="1:54" s="4" customFormat="1" ht="16.149999999999999" customHeight="1" x14ac:dyDescent="0.2">
      <c r="H2" s="7"/>
      <c r="J2" s="7"/>
      <c r="AG2" s="6"/>
      <c r="AH2" s="6"/>
      <c r="AI2" s="6"/>
    </row>
    <row r="3" spans="1:54" s="4" customFormat="1" ht="16.149999999999999" customHeight="1" x14ac:dyDescent="0.2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149999999999999" hidden="1" customHeight="1" x14ac:dyDescent="0.25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G4" s="6"/>
      <c r="AH4" s="6"/>
      <c r="AI4" s="6"/>
      <c r="BB4" s="86" t="s">
        <v>9</v>
      </c>
    </row>
    <row r="5" spans="1:54" s="4" customFormat="1" ht="16.149999999999999" hidden="1" customHeight="1" x14ac:dyDescent="0.2">
      <c r="B5" s="9" t="s">
        <v>10</v>
      </c>
      <c r="C5" s="9" t="s">
        <v>11</v>
      </c>
      <c r="D5" s="9" t="s">
        <v>12</v>
      </c>
      <c r="E5" s="10"/>
      <c r="F5" s="10"/>
      <c r="G5" s="10"/>
      <c r="H5" s="11"/>
      <c r="I5" s="12"/>
      <c r="J5" s="7"/>
      <c r="N5" s="4" t="s">
        <v>13</v>
      </c>
      <c r="AG5" s="6"/>
      <c r="AH5" s="6"/>
      <c r="AI5" s="6"/>
    </row>
    <row r="6" spans="1:54" s="4" customFormat="1" ht="16.149999999999999" hidden="1" customHeight="1" x14ac:dyDescent="0.2">
      <c r="B6" s="9" t="s">
        <v>14</v>
      </c>
      <c r="C6" s="9"/>
      <c r="D6" s="9" t="s">
        <v>15</v>
      </c>
      <c r="E6" s="10"/>
      <c r="F6" s="5"/>
      <c r="G6" s="10"/>
      <c r="H6" s="11"/>
      <c r="I6" s="12"/>
      <c r="J6" s="7"/>
      <c r="N6" s="4" t="s">
        <v>16</v>
      </c>
      <c r="AG6" s="6"/>
      <c r="AH6" s="6"/>
      <c r="AI6" s="6"/>
    </row>
    <row r="7" spans="1:54" s="4" customFormat="1" ht="16.149999999999999" customHeight="1" x14ac:dyDescent="0.2">
      <c r="B7" s="8"/>
      <c r="C7" s="8"/>
      <c r="D7" s="8"/>
      <c r="E7" s="10"/>
      <c r="F7" s="5"/>
      <c r="G7" s="10"/>
      <c r="H7" s="11"/>
      <c r="I7" s="12"/>
      <c r="J7" s="7"/>
      <c r="N7" s="4" t="s">
        <v>17</v>
      </c>
      <c r="AG7" s="6"/>
      <c r="AH7" s="6"/>
      <c r="AI7" s="6"/>
    </row>
    <row r="8" spans="1:54" s="4" customFormat="1" ht="16.149999999999999" customHeight="1" x14ac:dyDescent="0.2">
      <c r="B8" s="8" t="s">
        <v>18</v>
      </c>
      <c r="D8" s="14" t="s">
        <v>19</v>
      </c>
      <c r="E8" s="14" t="s">
        <v>20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149999999999999" customHeight="1" x14ac:dyDescent="0.2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 x14ac:dyDescent="0.25">
      <c r="B10" s="19" t="s">
        <v>21</v>
      </c>
      <c r="C10" s="19" t="s">
        <v>22</v>
      </c>
      <c r="D10" s="19" t="s">
        <v>23</v>
      </c>
      <c r="E10" s="19" t="s">
        <v>24</v>
      </c>
      <c r="F10" s="19" t="s">
        <v>25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25">
      <c r="B11" s="21" t="s">
        <v>26</v>
      </c>
      <c r="C11" s="1"/>
      <c r="D11" s="22" t="s">
        <v>27</v>
      </c>
      <c r="E11" s="1" t="s">
        <v>28</v>
      </c>
      <c r="F11" s="23" t="s">
        <v>13</v>
      </c>
      <c r="G11" s="24"/>
      <c r="H11" s="25">
        <v>4413</v>
      </c>
      <c r="I11" s="24"/>
      <c r="J11" s="25" t="b">
        <v>0</v>
      </c>
      <c r="K11" s="19"/>
      <c r="L11" s="26"/>
      <c r="M11" s="27"/>
      <c r="AB11" s="13" t="str">
        <f t="array" ref="AB11">IFERROR(INDEX(B11:B20, SMALL(IF("V"=F11:F20, ROW(F11:F20)-MIN(ROW(F11:F20))+1, ""), ROW() -10 )), "")</f>
        <v>Belmont Abbey College</v>
      </c>
      <c r="AC11" s="13">
        <f t="array" ref="AC11">IFERROR(INDEX(C11:C20, SMALL(IF("V"=F11:F20, ROW(F11:F20)-MIN(ROW(F11:F20))+1, ""), ROW() -10 )), "")</f>
        <v>0</v>
      </c>
      <c r="AD11" s="13" t="str">
        <f t="array" ref="AD11">IFERROR(INDEX(D11:D20, SMALL(IF("V"=F11:F20, ROW(F11:F20)-MIN(ROW(F11:F20))+1, ""), ROW() -10 )), "")</f>
        <v>11-419272</v>
      </c>
      <c r="AE11" s="13" t="str">
        <f t="array" ref="AE11">IFERROR(INDEX(E11:E20, SMALL(IF("V"=F11:F20, ROW(F11:F20)-MIN(ROW(F11:F20))+1, ""), ROW() -10 )), "")</f>
        <v>Asah Glover</v>
      </c>
      <c r="AF11" s="13" t="str">
        <f t="array" ref="AF11">IFERROR(INDEX(B11:B20, SMALL(IF(ISNUMBER(SEARCH("JV1",F11:F20)), ROW(F11:F20)-MIN(ROW(F11:F20))+1, ""), ROW() -10 )), "")</f>
        <v/>
      </c>
      <c r="AG11" s="13" t="str">
        <f t="array" ref="AG11">IFERROR(INDEX(C11:C20, SMALL(IF(ISNUMBER(SEARCH("JV1",F11:F20)), ROW(F11:F20)-MIN(ROW(F11:F20))+1, ""), ROW() -10 )), "")</f>
        <v/>
      </c>
      <c r="AH11" s="13" t="str">
        <f t="array" ref="AH11">IFERROR(INDEX(D11:D20, SMALL(IF(ISNUMBER(SEARCH("JV1",F11:F20)), ROW(F11:F20)-MIN(ROW(F11:F20))+1, ""), ROW() -10 )), "")</f>
        <v/>
      </c>
      <c r="AI11" s="13" t="str">
        <f t="array" ref="AI11">IFERROR(INDEX(E11:E20, SMALL(IF(ISNUMBER(SEARCH("JV1",F11:F20)), ROW(F11:F20)-MIN(ROW(F11:F20))+1, ""), ROW() -10 )), "")</f>
        <v/>
      </c>
      <c r="AJ11" s="13" t="str">
        <f t="array" ref="AJ11">IFERROR(INDEX(B11:B20, SMALL(IF(ISNUMBER(SEARCH("JV2",F11:F20)), ROW(F11:F20)-MIN(ROW(F11:F20))+1, ""), ROW() -10 )), "")</f>
        <v/>
      </c>
      <c r="AK11" s="13" t="str">
        <f t="array" ref="AK11">IFERROR(INDEX(C11:C20, SMALL(IF(ISNUMBER(SEARCH("JV2",F11:F20)), ROW(F11:F20)-MIN(ROW(F11:F20))+1, ""), ROW() -10 )), "")</f>
        <v/>
      </c>
      <c r="AL11" s="13" t="str">
        <f t="array" ref="AL11">IFERROR(INDEX(D11:D20, SMALL(IF(ISNUMBER(SEARCH("JV2",F11:F20)), ROW(F11:F20)-MIN(ROW(F11:F20))+1, ""), ROW() -10 )), "")</f>
        <v/>
      </c>
      <c r="AM11" s="13" t="str">
        <f t="array" ref="AM11">IFERROR(INDEX(E11:E20, SMALL(IF(ISNUMBER(SEARCH("JV2",F11:F20)), ROW(F11:F20)-MIN(ROW(F11:F20))+1, ""), ROW() -10 )), "")</f>
        <v/>
      </c>
    </row>
    <row r="12" spans="1:54" s="13" customFormat="1" ht="15" customHeight="1" x14ac:dyDescent="0.25">
      <c r="B12" s="21" t="s">
        <v>26</v>
      </c>
      <c r="C12" s="1"/>
      <c r="D12" s="22" t="s">
        <v>30</v>
      </c>
      <c r="E12" s="1" t="s">
        <v>31</v>
      </c>
      <c r="F12" s="23" t="s">
        <v>13</v>
      </c>
      <c r="G12" s="24"/>
      <c r="H12" s="25">
        <v>4413</v>
      </c>
      <c r="I12" s="24"/>
      <c r="J12" s="25" t="b">
        <v>0</v>
      </c>
      <c r="K12" s="19"/>
      <c r="L12" s="26"/>
      <c r="M12" s="27"/>
      <c r="AB12" s="13" t="str">
        <f t="array" ref="AB12">IFERROR(INDEX(B11:B20, SMALL(IF("V"=F11:F20, ROW(F11:F20)-MIN(ROW(F11:F20))+1, ""), ROW() -10 )), "")</f>
        <v>Belmont Abbey College</v>
      </c>
      <c r="AC12" s="13">
        <f t="array" ref="AC12">IFERROR(INDEX(C11:C20, SMALL(IF("V"=F11:F20, ROW(F11:F20)-MIN(ROW(F11:F20))+1, ""), ROW() -10 )), "")</f>
        <v>0</v>
      </c>
      <c r="AD12" s="13" t="str">
        <f t="array" ref="AD12">IFERROR(INDEX(D11:D20, SMALL(IF("V"=F11:F20, ROW(F11:F20)-MIN(ROW(F11:F20))+1, ""), ROW() -10 )), "")</f>
        <v>11-701221</v>
      </c>
      <c r="AE12" s="13" t="str">
        <f t="array" ref="AE12">IFERROR(INDEX(E11:E20, SMALL(IF("V"=F11:F20, ROW(F11:F20)-MIN(ROW(F11:F20))+1, ""), ROW() -10 )), "")</f>
        <v>Aubrey Lloyd</v>
      </c>
      <c r="AF12" s="13" t="str">
        <f t="array" ref="AF12">IFERROR(INDEX(B11:B20, SMALL(IF(ISNUMBER(SEARCH("JV1",F11:F20)), ROW(F11:F20)-MIN(ROW(F11:F20))+1, ""), ROW() -10 )), "")</f>
        <v/>
      </c>
      <c r="AG12" s="13" t="str">
        <f t="array" ref="AG12">IFERROR(INDEX(C11:C20, SMALL(IF(ISNUMBER(SEARCH("JV1",F11:F20)), ROW(F11:F20)-MIN(ROW(F11:F20))+1, ""), ROW() -10 )), "")</f>
        <v/>
      </c>
      <c r="AH12" s="13" t="str">
        <f t="array" ref="AH12">IFERROR(INDEX(D11:D20, SMALL(IF(ISNUMBER(SEARCH("JV1",F11:F20)), ROW(F11:F20)-MIN(ROW(F11:F20))+1, ""), ROW() -10 )), "")</f>
        <v/>
      </c>
      <c r="AI12" s="13" t="str">
        <f t="array" ref="AI12">IFERROR(INDEX(E11:E20, SMALL(IF(ISNUMBER(SEARCH("JV1",F11:F20)), ROW(F11:F20)-MIN(ROW(F11:F20))+1, ""), ROW() -10 )), "")</f>
        <v/>
      </c>
      <c r="AJ12" s="13" t="str">
        <f t="array" ref="AJ12">IFERROR(INDEX(B11:B20, SMALL(IF(ISNUMBER(SEARCH("JV2",F11:F20)), ROW(F11:F20)-MIN(ROW(F11:F20))+1, ""), ROW() -10 )), "")</f>
        <v/>
      </c>
      <c r="AK12" s="13" t="str">
        <f t="array" ref="AK12">IFERROR(INDEX(C11:C20, SMALL(IF(ISNUMBER(SEARCH("JV2",F11:F20)), ROW(F11:F20)-MIN(ROW(F11:F20))+1, ""), ROW() -10 )), "")</f>
        <v/>
      </c>
      <c r="AL12" s="13" t="str">
        <f t="array" ref="AL12">IFERROR(INDEX(D11:D20, SMALL(IF(ISNUMBER(SEARCH("JV2",F11:F20)), ROW(F11:F20)-MIN(ROW(F11:F20))+1, ""), ROW() -10 )), "")</f>
        <v/>
      </c>
      <c r="AM12" s="13" t="str">
        <f t="array" ref="AM12">IFERROR(INDEX(E11:E20, SMALL(IF(ISNUMBER(SEARCH("JV2",F11:F20)), ROW(F11:F20)-MIN(ROW(F11:F20))+1, ""), ROW() -10 )), "")</f>
        <v/>
      </c>
    </row>
    <row r="13" spans="1:54" s="13" customFormat="1" ht="15" customHeight="1" x14ac:dyDescent="0.25">
      <c r="B13" s="21" t="s">
        <v>26</v>
      </c>
      <c r="C13" s="1"/>
      <c r="D13" s="22" t="s">
        <v>32</v>
      </c>
      <c r="E13" s="1" t="s">
        <v>33</v>
      </c>
      <c r="F13" s="23" t="s">
        <v>13</v>
      </c>
      <c r="G13" s="24"/>
      <c r="H13" s="25">
        <v>4413</v>
      </c>
      <c r="I13" s="24"/>
      <c r="J13" s="25" t="b">
        <v>0</v>
      </c>
      <c r="K13" s="19"/>
      <c r="L13" s="26"/>
      <c r="M13" s="27"/>
      <c r="AB13" s="13" t="str">
        <f t="array" ref="AB13">IFERROR(INDEX(B11:B20, SMALL(IF("V"=F11:F20, ROW(F11:F20)-MIN(ROW(F11:F20))+1, ""), ROW() -10 )), "")</f>
        <v>Belmont Abbey College</v>
      </c>
      <c r="AC13" s="13">
        <f t="array" ref="AC13">IFERROR(INDEX(C11:C20, SMALL(IF("V"=F11:F20, ROW(F11:F20)-MIN(ROW(F11:F20))+1, ""), ROW() -10 )), "")</f>
        <v>0</v>
      </c>
      <c r="AD13" s="13" t="str">
        <f t="array" ref="AD13">IFERROR(INDEX(D11:D20, SMALL(IF("V"=F11:F20, ROW(F11:F20)-MIN(ROW(F11:F20))+1, ""), ROW() -10 )), "")</f>
        <v>11-324547</v>
      </c>
      <c r="AE13" s="13" t="str">
        <f t="array" ref="AE13">IFERROR(INDEX(E11:E20, SMALL(IF("V"=F11:F20, ROW(F11:F20)-MIN(ROW(F11:F20))+1, ""), ROW() -10 )), "")</f>
        <v>Canan Bademci</v>
      </c>
      <c r="AF13" s="13" t="str">
        <f t="array" ref="AF13">IFERROR(INDEX(B11:B20, SMALL(IF(ISNUMBER(SEARCH("JV1",F11:F20)), ROW(F11:F20)-MIN(ROW(F11:F20))+1, ""), ROW() -10 )), "")</f>
        <v/>
      </c>
      <c r="AG13" s="13" t="str">
        <f t="array" ref="AG13">IFERROR(INDEX(C11:C20, SMALL(IF(ISNUMBER(SEARCH("JV1",F11:F20)), ROW(F11:F20)-MIN(ROW(F11:F20))+1, ""), ROW() -10 )), "")</f>
        <v/>
      </c>
      <c r="AH13" s="13" t="str">
        <f t="array" ref="AH13">IFERROR(INDEX(D11:D20, SMALL(IF(ISNUMBER(SEARCH("JV1",F11:F20)), ROW(F11:F20)-MIN(ROW(F11:F20))+1, ""), ROW() -10 )), "")</f>
        <v/>
      </c>
      <c r="AI13" s="13" t="str">
        <f t="array" ref="AI13">IFERROR(INDEX(E11:E20, SMALL(IF(ISNUMBER(SEARCH("JV1",F11:F20)), ROW(F11:F20)-MIN(ROW(F11:F20))+1, ""), ROW() -10 )), "")</f>
        <v/>
      </c>
      <c r="AJ13" s="13" t="str">
        <f t="array" ref="AJ13">IFERROR(INDEX(B11:B20, SMALL(IF(ISNUMBER(SEARCH("JV2",F11:F20)), ROW(F11:F20)-MIN(ROW(F11:F20))+1, ""), ROW() -10 )), "")</f>
        <v/>
      </c>
      <c r="AK13" s="13" t="str">
        <f t="array" ref="AK13">IFERROR(INDEX(C11:C20, SMALL(IF(ISNUMBER(SEARCH("JV2",F11:F20)), ROW(F11:F20)-MIN(ROW(F11:F20))+1, ""), ROW() -10 )), "")</f>
        <v/>
      </c>
      <c r="AL13" s="13" t="str">
        <f t="array" ref="AL13">IFERROR(INDEX(D11:D20, SMALL(IF(ISNUMBER(SEARCH("JV2",F11:F20)), ROW(F11:F20)-MIN(ROW(F11:F20))+1, ""), ROW() -10 )), "")</f>
        <v/>
      </c>
      <c r="AM13" s="13" t="str">
        <f t="array" ref="AM13">IFERROR(INDEX(E11:E20, SMALL(IF(ISNUMBER(SEARCH("JV2",F11:F20)), ROW(F11:F20)-MIN(ROW(F11:F20))+1, ""), ROW() -10 )), "")</f>
        <v/>
      </c>
    </row>
    <row r="14" spans="1:54" s="13" customFormat="1" ht="15" customHeight="1" x14ac:dyDescent="0.25">
      <c r="B14" s="21" t="s">
        <v>26</v>
      </c>
      <c r="C14" s="1"/>
      <c r="D14" s="22" t="s">
        <v>34</v>
      </c>
      <c r="E14" s="1" t="s">
        <v>35</v>
      </c>
      <c r="F14" s="23" t="s">
        <v>29</v>
      </c>
      <c r="G14" s="24"/>
      <c r="H14" s="25">
        <v>4413</v>
      </c>
      <c r="I14" s="24"/>
      <c r="J14" s="25" t="b">
        <v>0</v>
      </c>
      <c r="K14" s="19"/>
      <c r="L14" s="26"/>
      <c r="M14" s="27"/>
      <c r="AB14" s="13" t="str">
        <f t="array" ref="AB14">IFERROR(INDEX(B11:B20, SMALL(IF("V"=F11:F20, ROW(F11:F20)-MIN(ROW(F11:F20))+1, ""), ROW() -10 )), "")</f>
        <v>Belmont Abbey College</v>
      </c>
      <c r="AC14" s="13">
        <f t="array" ref="AC14">IFERROR(INDEX(C11:C20, SMALL(IF("V"=F11:F20, ROW(F11:F20)-MIN(ROW(F11:F20))+1, ""), ROW() -10 )), "")</f>
        <v>0</v>
      </c>
      <c r="AD14" s="13" t="str">
        <f t="array" ref="AD14">IFERROR(INDEX(D11:D20, SMALL(IF("V"=F11:F20, ROW(F11:F20)-MIN(ROW(F11:F20))+1, ""), ROW() -10 )), "")</f>
        <v>7914-38784</v>
      </c>
      <c r="AE14" s="13" t="str">
        <f t="array" ref="AE14">IFERROR(INDEX(E11:E20, SMALL(IF("V"=F11:F20, ROW(F11:F20)-MIN(ROW(F11:F20))+1, ""), ROW() -10 )), "")</f>
        <v>Jessalyn Bunse</v>
      </c>
      <c r="AF14" s="13" t="str">
        <f t="array" ref="AF14">IFERROR(INDEX(B11:B20, SMALL(IF(ISNUMBER(SEARCH("JV1",F11:F20)), ROW(F11:F20)-MIN(ROW(F11:F20))+1, ""), ROW() -10 )), "")</f>
        <v/>
      </c>
      <c r="AG14" s="13" t="str">
        <f t="array" ref="AG14">IFERROR(INDEX(C11:C20, SMALL(IF(ISNUMBER(SEARCH("JV1",F11:F20)), ROW(F11:F20)-MIN(ROW(F11:F20))+1, ""), ROW() -10 )), "")</f>
        <v/>
      </c>
      <c r="AH14" s="13" t="str">
        <f t="array" ref="AH14">IFERROR(INDEX(D11:D20, SMALL(IF(ISNUMBER(SEARCH("JV1",F11:F20)), ROW(F11:F20)-MIN(ROW(F11:F20))+1, ""), ROW() -10 )), "")</f>
        <v/>
      </c>
      <c r="AI14" s="13" t="str">
        <f t="array" ref="AI14">IFERROR(INDEX(E11:E20, SMALL(IF(ISNUMBER(SEARCH("JV1",F11:F20)), ROW(F11:F20)-MIN(ROW(F11:F20))+1, ""), ROW() -10 )), "")</f>
        <v/>
      </c>
      <c r="AJ14" s="13" t="str">
        <f t="array" ref="AJ14">IFERROR(INDEX(B11:B20, SMALL(IF(ISNUMBER(SEARCH("JV2",F11:F20)), ROW(F11:F20)-MIN(ROW(F11:F20))+1, ""), ROW() -10 )), "")</f>
        <v/>
      </c>
      <c r="AK14" s="13" t="str">
        <f t="array" ref="AK14">IFERROR(INDEX(C11:C20, SMALL(IF(ISNUMBER(SEARCH("JV2",F11:F20)), ROW(F11:F20)-MIN(ROW(F11:F20))+1, ""), ROW() -10 )), "")</f>
        <v/>
      </c>
      <c r="AL14" s="13" t="str">
        <f t="array" ref="AL14">IFERROR(INDEX(D11:D20, SMALL(IF(ISNUMBER(SEARCH("JV2",F11:F20)), ROW(F11:F20)-MIN(ROW(F11:F20))+1, ""), ROW() -10 )), "")</f>
        <v/>
      </c>
      <c r="AM14" s="13" t="str">
        <f t="array" ref="AM14">IFERROR(INDEX(E11:E20, SMALL(IF(ISNUMBER(SEARCH("JV2",F11:F20)), ROW(F11:F20)-MIN(ROW(F11:F20))+1, ""), ROW() -10 )), "")</f>
        <v/>
      </c>
    </row>
    <row r="15" spans="1:54" s="13" customFormat="1" ht="15" customHeight="1" x14ac:dyDescent="0.25">
      <c r="B15" s="21" t="s">
        <v>26</v>
      </c>
      <c r="C15" s="1"/>
      <c r="D15" s="22" t="s">
        <v>36</v>
      </c>
      <c r="E15" s="1" t="s">
        <v>37</v>
      </c>
      <c r="F15" s="23" t="s">
        <v>13</v>
      </c>
      <c r="G15" s="24"/>
      <c r="H15" s="25">
        <v>4413</v>
      </c>
      <c r="I15" s="24"/>
      <c r="J15" s="25" t="b">
        <v>0</v>
      </c>
      <c r="K15" s="19"/>
      <c r="L15" s="26"/>
      <c r="M15" s="27"/>
      <c r="AB15" s="13" t="str">
        <f t="array" ref="AB15">IFERROR(INDEX(B11:B20, SMALL(IF("V"=F11:F20, ROW(F11:F20)-MIN(ROW(F11:F20))+1, ""), ROW() -10 )), "")</f>
        <v>Belmont Abbey College</v>
      </c>
      <c r="AC15" s="13">
        <f t="array" ref="AC15">IFERROR(INDEX(C11:C20, SMALL(IF("V"=F11:F20, ROW(F11:F20)-MIN(ROW(F11:F20))+1, ""), ROW() -10 )), "")</f>
        <v>0</v>
      </c>
      <c r="AD15" s="13" t="str">
        <f t="array" ref="AD15">IFERROR(INDEX(D11:D20, SMALL(IF("V"=F11:F20, ROW(F11:F20)-MIN(ROW(F11:F20))+1, ""), ROW() -10 )), "")</f>
        <v>16-52891</v>
      </c>
      <c r="AE15" s="13" t="str">
        <f t="array" ref="AE15">IFERROR(INDEX(E11:E20, SMALL(IF("V"=F11:F20, ROW(F11:F20)-MIN(ROW(F11:F20))+1, ""), ROW() -10 )), "")</f>
        <v>Jolie Boudreaux</v>
      </c>
      <c r="AF15" s="13" t="str">
        <f t="array" ref="AF15">IFERROR(INDEX(B11:B20, SMALL(IF(ISNUMBER(SEARCH("JV1",F11:F20)), ROW(F11:F20)-MIN(ROW(F11:F20))+1, ""), ROW() -10 )), "")</f>
        <v/>
      </c>
      <c r="AG15" s="13" t="str">
        <f t="array" ref="AG15">IFERROR(INDEX(C11:C20, SMALL(IF(ISNUMBER(SEARCH("JV1",F11:F20)), ROW(F11:F20)-MIN(ROW(F11:F20))+1, ""), ROW() -10 )), "")</f>
        <v/>
      </c>
      <c r="AH15" s="13" t="str">
        <f t="array" ref="AH15">IFERROR(INDEX(D11:D20, SMALL(IF(ISNUMBER(SEARCH("JV1",F11:F20)), ROW(F11:F20)-MIN(ROW(F11:F20))+1, ""), ROW() -10 )), "")</f>
        <v/>
      </c>
      <c r="AI15" s="13" t="str">
        <f t="array" ref="AI15">IFERROR(INDEX(E11:E20, SMALL(IF(ISNUMBER(SEARCH("JV1",F11:F20)), ROW(F11:F20)-MIN(ROW(F11:F20))+1, ""), ROW() -10 )), "")</f>
        <v/>
      </c>
      <c r="AJ15" s="13" t="str">
        <f t="array" ref="AJ15">IFERROR(INDEX(B11:B20, SMALL(IF(ISNUMBER(SEARCH("JV2",F11:F20)), ROW(F11:F20)-MIN(ROW(F11:F20))+1, ""), ROW() -10 )), "")</f>
        <v/>
      </c>
      <c r="AK15" s="13" t="str">
        <f t="array" ref="AK15">IFERROR(INDEX(C11:C20, SMALL(IF(ISNUMBER(SEARCH("JV2",F11:F20)), ROW(F11:F20)-MIN(ROW(F11:F20))+1, ""), ROW() -10 )), "")</f>
        <v/>
      </c>
      <c r="AL15" s="13" t="str">
        <f t="array" ref="AL15">IFERROR(INDEX(D11:D20, SMALL(IF(ISNUMBER(SEARCH("JV2",F11:F20)), ROW(F11:F20)-MIN(ROW(F11:F20))+1, ""), ROW() -10 )), "")</f>
        <v/>
      </c>
      <c r="AM15" s="13" t="str">
        <f t="array" ref="AM15">IFERROR(INDEX(E11:E20, SMALL(IF(ISNUMBER(SEARCH("JV2",F11:F20)), ROW(F11:F20)-MIN(ROW(F11:F20))+1, ""), ROW() -10 )), "")</f>
        <v/>
      </c>
    </row>
    <row r="16" spans="1:54" s="13" customFormat="1" ht="15" customHeight="1" x14ac:dyDescent="0.25">
      <c r="B16" s="21" t="s">
        <v>26</v>
      </c>
      <c r="C16" s="1"/>
      <c r="D16" s="22" t="s">
        <v>38</v>
      </c>
      <c r="E16" s="1" t="s">
        <v>39</v>
      </c>
      <c r="F16" s="23" t="s">
        <v>13</v>
      </c>
      <c r="G16" s="24"/>
      <c r="H16" s="25">
        <v>4413</v>
      </c>
      <c r="I16" s="24"/>
      <c r="J16" s="25" t="b">
        <v>0</v>
      </c>
      <c r="K16" s="19"/>
      <c r="L16" s="26"/>
      <c r="M16" s="27"/>
      <c r="AB16" s="13" t="str">
        <f t="array" ref="AB16">IFERROR(INDEX(B11:B20, SMALL(IF("V"=F11:F20, ROW(F11:F20)-MIN(ROW(F11:F20))+1, ""), ROW() -10 )), "")</f>
        <v>Belmont Abbey College</v>
      </c>
      <c r="AC16" s="13">
        <f t="array" ref="AC16">IFERROR(INDEX(C11:C20, SMALL(IF("V"=F11:F20, ROW(F11:F20)-MIN(ROW(F11:F20))+1, ""), ROW() -10 )), "")</f>
        <v>0</v>
      </c>
      <c r="AD16" s="13" t="str">
        <f t="array" ref="AD16">IFERROR(INDEX(D11:D20, SMALL(IF("V"=F11:F20, ROW(F11:F20)-MIN(ROW(F11:F20))+1, ""), ROW() -10 )), "")</f>
        <v>18-31342</v>
      </c>
      <c r="AE16" s="13" t="str">
        <f t="array" ref="AE16">IFERROR(INDEX(E11:E20, SMALL(IF("V"=F11:F20, ROW(F11:F20)-MIN(ROW(F11:F20))+1, ""), ROW() -10 )), "")</f>
        <v>Laney Sasso</v>
      </c>
      <c r="AF16" s="13" t="str">
        <f t="array" ref="AF16">IFERROR(INDEX(B11:B20, SMALL(IF(ISNUMBER(SEARCH("JV1",F11:F20)), ROW(F11:F20)-MIN(ROW(F11:F20))+1, ""), ROW() -10 )), "")</f>
        <v/>
      </c>
      <c r="AG16" s="13" t="str">
        <f t="array" ref="AG16">IFERROR(INDEX(C11:C20, SMALL(IF(ISNUMBER(SEARCH("JV1",F11:F20)), ROW(F11:F20)-MIN(ROW(F11:F20))+1, ""), ROW() -10 )), "")</f>
        <v/>
      </c>
      <c r="AH16" s="13" t="str">
        <f t="array" ref="AH16">IFERROR(INDEX(D11:D20, SMALL(IF(ISNUMBER(SEARCH("JV1",F11:F20)), ROW(F11:F20)-MIN(ROW(F11:F20))+1, ""), ROW() -10 )), "")</f>
        <v/>
      </c>
      <c r="AI16" s="13" t="str">
        <f t="array" ref="AI16">IFERROR(INDEX(E11:E20, SMALL(IF(ISNUMBER(SEARCH("JV1",F11:F20)), ROW(F11:F20)-MIN(ROW(F11:F20))+1, ""), ROW() -10 )), "")</f>
        <v/>
      </c>
      <c r="AJ16" s="13" t="str">
        <f t="array" ref="AJ16">IFERROR(INDEX(B11:B20, SMALL(IF(ISNUMBER(SEARCH("JV2",F11:F20)), ROW(F11:F20)-MIN(ROW(F11:F20))+1, ""), ROW() -10 )), "")</f>
        <v/>
      </c>
      <c r="AK16" s="13" t="str">
        <f t="array" ref="AK16">IFERROR(INDEX(C11:C20, SMALL(IF(ISNUMBER(SEARCH("JV2",F11:F20)), ROW(F11:F20)-MIN(ROW(F11:F20))+1, ""), ROW() -10 )), "")</f>
        <v/>
      </c>
      <c r="AL16" s="13" t="str">
        <f t="array" ref="AL16">IFERROR(INDEX(D11:D20, SMALL(IF(ISNUMBER(SEARCH("JV2",F11:F20)), ROW(F11:F20)-MIN(ROW(F11:F20))+1, ""), ROW() -10 )), "")</f>
        <v/>
      </c>
      <c r="AM16" s="13" t="str">
        <f t="array" ref="AM16">IFERROR(INDEX(E11:E20, SMALL(IF(ISNUMBER(SEARCH("JV2",F11:F20)), ROW(F11:F20)-MIN(ROW(F11:F20))+1, ""), ROW() -10 )), "")</f>
        <v/>
      </c>
    </row>
    <row r="17" spans="2:39" s="13" customFormat="1" ht="15" customHeight="1" x14ac:dyDescent="0.25">
      <c r="B17" s="21" t="s">
        <v>26</v>
      </c>
      <c r="C17" s="1"/>
      <c r="D17" s="22" t="s">
        <v>40</v>
      </c>
      <c r="E17" s="1" t="s">
        <v>41</v>
      </c>
      <c r="F17" s="23" t="s">
        <v>29</v>
      </c>
      <c r="G17" s="24"/>
      <c r="H17" s="25">
        <v>4413</v>
      </c>
      <c r="I17" s="24"/>
      <c r="J17" s="25" t="b">
        <v>0</v>
      </c>
      <c r="K17" s="19"/>
      <c r="L17" s="26"/>
      <c r="M17" s="27"/>
      <c r="AB17" s="13" t="str">
        <f t="array" ref="AB17">IFERROR(INDEX(B11:B20, SMALL(IF("V"=F11:F20, ROW(F11:F20)-MIN(ROW(F11:F20))+1, ""), ROW() -10 )), "")</f>
        <v>Belmont Abbey College</v>
      </c>
      <c r="AC17" s="13">
        <f t="array" ref="AC17">IFERROR(INDEX(C11:C20, SMALL(IF("V"=F11:F20, ROW(F11:F20)-MIN(ROW(F11:F20))+1, ""), ROW() -10 )), "")</f>
        <v>0</v>
      </c>
      <c r="AD17" s="13" t="str">
        <f t="array" ref="AD17">IFERROR(INDEX(D11:D20, SMALL(IF("V"=F11:F20, ROW(F11:F20)-MIN(ROW(F11:F20))+1, ""), ROW() -10 )), "")</f>
        <v>11-600094</v>
      </c>
      <c r="AE17" s="13" t="str">
        <f t="array" ref="AE17">IFERROR(INDEX(E11:E20, SMALL(IF("V"=F11:F20, ROW(F11:F20)-MIN(ROW(F11:F20))+1, ""), ROW() -10 )), "")</f>
        <v>Mackenzie Cairco</v>
      </c>
      <c r="AF17" s="13" t="str">
        <f t="array" ref="AF17">IFERROR(INDEX(B11:B20, SMALL(IF(ISNUMBER(SEARCH("JV1",F11:F20)), ROW(F11:F20)-MIN(ROW(F11:F20))+1, ""), ROW() -10 )), "")</f>
        <v/>
      </c>
      <c r="AG17" s="13" t="str">
        <f t="array" ref="AG17">IFERROR(INDEX(C11:C20, SMALL(IF(ISNUMBER(SEARCH("JV1",F11:F20)), ROW(F11:F20)-MIN(ROW(F11:F20))+1, ""), ROW() -10 )), "")</f>
        <v/>
      </c>
      <c r="AH17" s="13" t="str">
        <f t="array" ref="AH17">IFERROR(INDEX(D11:D20, SMALL(IF(ISNUMBER(SEARCH("JV1",F11:F20)), ROW(F11:F20)-MIN(ROW(F11:F20))+1, ""), ROW() -10 )), "")</f>
        <v/>
      </c>
      <c r="AI17" s="13" t="str">
        <f t="array" ref="AI17">IFERROR(INDEX(E11:E20, SMALL(IF(ISNUMBER(SEARCH("JV1",F11:F20)), ROW(F11:F20)-MIN(ROW(F11:F20))+1, ""), ROW() -10 )), "")</f>
        <v/>
      </c>
      <c r="AJ17" s="13" t="str">
        <f t="array" ref="AJ17">IFERROR(INDEX(B11:B20, SMALL(IF(ISNUMBER(SEARCH("JV2",F11:F20)), ROW(F11:F20)-MIN(ROW(F11:F20))+1, ""), ROW() -10 )), "")</f>
        <v/>
      </c>
      <c r="AK17" s="13" t="str">
        <f t="array" ref="AK17">IFERROR(INDEX(C11:C20, SMALL(IF(ISNUMBER(SEARCH("JV2",F11:F20)), ROW(F11:F20)-MIN(ROW(F11:F20))+1, ""), ROW() -10 )), "")</f>
        <v/>
      </c>
      <c r="AL17" s="13" t="str">
        <f t="array" ref="AL17">IFERROR(INDEX(D11:D20, SMALL(IF(ISNUMBER(SEARCH("JV2",F11:F20)), ROW(F11:F20)-MIN(ROW(F11:F20))+1, ""), ROW() -10 )), "")</f>
        <v/>
      </c>
      <c r="AM17" s="13" t="str">
        <f t="array" ref="AM17">IFERROR(INDEX(E11:E20, SMALL(IF(ISNUMBER(SEARCH("JV2",F11:F20)), ROW(F11:F20)-MIN(ROW(F11:F20))+1, ""), ROW() -10 )), "")</f>
        <v/>
      </c>
    </row>
    <row r="18" spans="2:39" s="13" customFormat="1" ht="15" customHeight="1" x14ac:dyDescent="0.25">
      <c r="B18" s="21" t="s">
        <v>26</v>
      </c>
      <c r="C18" s="1"/>
      <c r="D18" s="22" t="s">
        <v>42</v>
      </c>
      <c r="E18" s="1" t="s">
        <v>43</v>
      </c>
      <c r="F18" s="23" t="s">
        <v>13</v>
      </c>
      <c r="G18" s="24"/>
      <c r="H18" s="25">
        <v>4413</v>
      </c>
      <c r="I18" s="24"/>
      <c r="J18" s="25" t="b">
        <v>0</v>
      </c>
      <c r="K18" s="19"/>
      <c r="L18" s="26"/>
      <c r="M18" s="27"/>
      <c r="AB18" s="13" t="str">
        <f t="array" ref="AB18">IFERROR(INDEX(B11:B20, SMALL(IF("V"=F11:F20, ROW(F11:F20)-MIN(ROW(F11:F20))+1, ""), ROW() -10 )), "")</f>
        <v>Belmont Abbey College</v>
      </c>
      <c r="AC18" s="13">
        <f t="array" ref="AC18">IFERROR(INDEX(C11:C20, SMALL(IF("V"=F11:F20, ROW(F11:F20)-MIN(ROW(F11:F20))+1, ""), ROW() -10 )), "")</f>
        <v>0</v>
      </c>
      <c r="AD18" s="13" t="str">
        <f t="array" ref="AD18">IFERROR(INDEX(D11:D20, SMALL(IF("V"=F11:F20, ROW(F11:F20)-MIN(ROW(F11:F20))+1, ""), ROW() -10 )), "")</f>
        <v>17-24543</v>
      </c>
      <c r="AE18" s="13" t="str">
        <f t="array" ref="AE18">IFERROR(INDEX(E11:E20, SMALL(IF("V"=F11:F20, ROW(F11:F20)-MIN(ROW(F11:F20))+1, ""), ROW() -10 )), "")</f>
        <v>Tara Kuster</v>
      </c>
      <c r="AF18" s="13" t="str">
        <f t="array" ref="AF18">IFERROR(INDEX(B11:B20, SMALL(IF(ISNUMBER(SEARCH("JV1",F11:F20)), ROW(F11:F20)-MIN(ROW(F11:F20))+1, ""), ROW() -10 )), "")</f>
        <v/>
      </c>
      <c r="AG18" s="13" t="str">
        <f t="array" ref="AG18">IFERROR(INDEX(C11:C20, SMALL(IF(ISNUMBER(SEARCH("JV1",F11:F20)), ROW(F11:F20)-MIN(ROW(F11:F20))+1, ""), ROW() -10 )), "")</f>
        <v/>
      </c>
      <c r="AH18" s="13" t="str">
        <f t="array" ref="AH18">IFERROR(INDEX(D11:D20, SMALL(IF(ISNUMBER(SEARCH("JV1",F11:F20)), ROW(F11:F20)-MIN(ROW(F11:F20))+1, ""), ROW() -10 )), "")</f>
        <v/>
      </c>
      <c r="AI18" s="13" t="str">
        <f t="array" ref="AI18">IFERROR(INDEX(E11:E20, SMALL(IF(ISNUMBER(SEARCH("JV1",F11:F20)), ROW(F11:F20)-MIN(ROW(F11:F20))+1, ""), ROW() -10 )), "")</f>
        <v/>
      </c>
      <c r="AJ18" s="13" t="str">
        <f t="array" ref="AJ18">IFERROR(INDEX(B11:B20, SMALL(IF(ISNUMBER(SEARCH("JV2",F11:F20)), ROW(F11:F20)-MIN(ROW(F11:F20))+1, ""), ROW() -10 )), "")</f>
        <v/>
      </c>
      <c r="AK18" s="13" t="str">
        <f t="array" ref="AK18">IFERROR(INDEX(C11:C20, SMALL(IF(ISNUMBER(SEARCH("JV2",F11:F20)), ROW(F11:F20)-MIN(ROW(F11:F20))+1, ""), ROW() -10 )), "")</f>
        <v/>
      </c>
      <c r="AL18" s="13" t="str">
        <f t="array" ref="AL18">IFERROR(INDEX(D11:D20, SMALL(IF(ISNUMBER(SEARCH("JV2",F11:F20)), ROW(F11:F20)-MIN(ROW(F11:F20))+1, ""), ROW() -10 )), "")</f>
        <v/>
      </c>
      <c r="AM18" s="13" t="str">
        <f t="array" ref="AM18">IFERROR(INDEX(E11:E20, SMALL(IF(ISNUMBER(SEARCH("JV2",F11:F20)), ROW(F11:F20)-MIN(ROW(F11:F20))+1, ""), ROW() -10 )), "")</f>
        <v/>
      </c>
    </row>
    <row r="19" spans="2:39" s="13" customFormat="1" ht="15" customHeight="1" x14ac:dyDescent="0.25">
      <c r="B19" s="21" t="s">
        <v>26</v>
      </c>
      <c r="C19" s="1"/>
      <c r="D19" s="22" t="s">
        <v>44</v>
      </c>
      <c r="E19" s="1" t="s">
        <v>45</v>
      </c>
      <c r="F19" s="23" t="s">
        <v>13</v>
      </c>
      <c r="G19" s="24"/>
      <c r="H19" s="25">
        <v>4413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25">
      <c r="B20" s="21" t="s">
        <v>26</v>
      </c>
      <c r="C20" s="1"/>
      <c r="D20" s="22" t="s">
        <v>46</v>
      </c>
      <c r="E20" s="1" t="s">
        <v>47</v>
      </c>
      <c r="F20" s="23" t="s">
        <v>13</v>
      </c>
      <c r="G20" s="24"/>
      <c r="H20" s="25">
        <v>4413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25">
      <c r="B21" s="21" t="s">
        <v>48</v>
      </c>
      <c r="C21" s="1"/>
      <c r="D21" s="22" t="s">
        <v>49</v>
      </c>
      <c r="E21" s="1" t="s">
        <v>50</v>
      </c>
      <c r="F21" s="23" t="s">
        <v>13</v>
      </c>
      <c r="G21" s="24"/>
      <c r="H21" s="25">
        <v>4506</v>
      </c>
      <c r="I21" s="24"/>
      <c r="J21" s="25" t="b">
        <v>0</v>
      </c>
      <c r="K21" s="19"/>
      <c r="L21" s="26"/>
      <c r="M21" s="27"/>
      <c r="AB21" s="13" t="str">
        <f t="array" ref="AB21">IFERROR(INDEX(B21:B30, SMALL(IF("V"=F21:F30, ROW(F21:F30)-MIN(ROW(F21:F30))+1, ""), ROW() -20 )), "")</f>
        <v>Bethel University (IN)</v>
      </c>
      <c r="AC21" s="13">
        <f t="array" ref="AC21">IFERROR(INDEX(C21:C30, SMALL(IF("V"=F21:F30, ROW(F21:F30)-MIN(ROW(F21:F30))+1, ""), ROW() -20 )), "")</f>
        <v>0</v>
      </c>
      <c r="AD21" s="13" t="str">
        <f t="array" ref="AD21">IFERROR(INDEX(D21:D30, SMALL(IF("V"=F21:F30, ROW(F21:F30)-MIN(ROW(F21:F30))+1, ""), ROW() -20 )), "")</f>
        <v>11-550618</v>
      </c>
      <c r="AE21" s="13" t="str">
        <f t="array" ref="AE21">IFERROR(INDEX(E21:E30, SMALL(IF("V"=F21:F30, ROW(F21:F30)-MIN(ROW(F21:F30))+1, ""), ROW() -20 )), "")</f>
        <v>Alexandra Burkholder</v>
      </c>
      <c r="AF21" s="13" t="str">
        <f t="array" ref="AF21">IFERROR(INDEX(B21:B30, SMALL(IF(ISNUMBER(SEARCH("JV1",F21:F30)), ROW(F21:F30)-MIN(ROW(F21:F30))+1, ""), ROW() -20 )), "")</f>
        <v/>
      </c>
      <c r="AG21" s="13" t="str">
        <f t="array" ref="AG21">IFERROR(INDEX(C21:C30, SMALL(IF(ISNUMBER(SEARCH("JV1",F21:F30)), ROW(F21:F30)-MIN(ROW(F21:F30))+1, ""), ROW() -20 )), "")</f>
        <v/>
      </c>
      <c r="AH21" s="13" t="str">
        <f t="array" ref="AH21">IFERROR(INDEX(D21:D30, SMALL(IF(ISNUMBER(SEARCH("JV1",F21:F30)), ROW(F21:F30)-MIN(ROW(F21:F30))+1, ""), ROW() -20 )), "")</f>
        <v/>
      </c>
      <c r="AI21" s="13" t="str">
        <f t="array" ref="AI21">IFERROR(INDEX(E21:E30, SMALL(IF(ISNUMBER(SEARCH("JV1",F21:F30)), ROW(F21:F30)-MIN(ROW(F21:F30))+1, ""), ROW() -20 )), "")</f>
        <v/>
      </c>
      <c r="AJ21" s="13" t="str">
        <f t="array" ref="AJ21">IFERROR(INDEX(B21:B30, SMALL(IF(ISNUMBER(SEARCH("JV2",F21:F30)), ROW(F21:F30)-MIN(ROW(F21:F30))+1, ""), ROW() -20 )), "")</f>
        <v/>
      </c>
      <c r="AK21" s="13" t="str">
        <f t="array" ref="AK21">IFERROR(INDEX(C21:C30, SMALL(IF(ISNUMBER(SEARCH("JV2",F21:F30)), ROW(F21:F30)-MIN(ROW(F21:F30))+1, ""), ROW() -20 )), "")</f>
        <v/>
      </c>
      <c r="AL21" s="13" t="str">
        <f t="array" ref="AL21">IFERROR(INDEX(D21:D30, SMALL(IF(ISNUMBER(SEARCH("JV2",F21:F30)), ROW(F21:F30)-MIN(ROW(F21:F30))+1, ""), ROW() -20 )), "")</f>
        <v/>
      </c>
      <c r="AM21" s="13" t="str">
        <f t="array" ref="AM21">IFERROR(INDEX(E21:E30, SMALL(IF(ISNUMBER(SEARCH("JV2",F21:F30)), ROW(F21:F30)-MIN(ROW(F21:F30))+1, ""), ROW() -20 )), "")</f>
        <v/>
      </c>
    </row>
    <row r="22" spans="2:39" s="13" customFormat="1" ht="15" customHeight="1" x14ac:dyDescent="0.25">
      <c r="B22" s="21" t="s">
        <v>48</v>
      </c>
      <c r="C22" s="1"/>
      <c r="D22" s="22" t="s">
        <v>51</v>
      </c>
      <c r="E22" s="1" t="s">
        <v>52</v>
      </c>
      <c r="F22" s="23" t="s">
        <v>13</v>
      </c>
      <c r="G22" s="24"/>
      <c r="H22" s="25">
        <v>4506</v>
      </c>
      <c r="I22" s="24"/>
      <c r="J22" s="25" t="b">
        <v>0</v>
      </c>
      <c r="K22" s="19"/>
      <c r="L22" s="26"/>
      <c r="M22" s="27"/>
      <c r="AB22" s="13" t="str">
        <f t="array" ref="AB22">IFERROR(INDEX(B21:B30, SMALL(IF("V"=F21:F30, ROW(F21:F30)-MIN(ROW(F21:F30))+1, ""), ROW() -20 )), "")</f>
        <v>Bethel University (IN)</v>
      </c>
      <c r="AC22" s="13">
        <f t="array" ref="AC22">IFERROR(INDEX(C21:C30, SMALL(IF("V"=F21:F30, ROW(F21:F30)-MIN(ROW(F21:F30))+1, ""), ROW() -20 )), "")</f>
        <v>0</v>
      </c>
      <c r="AD22" s="13" t="str">
        <f t="array" ref="AD22">IFERROR(INDEX(D21:D30, SMALL(IF("V"=F21:F30, ROW(F21:F30)-MIN(ROW(F21:F30))+1, ""), ROW() -20 )), "")</f>
        <v>11-51720</v>
      </c>
      <c r="AE22" s="13" t="str">
        <f t="array" ref="AE22">IFERROR(INDEX(E21:E30, SMALL(IF("V"=F21:F30, ROW(F21:F30)-MIN(ROW(F21:F30))+1, ""), ROW() -20 )), "")</f>
        <v>Baylie Navarro</v>
      </c>
      <c r="AF22" s="13" t="str">
        <f t="array" ref="AF22">IFERROR(INDEX(B21:B30, SMALL(IF(ISNUMBER(SEARCH("JV1",F21:F30)), ROW(F21:F30)-MIN(ROW(F21:F30))+1, ""), ROW() -20 )), "")</f>
        <v/>
      </c>
      <c r="AG22" s="13" t="str">
        <f t="array" ref="AG22">IFERROR(INDEX(C21:C30, SMALL(IF(ISNUMBER(SEARCH("JV1",F21:F30)), ROW(F21:F30)-MIN(ROW(F21:F30))+1, ""), ROW() -20 )), "")</f>
        <v/>
      </c>
      <c r="AH22" s="13" t="str">
        <f t="array" ref="AH22">IFERROR(INDEX(D21:D30, SMALL(IF(ISNUMBER(SEARCH("JV1",F21:F30)), ROW(F21:F30)-MIN(ROW(F21:F30))+1, ""), ROW() -20 )), "")</f>
        <v/>
      </c>
      <c r="AI22" s="13" t="str">
        <f t="array" ref="AI22">IFERROR(INDEX(E21:E30, SMALL(IF(ISNUMBER(SEARCH("JV1",F21:F30)), ROW(F21:F30)-MIN(ROW(F21:F30))+1, ""), ROW() -20 )), "")</f>
        <v/>
      </c>
      <c r="AJ22" s="13" t="str">
        <f t="array" ref="AJ22">IFERROR(INDEX(B21:B30, SMALL(IF(ISNUMBER(SEARCH("JV2",F21:F30)), ROW(F21:F30)-MIN(ROW(F21:F30))+1, ""), ROW() -20 )), "")</f>
        <v/>
      </c>
      <c r="AK22" s="13" t="str">
        <f t="array" ref="AK22">IFERROR(INDEX(C21:C30, SMALL(IF(ISNUMBER(SEARCH("JV2",F21:F30)), ROW(F21:F30)-MIN(ROW(F21:F30))+1, ""), ROW() -20 )), "")</f>
        <v/>
      </c>
      <c r="AL22" s="13" t="str">
        <f t="array" ref="AL22">IFERROR(INDEX(D21:D30, SMALL(IF(ISNUMBER(SEARCH("JV2",F21:F30)), ROW(F21:F30)-MIN(ROW(F21:F30))+1, ""), ROW() -20 )), "")</f>
        <v/>
      </c>
      <c r="AM22" s="13" t="str">
        <f t="array" ref="AM22">IFERROR(INDEX(E21:E30, SMALL(IF(ISNUMBER(SEARCH("JV2",F21:F30)), ROW(F21:F30)-MIN(ROW(F21:F30))+1, ""), ROW() -20 )), "")</f>
        <v/>
      </c>
    </row>
    <row r="23" spans="2:39" s="13" customFormat="1" ht="15" customHeight="1" x14ac:dyDescent="0.25">
      <c r="B23" s="21" t="s">
        <v>48</v>
      </c>
      <c r="C23" s="1"/>
      <c r="D23" s="22" t="s">
        <v>53</v>
      </c>
      <c r="E23" s="1" t="s">
        <v>54</v>
      </c>
      <c r="F23" s="23" t="s">
        <v>29</v>
      </c>
      <c r="G23" s="24"/>
      <c r="H23" s="25">
        <v>4506</v>
      </c>
      <c r="I23" s="24"/>
      <c r="J23" s="25" t="b">
        <v>0</v>
      </c>
      <c r="K23" s="19"/>
      <c r="L23" s="26"/>
      <c r="M23" s="27"/>
      <c r="AB23" s="13" t="str">
        <f t="array" ref="AB23">IFERROR(INDEX(B21:B30, SMALL(IF("V"=F21:F30, ROW(F21:F30)-MIN(ROW(F21:F30))+1, ""), ROW() -20 )), "")</f>
        <v>Bethel University (IN)</v>
      </c>
      <c r="AC23" s="13">
        <f t="array" ref="AC23">IFERROR(INDEX(C21:C30, SMALL(IF("V"=F21:F30, ROW(F21:F30)-MIN(ROW(F21:F30))+1, ""), ROW() -20 )), "")</f>
        <v>0</v>
      </c>
      <c r="AD23" s="13" t="str">
        <f t="array" ref="AD23">IFERROR(INDEX(D21:D30, SMALL(IF("V"=F21:F30, ROW(F21:F30)-MIN(ROW(F21:F30))+1, ""), ROW() -20 )), "")</f>
        <v>15-166394</v>
      </c>
      <c r="AE23" s="13" t="str">
        <f t="array" ref="AE23">IFERROR(INDEX(E21:E30, SMALL(IF("V"=F21:F30, ROW(F21:F30)-MIN(ROW(F21:F30))+1, ""), ROW() -20 )), "")</f>
        <v>Erika Lewis</v>
      </c>
      <c r="AF23" s="13" t="str">
        <f t="array" ref="AF23">IFERROR(INDEX(B21:B30, SMALL(IF(ISNUMBER(SEARCH("JV1",F21:F30)), ROW(F21:F30)-MIN(ROW(F21:F30))+1, ""), ROW() -20 )), "")</f>
        <v/>
      </c>
      <c r="AG23" s="13" t="str">
        <f t="array" ref="AG23">IFERROR(INDEX(C21:C30, SMALL(IF(ISNUMBER(SEARCH("JV1",F21:F30)), ROW(F21:F30)-MIN(ROW(F21:F30))+1, ""), ROW() -20 )), "")</f>
        <v/>
      </c>
      <c r="AH23" s="13" t="str">
        <f t="array" ref="AH23">IFERROR(INDEX(D21:D30, SMALL(IF(ISNUMBER(SEARCH("JV1",F21:F30)), ROW(F21:F30)-MIN(ROW(F21:F30))+1, ""), ROW() -20 )), "")</f>
        <v/>
      </c>
      <c r="AI23" s="13" t="str">
        <f t="array" ref="AI23">IFERROR(INDEX(E21:E30, SMALL(IF(ISNUMBER(SEARCH("JV1",F21:F30)), ROW(F21:F30)-MIN(ROW(F21:F30))+1, ""), ROW() -20 )), "")</f>
        <v/>
      </c>
      <c r="AJ23" s="13" t="str">
        <f t="array" ref="AJ23">IFERROR(INDEX(B21:B30, SMALL(IF(ISNUMBER(SEARCH("JV2",F21:F30)), ROW(F21:F30)-MIN(ROW(F21:F30))+1, ""), ROW() -20 )), "")</f>
        <v/>
      </c>
      <c r="AK23" s="13" t="str">
        <f t="array" ref="AK23">IFERROR(INDEX(C21:C30, SMALL(IF(ISNUMBER(SEARCH("JV2",F21:F30)), ROW(F21:F30)-MIN(ROW(F21:F30))+1, ""), ROW() -20 )), "")</f>
        <v/>
      </c>
      <c r="AL23" s="13" t="str">
        <f t="array" ref="AL23">IFERROR(INDEX(D21:D30, SMALL(IF(ISNUMBER(SEARCH("JV2",F21:F30)), ROW(F21:F30)-MIN(ROW(F21:F30))+1, ""), ROW() -20 )), "")</f>
        <v/>
      </c>
      <c r="AM23" s="13" t="str">
        <f t="array" ref="AM23">IFERROR(INDEX(E21:E30, SMALL(IF(ISNUMBER(SEARCH("JV2",F21:F30)), ROW(F21:F30)-MIN(ROW(F21:F30))+1, ""), ROW() -20 )), "")</f>
        <v/>
      </c>
    </row>
    <row r="24" spans="2:39" s="13" customFormat="1" ht="15" customHeight="1" x14ac:dyDescent="0.25">
      <c r="B24" s="21" t="s">
        <v>48</v>
      </c>
      <c r="C24" s="1"/>
      <c r="D24" s="22" t="s">
        <v>55</v>
      </c>
      <c r="E24" s="1" t="s">
        <v>56</v>
      </c>
      <c r="F24" s="23" t="s">
        <v>13</v>
      </c>
      <c r="G24" s="24"/>
      <c r="H24" s="25">
        <v>4506</v>
      </c>
      <c r="I24" s="24"/>
      <c r="J24" s="25" t="b">
        <v>0</v>
      </c>
      <c r="K24" s="19"/>
      <c r="L24" s="26"/>
      <c r="M24" s="27"/>
      <c r="AB24" s="13" t="str">
        <f t="array" ref="AB24">IFERROR(INDEX(B21:B30, SMALL(IF("V"=F21:F30, ROW(F21:F30)-MIN(ROW(F21:F30))+1, ""), ROW() -20 )), "")</f>
        <v>Bethel University (IN)</v>
      </c>
      <c r="AC24" s="13">
        <f t="array" ref="AC24">IFERROR(INDEX(C21:C30, SMALL(IF("V"=F21:F30, ROW(F21:F30)-MIN(ROW(F21:F30))+1, ""), ROW() -20 )), "")</f>
        <v>0</v>
      </c>
      <c r="AD24" s="13" t="str">
        <f t="array" ref="AD24">IFERROR(INDEX(D21:D30, SMALL(IF("V"=F21:F30, ROW(F21:F30)-MIN(ROW(F21:F30))+1, ""), ROW() -20 )), "")</f>
        <v>16-45667</v>
      </c>
      <c r="AE24" s="13" t="str">
        <f t="array" ref="AE24">IFERROR(INDEX(E21:E30, SMALL(IF("V"=F21:F30, ROW(F21:F30)-MIN(ROW(F21:F30))+1, ""), ROW() -20 )), "")</f>
        <v>Leeah Wade</v>
      </c>
      <c r="AF24" s="13" t="str">
        <f t="array" ref="AF24">IFERROR(INDEX(B21:B30, SMALL(IF(ISNUMBER(SEARCH("JV1",F21:F30)), ROW(F21:F30)-MIN(ROW(F21:F30))+1, ""), ROW() -20 )), "")</f>
        <v/>
      </c>
      <c r="AG24" s="13" t="str">
        <f t="array" ref="AG24">IFERROR(INDEX(C21:C30, SMALL(IF(ISNUMBER(SEARCH("JV1",F21:F30)), ROW(F21:F30)-MIN(ROW(F21:F30))+1, ""), ROW() -20 )), "")</f>
        <v/>
      </c>
      <c r="AH24" s="13" t="str">
        <f t="array" ref="AH24">IFERROR(INDEX(D21:D30, SMALL(IF(ISNUMBER(SEARCH("JV1",F21:F30)), ROW(F21:F30)-MIN(ROW(F21:F30))+1, ""), ROW() -20 )), "")</f>
        <v/>
      </c>
      <c r="AI24" s="13" t="str">
        <f t="array" ref="AI24">IFERROR(INDEX(E21:E30, SMALL(IF(ISNUMBER(SEARCH("JV1",F21:F30)), ROW(F21:F30)-MIN(ROW(F21:F30))+1, ""), ROW() -20 )), "")</f>
        <v/>
      </c>
      <c r="AJ24" s="13" t="str">
        <f t="array" ref="AJ24">IFERROR(INDEX(B21:B30, SMALL(IF(ISNUMBER(SEARCH("JV2",F21:F30)), ROW(F21:F30)-MIN(ROW(F21:F30))+1, ""), ROW() -20 )), "")</f>
        <v/>
      </c>
      <c r="AK24" s="13" t="str">
        <f t="array" ref="AK24">IFERROR(INDEX(C21:C30, SMALL(IF(ISNUMBER(SEARCH("JV2",F21:F30)), ROW(F21:F30)-MIN(ROW(F21:F30))+1, ""), ROW() -20 )), "")</f>
        <v/>
      </c>
      <c r="AL24" s="13" t="str">
        <f t="array" ref="AL24">IFERROR(INDEX(D21:D30, SMALL(IF(ISNUMBER(SEARCH("JV2",F21:F30)), ROW(F21:F30)-MIN(ROW(F21:F30))+1, ""), ROW() -20 )), "")</f>
        <v/>
      </c>
      <c r="AM24" s="13" t="str">
        <f t="array" ref="AM24">IFERROR(INDEX(E21:E30, SMALL(IF(ISNUMBER(SEARCH("JV2",F21:F30)), ROW(F21:F30)-MIN(ROW(F21:F30))+1, ""), ROW() -20 )), "")</f>
        <v/>
      </c>
    </row>
    <row r="25" spans="2:39" s="13" customFormat="1" ht="15" customHeight="1" x14ac:dyDescent="0.25">
      <c r="B25" s="21" t="s">
        <v>48</v>
      </c>
      <c r="C25" s="1"/>
      <c r="D25" s="22" t="s">
        <v>57</v>
      </c>
      <c r="E25" s="1" t="s">
        <v>58</v>
      </c>
      <c r="F25" s="23" t="s">
        <v>29</v>
      </c>
      <c r="G25" s="24"/>
      <c r="H25" s="25">
        <v>4506</v>
      </c>
      <c r="I25" s="24"/>
      <c r="J25" s="25" t="b">
        <v>0</v>
      </c>
      <c r="K25" s="19"/>
      <c r="L25" s="26"/>
      <c r="M25" s="27"/>
      <c r="AB25" s="13" t="str">
        <f t="array" ref="AB25">IFERROR(INDEX(B21:B30, SMALL(IF("V"=F21:F30, ROW(F21:F30)-MIN(ROW(F21:F30))+1, ""), ROW() -20 )), "")</f>
        <v>Bethel University (IN)</v>
      </c>
      <c r="AC25" s="13">
        <f t="array" ref="AC25">IFERROR(INDEX(C21:C30, SMALL(IF("V"=F21:F30, ROW(F21:F30)-MIN(ROW(F21:F30))+1, ""), ROW() -20 )), "")</f>
        <v>0</v>
      </c>
      <c r="AD25" s="13" t="str">
        <f t="array" ref="AD25">IFERROR(INDEX(D21:D30, SMALL(IF("V"=F21:F30, ROW(F21:F30)-MIN(ROW(F21:F30))+1, ""), ROW() -20 )), "")</f>
        <v>11-246331</v>
      </c>
      <c r="AE25" s="13" t="str">
        <f t="array" ref="AE25">IFERROR(INDEX(E21:E30, SMALL(IF("V"=F21:F30, ROW(F21:F30)-MIN(ROW(F21:F30))+1, ""), ROW() -20 )), "")</f>
        <v>Shaye Webb</v>
      </c>
      <c r="AF25" s="13" t="str">
        <f t="array" ref="AF25">IFERROR(INDEX(B21:B30, SMALL(IF(ISNUMBER(SEARCH("JV1",F21:F30)), ROW(F21:F30)-MIN(ROW(F21:F30))+1, ""), ROW() -20 )), "")</f>
        <v/>
      </c>
      <c r="AG25" s="13" t="str">
        <f t="array" ref="AG25">IFERROR(INDEX(C21:C30, SMALL(IF(ISNUMBER(SEARCH("JV1",F21:F30)), ROW(F21:F30)-MIN(ROW(F21:F30))+1, ""), ROW() -20 )), "")</f>
        <v/>
      </c>
      <c r="AH25" s="13" t="str">
        <f t="array" ref="AH25">IFERROR(INDEX(D21:D30, SMALL(IF(ISNUMBER(SEARCH("JV1",F21:F30)), ROW(F21:F30)-MIN(ROW(F21:F30))+1, ""), ROW() -20 )), "")</f>
        <v/>
      </c>
      <c r="AI25" s="13" t="str">
        <f t="array" ref="AI25">IFERROR(INDEX(E21:E30, SMALL(IF(ISNUMBER(SEARCH("JV1",F21:F30)), ROW(F21:F30)-MIN(ROW(F21:F30))+1, ""), ROW() -20 )), "")</f>
        <v/>
      </c>
      <c r="AJ25" s="13" t="str">
        <f t="array" ref="AJ25">IFERROR(INDEX(B21:B30, SMALL(IF(ISNUMBER(SEARCH("JV2",F21:F30)), ROW(F21:F30)-MIN(ROW(F21:F30))+1, ""), ROW() -20 )), "")</f>
        <v/>
      </c>
      <c r="AK25" s="13" t="str">
        <f t="array" ref="AK25">IFERROR(INDEX(C21:C30, SMALL(IF(ISNUMBER(SEARCH("JV2",F21:F30)), ROW(F21:F30)-MIN(ROW(F21:F30))+1, ""), ROW() -20 )), "")</f>
        <v/>
      </c>
      <c r="AL25" s="13" t="str">
        <f t="array" ref="AL25">IFERROR(INDEX(D21:D30, SMALL(IF(ISNUMBER(SEARCH("JV2",F21:F30)), ROW(F21:F30)-MIN(ROW(F21:F30))+1, ""), ROW() -20 )), "")</f>
        <v/>
      </c>
      <c r="AM25" s="13" t="str">
        <f t="array" ref="AM25">IFERROR(INDEX(E21:E30, SMALL(IF(ISNUMBER(SEARCH("JV2",F21:F30)), ROW(F21:F30)-MIN(ROW(F21:F30))+1, ""), ROW() -20 )), "")</f>
        <v/>
      </c>
    </row>
    <row r="26" spans="2:39" s="13" customFormat="1" ht="15" customHeight="1" x14ac:dyDescent="0.25">
      <c r="B26" s="21" t="s">
        <v>48</v>
      </c>
      <c r="C26" s="1"/>
      <c r="D26" s="22" t="s">
        <v>59</v>
      </c>
      <c r="E26" s="1" t="s">
        <v>60</v>
      </c>
      <c r="F26" s="23" t="s">
        <v>29</v>
      </c>
      <c r="G26" s="24"/>
      <c r="H26" s="25">
        <v>4506</v>
      </c>
      <c r="I26" s="24"/>
      <c r="J26" s="25" t="b">
        <v>0</v>
      </c>
      <c r="K26" s="19"/>
      <c r="L26" s="26"/>
      <c r="M26" s="27"/>
      <c r="AB26" s="13" t="str">
        <f t="array" ref="AB26">IFERROR(INDEX(B21:B30, SMALL(IF("V"=F21:F30, ROW(F21:F30)-MIN(ROW(F21:F30))+1, ""), ROW() -20 )), "")</f>
        <v>Bethel University (IN)</v>
      </c>
      <c r="AC26" s="13">
        <f t="array" ref="AC26">IFERROR(INDEX(C21:C30, SMALL(IF("V"=F21:F30, ROW(F21:F30)-MIN(ROW(F21:F30))+1, ""), ROW() -20 )), "")</f>
        <v>0</v>
      </c>
      <c r="AD26" s="13" t="str">
        <f t="array" ref="AD26">IFERROR(INDEX(D21:D30, SMALL(IF("V"=F21:F30, ROW(F21:F30)-MIN(ROW(F21:F30))+1, ""), ROW() -20 )), "")</f>
        <v>17-95321</v>
      </c>
      <c r="AE26" s="13" t="str">
        <f t="array" ref="AE26">IFERROR(INDEX(E21:E30, SMALL(IF("V"=F21:F30, ROW(F21:F30)-MIN(ROW(F21:F30))+1, ""), ROW() -20 )), "")</f>
        <v>Whitney Wade</v>
      </c>
      <c r="AF26" s="13" t="str">
        <f t="array" ref="AF26">IFERROR(INDEX(B21:B30, SMALL(IF(ISNUMBER(SEARCH("JV1",F21:F30)), ROW(F21:F30)-MIN(ROW(F21:F30))+1, ""), ROW() -20 )), "")</f>
        <v/>
      </c>
      <c r="AG26" s="13" t="str">
        <f t="array" ref="AG26">IFERROR(INDEX(C21:C30, SMALL(IF(ISNUMBER(SEARCH("JV1",F21:F30)), ROW(F21:F30)-MIN(ROW(F21:F30))+1, ""), ROW() -20 )), "")</f>
        <v/>
      </c>
      <c r="AH26" s="13" t="str">
        <f t="array" ref="AH26">IFERROR(INDEX(D21:D30, SMALL(IF(ISNUMBER(SEARCH("JV1",F21:F30)), ROW(F21:F30)-MIN(ROW(F21:F30))+1, ""), ROW() -20 )), "")</f>
        <v/>
      </c>
      <c r="AI26" s="13" t="str">
        <f t="array" ref="AI26">IFERROR(INDEX(E21:E30, SMALL(IF(ISNUMBER(SEARCH("JV1",F21:F30)), ROW(F21:F30)-MIN(ROW(F21:F30))+1, ""), ROW() -20 )), "")</f>
        <v/>
      </c>
      <c r="AJ26" s="13" t="str">
        <f t="array" ref="AJ26">IFERROR(INDEX(B21:B30, SMALL(IF(ISNUMBER(SEARCH("JV2",F21:F30)), ROW(F21:F30)-MIN(ROW(F21:F30))+1, ""), ROW() -20 )), "")</f>
        <v/>
      </c>
      <c r="AK26" s="13" t="str">
        <f t="array" ref="AK26">IFERROR(INDEX(C21:C30, SMALL(IF(ISNUMBER(SEARCH("JV2",F21:F30)), ROW(F21:F30)-MIN(ROW(F21:F30))+1, ""), ROW() -20 )), "")</f>
        <v/>
      </c>
      <c r="AL26" s="13" t="str">
        <f t="array" ref="AL26">IFERROR(INDEX(D21:D30, SMALL(IF(ISNUMBER(SEARCH("JV2",F21:F30)), ROW(F21:F30)-MIN(ROW(F21:F30))+1, ""), ROW() -20 )), "")</f>
        <v/>
      </c>
      <c r="AM26" s="13" t="str">
        <f t="array" ref="AM26">IFERROR(INDEX(E21:E30, SMALL(IF(ISNUMBER(SEARCH("JV2",F21:F30)), ROW(F21:F30)-MIN(ROW(F21:F30))+1, ""), ROW() -20 )), "")</f>
        <v/>
      </c>
    </row>
    <row r="27" spans="2:39" s="13" customFormat="1" ht="15" customHeight="1" x14ac:dyDescent="0.25">
      <c r="B27" s="21" t="s">
        <v>48</v>
      </c>
      <c r="C27" s="1"/>
      <c r="D27" s="22" t="s">
        <v>61</v>
      </c>
      <c r="E27" s="1" t="s">
        <v>62</v>
      </c>
      <c r="F27" s="23" t="s">
        <v>13</v>
      </c>
      <c r="G27" s="24"/>
      <c r="H27" s="25">
        <v>4506</v>
      </c>
      <c r="I27" s="24"/>
      <c r="J27" s="25" t="b">
        <v>0</v>
      </c>
      <c r="K27" s="19"/>
      <c r="L27" s="26"/>
      <c r="M27" s="27"/>
      <c r="AB27" s="13" t="str">
        <f t="array" ref="AB27">IFERROR(INDEX(B21:B30, SMALL(IF("V"=F21:F30, ROW(F21:F30)-MIN(ROW(F21:F30))+1, ""), ROW() -20 )), "")</f>
        <v/>
      </c>
      <c r="AC27" s="13" t="str">
        <f t="array" ref="AC27">IFERROR(INDEX(C21:C30, SMALL(IF("V"=F21:F30, ROW(F21:F30)-MIN(ROW(F21:F30))+1, ""), ROW() -20 )), "")</f>
        <v/>
      </c>
      <c r="AD27" s="13" t="str">
        <f t="array" ref="AD27">IFERROR(INDEX(D21:D30, SMALL(IF("V"=F21:F30, ROW(F21:F30)-MIN(ROW(F21:F30))+1, ""), ROW() -20 )), "")</f>
        <v/>
      </c>
      <c r="AE27" s="13" t="str">
        <f t="array" ref="AE27">IFERROR(INDEX(E21:E30, SMALL(IF("V"=F21:F30, ROW(F21:F30)-MIN(ROW(F21:F30))+1, ""), ROW() -20 )), "")</f>
        <v/>
      </c>
      <c r="AF27" s="13" t="str">
        <f t="array" ref="AF27">IFERROR(INDEX(B21:B30, SMALL(IF(ISNUMBER(SEARCH("JV1",F21:F30)), ROW(F21:F30)-MIN(ROW(F21:F30))+1, ""), ROW() -20 )), "")</f>
        <v/>
      </c>
      <c r="AG27" s="13" t="str">
        <f t="array" ref="AG27">IFERROR(INDEX(C21:C30, SMALL(IF(ISNUMBER(SEARCH("JV1",F21:F30)), ROW(F21:F30)-MIN(ROW(F21:F30))+1, ""), ROW() -20 )), "")</f>
        <v/>
      </c>
      <c r="AH27" s="13" t="str">
        <f t="array" ref="AH27">IFERROR(INDEX(D21:D30, SMALL(IF(ISNUMBER(SEARCH("JV1",F21:F30)), ROW(F21:F30)-MIN(ROW(F21:F30))+1, ""), ROW() -20 )), "")</f>
        <v/>
      </c>
      <c r="AI27" s="13" t="str">
        <f t="array" ref="AI27">IFERROR(INDEX(E21:E30, SMALL(IF(ISNUMBER(SEARCH("JV1",F21:F30)), ROW(F21:F30)-MIN(ROW(F21:F30))+1, ""), ROW() -20 )), "")</f>
        <v/>
      </c>
      <c r="AJ27" s="13" t="str">
        <f t="array" ref="AJ27">IFERROR(INDEX(B21:B30, SMALL(IF(ISNUMBER(SEARCH("JV2",F21:F30)), ROW(F21:F30)-MIN(ROW(F21:F30))+1, ""), ROW() -20 )), "")</f>
        <v/>
      </c>
      <c r="AK27" s="13" t="str">
        <f t="array" ref="AK27">IFERROR(INDEX(C21:C30, SMALL(IF(ISNUMBER(SEARCH("JV2",F21:F30)), ROW(F21:F30)-MIN(ROW(F21:F30))+1, ""), ROW() -20 )), "")</f>
        <v/>
      </c>
      <c r="AL27" s="13" t="str">
        <f t="array" ref="AL27">IFERROR(INDEX(D21:D30, SMALL(IF(ISNUMBER(SEARCH("JV2",F21:F30)), ROW(F21:F30)-MIN(ROW(F21:F30))+1, ""), ROW() -20 )), "")</f>
        <v/>
      </c>
      <c r="AM27" s="13" t="str">
        <f t="array" ref="AM27">IFERROR(INDEX(E21:E30, SMALL(IF(ISNUMBER(SEARCH("JV2",F21:F30)), ROW(F21:F30)-MIN(ROW(F21:F30))+1, ""), ROW() -20 )), "")</f>
        <v/>
      </c>
    </row>
    <row r="28" spans="2:39" s="13" customFormat="1" ht="15" customHeight="1" x14ac:dyDescent="0.25">
      <c r="B28" s="21" t="s">
        <v>48</v>
      </c>
      <c r="C28" s="1"/>
      <c r="D28" s="22" t="s">
        <v>63</v>
      </c>
      <c r="E28" s="1" t="s">
        <v>64</v>
      </c>
      <c r="F28" s="23" t="s">
        <v>29</v>
      </c>
      <c r="G28" s="24"/>
      <c r="H28" s="25">
        <v>4506</v>
      </c>
      <c r="I28" s="24"/>
      <c r="J28" s="25" t="b">
        <v>0</v>
      </c>
      <c r="K28" s="19"/>
      <c r="L28" s="26"/>
      <c r="M28" s="27"/>
      <c r="AB28" s="13" t="str">
        <f t="array" ref="AB28">IFERROR(INDEX(B21:B30, SMALL(IF("V"=F21:F30, ROW(F21:F30)-MIN(ROW(F21:F30))+1, ""), ROW() -20 )), "")</f>
        <v/>
      </c>
      <c r="AC28" s="13" t="str">
        <f t="array" ref="AC28">IFERROR(INDEX(C21:C30, SMALL(IF("V"=F21:F30, ROW(F21:F30)-MIN(ROW(F21:F30))+1, ""), ROW() -20 )), "")</f>
        <v/>
      </c>
      <c r="AD28" s="13" t="str">
        <f t="array" ref="AD28">IFERROR(INDEX(D21:D30, SMALL(IF("V"=F21:F30, ROW(F21:F30)-MIN(ROW(F21:F30))+1, ""), ROW() -20 )), "")</f>
        <v/>
      </c>
      <c r="AE28" s="13" t="str">
        <f t="array" ref="AE28">IFERROR(INDEX(E21:E30, SMALL(IF("V"=F21:F30, ROW(F21:F30)-MIN(ROW(F21:F30))+1, ""), ROW() -20 )), "")</f>
        <v/>
      </c>
      <c r="AF28" s="13" t="str">
        <f t="array" ref="AF28">IFERROR(INDEX(B21:B30, SMALL(IF(ISNUMBER(SEARCH("JV1",F21:F30)), ROW(F21:F30)-MIN(ROW(F21:F30))+1, ""), ROW() -20 )), "")</f>
        <v/>
      </c>
      <c r="AG28" s="13" t="str">
        <f t="array" ref="AG28">IFERROR(INDEX(C21:C30, SMALL(IF(ISNUMBER(SEARCH("JV1",F21:F30)), ROW(F21:F30)-MIN(ROW(F21:F30))+1, ""), ROW() -20 )), "")</f>
        <v/>
      </c>
      <c r="AH28" s="13" t="str">
        <f t="array" ref="AH28">IFERROR(INDEX(D21:D30, SMALL(IF(ISNUMBER(SEARCH("JV1",F21:F30)), ROW(F21:F30)-MIN(ROW(F21:F30))+1, ""), ROW() -20 )), "")</f>
        <v/>
      </c>
      <c r="AI28" s="13" t="str">
        <f t="array" ref="AI28">IFERROR(INDEX(E21:E30, SMALL(IF(ISNUMBER(SEARCH("JV1",F21:F30)), ROW(F21:F30)-MIN(ROW(F21:F30))+1, ""), ROW() -20 )), "")</f>
        <v/>
      </c>
      <c r="AJ28" s="13" t="str">
        <f t="array" ref="AJ28">IFERROR(INDEX(B21:B30, SMALL(IF(ISNUMBER(SEARCH("JV2",F21:F30)), ROW(F21:F30)-MIN(ROW(F21:F30))+1, ""), ROW() -20 )), "")</f>
        <v/>
      </c>
      <c r="AK28" s="13" t="str">
        <f t="array" ref="AK28">IFERROR(INDEX(C21:C30, SMALL(IF(ISNUMBER(SEARCH("JV2",F21:F30)), ROW(F21:F30)-MIN(ROW(F21:F30))+1, ""), ROW() -20 )), "")</f>
        <v/>
      </c>
      <c r="AL28" s="13" t="str">
        <f t="array" ref="AL28">IFERROR(INDEX(D21:D30, SMALL(IF(ISNUMBER(SEARCH("JV2",F21:F30)), ROW(F21:F30)-MIN(ROW(F21:F30))+1, ""), ROW() -20 )), "")</f>
        <v/>
      </c>
      <c r="AM28" s="13" t="str">
        <f t="array" ref="AM28">IFERROR(INDEX(E21:E30, SMALL(IF(ISNUMBER(SEARCH("JV2",F21:F30)), ROW(F21:F30)-MIN(ROW(F21:F30))+1, ""), ROW() -20 )), "")</f>
        <v/>
      </c>
    </row>
    <row r="29" spans="2:39" s="13" customFormat="1" ht="15" customHeight="1" x14ac:dyDescent="0.25">
      <c r="B29" s="21" t="s">
        <v>48</v>
      </c>
      <c r="C29" s="1"/>
      <c r="D29" s="22" t="s">
        <v>65</v>
      </c>
      <c r="E29" s="1" t="s">
        <v>66</v>
      </c>
      <c r="F29" s="23" t="s">
        <v>13</v>
      </c>
      <c r="G29" s="24"/>
      <c r="H29" s="25">
        <v>4506</v>
      </c>
      <c r="I29" s="24"/>
      <c r="J29" s="25" t="b">
        <v>0</v>
      </c>
      <c r="K29" s="19"/>
      <c r="L29" s="26"/>
      <c r="M29" s="27"/>
    </row>
    <row r="30" spans="2:39" s="13" customFormat="1" ht="15" customHeight="1" x14ac:dyDescent="0.25">
      <c r="B30" s="21" t="s">
        <v>48</v>
      </c>
      <c r="C30" s="1"/>
      <c r="D30" s="22" t="s">
        <v>67</v>
      </c>
      <c r="E30" s="1" t="s">
        <v>68</v>
      </c>
      <c r="F30" s="23" t="s">
        <v>13</v>
      </c>
      <c r="G30" s="24"/>
      <c r="H30" s="25">
        <v>4506</v>
      </c>
      <c r="I30" s="24"/>
      <c r="J30" s="25" t="b">
        <v>0</v>
      </c>
      <c r="K30" s="19"/>
      <c r="L30" s="26"/>
      <c r="M30" s="27"/>
    </row>
    <row r="31" spans="2:39" s="13" customFormat="1" ht="15" customHeight="1" x14ac:dyDescent="0.25">
      <c r="B31" s="21" t="s">
        <v>69</v>
      </c>
      <c r="C31" s="1"/>
      <c r="D31" s="28" t="s">
        <v>70</v>
      </c>
      <c r="E31" s="23" t="s">
        <v>29</v>
      </c>
      <c r="F31" s="23" t="s">
        <v>29</v>
      </c>
      <c r="G31" s="24"/>
      <c r="H31" s="25">
        <v>4613</v>
      </c>
      <c r="I31" s="24"/>
      <c r="J31" s="25" t="b">
        <v>0</v>
      </c>
      <c r="K31" s="19"/>
      <c r="L31" s="26"/>
      <c r="M31" s="27"/>
      <c r="AB31" s="13" t="str">
        <f t="array" ref="AB31">IFERROR(INDEX(B31:B38, SMALL(IF("V"=F31:F38, ROW(F31:F38)-MIN(ROW(F31:F38))+1, ""), ROW() -30 )), "")</f>
        <v>Indianapolis ,University Of</v>
      </c>
      <c r="AC31" s="13">
        <f t="array" ref="AC31">IFERROR(INDEX(C31:C38, SMALL(IF("V"=F31:F38, ROW(F31:F38)-MIN(ROW(F31:F38))+1, ""), ROW() -30 )), "")</f>
        <v>0</v>
      </c>
      <c r="AD31" s="13" t="str">
        <f t="array" ref="AD31">IFERROR(INDEX(D31:D38, SMALL(IF("V"=F31:F38, ROW(F31:F38)-MIN(ROW(F31:F38))+1, ""), ROW() -30 )), "")</f>
        <v>11-337112</v>
      </c>
      <c r="AE31" s="13" t="str">
        <f t="array" ref="AE31">IFERROR(INDEX(E31:E38, SMALL(IF("V"=F31:F38, ROW(F31:F38)-MIN(ROW(F31:F38))+1, ""), ROW() -30 )), "")</f>
        <v>Elizabeth Estes</v>
      </c>
      <c r="AF31" s="13" t="str">
        <f t="array" ref="AF31">IFERROR(INDEX(B31:B38, SMALL(IF(ISNUMBER(SEARCH("JV1",F31:F38)), ROW(F31:F38)-MIN(ROW(F31:F38))+1, ""), ROW() -30 )), "")</f>
        <v/>
      </c>
      <c r="AG31" s="13" t="str">
        <f t="array" ref="AG31">IFERROR(INDEX(C31:C38, SMALL(IF(ISNUMBER(SEARCH("JV1",F31:F38)), ROW(F31:F38)-MIN(ROW(F31:F38))+1, ""), ROW() -30 )), "")</f>
        <v/>
      </c>
      <c r="AH31" s="13" t="str">
        <f t="array" ref="AH31">IFERROR(INDEX(D31:D38, SMALL(IF(ISNUMBER(SEARCH("JV1",F31:F38)), ROW(F31:F38)-MIN(ROW(F31:F38))+1, ""), ROW() -30 )), "")</f>
        <v/>
      </c>
      <c r="AI31" s="13" t="str">
        <f t="array" ref="AI31">IFERROR(INDEX(E31:E38, SMALL(IF(ISNUMBER(SEARCH("JV1",F31:F38)), ROW(F31:F38)-MIN(ROW(F31:F38))+1, ""), ROW() -30 )), "")</f>
        <v/>
      </c>
      <c r="AJ31" s="13" t="str">
        <f t="array" ref="AJ31">IFERROR(INDEX(B31:B38, SMALL(IF(ISNUMBER(SEARCH("JV2",F31:F38)), ROW(F31:F38)-MIN(ROW(F31:F38))+1, ""), ROW() -30 )), "")</f>
        <v/>
      </c>
      <c r="AK31" s="13" t="str">
        <f t="array" ref="AK31">IFERROR(INDEX(C31:C38, SMALL(IF(ISNUMBER(SEARCH("JV2",F31:F38)), ROW(F31:F38)-MIN(ROW(F31:F38))+1, ""), ROW() -30 )), "")</f>
        <v/>
      </c>
      <c r="AL31" s="13" t="str">
        <f t="array" ref="AL31">IFERROR(INDEX(D31:D38, SMALL(IF(ISNUMBER(SEARCH("JV2",F31:F38)), ROW(F31:F38)-MIN(ROW(F31:F38))+1, ""), ROW() -30 )), "")</f>
        <v/>
      </c>
      <c r="AM31" s="13" t="str">
        <f t="array" ref="AM31">IFERROR(INDEX(E31:E38, SMALL(IF(ISNUMBER(SEARCH("JV2",F31:F38)), ROW(F31:F38)-MIN(ROW(F31:F38))+1, ""), ROW() -30 )), "")</f>
        <v/>
      </c>
    </row>
    <row r="32" spans="2:39" s="13" customFormat="1" ht="15" customHeight="1" x14ac:dyDescent="0.25">
      <c r="B32" s="21" t="s">
        <v>69</v>
      </c>
      <c r="C32" s="1"/>
      <c r="D32" s="28" t="s">
        <v>70</v>
      </c>
      <c r="E32" s="23" t="s">
        <v>29</v>
      </c>
      <c r="F32" s="23" t="s">
        <v>29</v>
      </c>
      <c r="G32" s="24"/>
      <c r="H32" s="25">
        <v>4613</v>
      </c>
      <c r="I32" s="24"/>
      <c r="J32" s="25" t="b">
        <v>0</v>
      </c>
      <c r="K32" s="19"/>
      <c r="L32" s="26"/>
      <c r="M32" s="27"/>
      <c r="AB32" s="13" t="str">
        <f t="array" ref="AB32">IFERROR(INDEX(B31:B38, SMALL(IF("V"=F31:F38, ROW(F31:F38)-MIN(ROW(F31:F38))+1, ""), ROW() -30 )), "")</f>
        <v>Indianapolis ,University Of</v>
      </c>
      <c r="AC32" s="13">
        <f t="array" ref="AC32">IFERROR(INDEX(C31:C38, SMALL(IF("V"=F31:F38, ROW(F31:F38)-MIN(ROW(F31:F38))+1, ""), ROW() -30 )), "")</f>
        <v>0</v>
      </c>
      <c r="AD32" s="13" t="str">
        <f t="array" ref="AD32">IFERROR(INDEX(D31:D38, SMALL(IF("V"=F31:F38, ROW(F31:F38)-MIN(ROW(F31:F38))+1, ""), ROW() -30 )), "")</f>
        <v>11-53655</v>
      </c>
      <c r="AE32" s="13" t="str">
        <f t="array" ref="AE32">IFERROR(INDEX(E31:E38, SMALL(IF("V"=F31:F38, ROW(F31:F38)-MIN(ROW(F31:F38))+1, ""), ROW() -30 )), "")</f>
        <v>Emily Remesnik</v>
      </c>
      <c r="AF32" s="13" t="str">
        <f t="array" ref="AF32">IFERROR(INDEX(B31:B38, SMALL(IF(ISNUMBER(SEARCH("JV1",F31:F38)), ROW(F31:F38)-MIN(ROW(F31:F38))+1, ""), ROW() -30 )), "")</f>
        <v/>
      </c>
      <c r="AG32" s="13" t="str">
        <f t="array" ref="AG32">IFERROR(INDEX(C31:C38, SMALL(IF(ISNUMBER(SEARCH("JV1",F31:F38)), ROW(F31:F38)-MIN(ROW(F31:F38))+1, ""), ROW() -30 )), "")</f>
        <v/>
      </c>
      <c r="AH32" s="13" t="str">
        <f t="array" ref="AH32">IFERROR(INDEX(D31:D38, SMALL(IF(ISNUMBER(SEARCH("JV1",F31:F38)), ROW(F31:F38)-MIN(ROW(F31:F38))+1, ""), ROW() -30 )), "")</f>
        <v/>
      </c>
      <c r="AI32" s="13" t="str">
        <f t="array" ref="AI32">IFERROR(INDEX(E31:E38, SMALL(IF(ISNUMBER(SEARCH("JV1",F31:F38)), ROW(F31:F38)-MIN(ROW(F31:F38))+1, ""), ROW() -30 )), "")</f>
        <v/>
      </c>
      <c r="AJ32" s="13" t="str">
        <f t="array" ref="AJ32">IFERROR(INDEX(B31:B38, SMALL(IF(ISNUMBER(SEARCH("JV2",F31:F38)), ROW(F31:F38)-MIN(ROW(F31:F38))+1, ""), ROW() -30 )), "")</f>
        <v/>
      </c>
      <c r="AK32" s="13" t="str">
        <f t="array" ref="AK32">IFERROR(INDEX(C31:C38, SMALL(IF(ISNUMBER(SEARCH("JV2",F31:F38)), ROW(F31:F38)-MIN(ROW(F31:F38))+1, ""), ROW() -30 )), "")</f>
        <v/>
      </c>
      <c r="AL32" s="13" t="str">
        <f t="array" ref="AL32">IFERROR(INDEX(D31:D38, SMALL(IF(ISNUMBER(SEARCH("JV2",F31:F38)), ROW(F31:F38)-MIN(ROW(F31:F38))+1, ""), ROW() -30 )), "")</f>
        <v/>
      </c>
      <c r="AM32" s="13" t="str">
        <f t="array" ref="AM32">IFERROR(INDEX(E31:E38, SMALL(IF(ISNUMBER(SEARCH("JV2",F31:F38)), ROW(F31:F38)-MIN(ROW(F31:F38))+1, ""), ROW() -30 )), "")</f>
        <v/>
      </c>
    </row>
    <row r="33" spans="2:39" s="13" customFormat="1" ht="15" customHeight="1" x14ac:dyDescent="0.25">
      <c r="B33" s="21" t="s">
        <v>69</v>
      </c>
      <c r="C33" s="1"/>
      <c r="D33" s="22" t="s">
        <v>71</v>
      </c>
      <c r="E33" s="1" t="s">
        <v>72</v>
      </c>
      <c r="F33" s="23" t="s">
        <v>13</v>
      </c>
      <c r="G33" s="24"/>
      <c r="H33" s="25">
        <v>4613</v>
      </c>
      <c r="I33" s="24"/>
      <c r="J33" s="25" t="b">
        <v>0</v>
      </c>
      <c r="K33" s="19"/>
      <c r="L33" s="26"/>
      <c r="M33" s="27"/>
      <c r="AB33" s="13" t="str">
        <f t="array" ref="AB33">IFERROR(INDEX(B31:B38, SMALL(IF("V"=F31:F38, ROW(F31:F38)-MIN(ROW(F31:F38))+1, ""), ROW() -30 )), "")</f>
        <v>Indianapolis ,University Of</v>
      </c>
      <c r="AC33" s="13">
        <f t="array" ref="AC33">IFERROR(INDEX(C31:C38, SMALL(IF("V"=F31:F38, ROW(F31:F38)-MIN(ROW(F31:F38))+1, ""), ROW() -30 )), "")</f>
        <v>0</v>
      </c>
      <c r="AD33" s="13" t="str">
        <f t="array" ref="AD33">IFERROR(INDEX(D31:D38, SMALL(IF("V"=F31:F38, ROW(F31:F38)-MIN(ROW(F31:F38))+1, ""), ROW() -30 )), "")</f>
        <v>19-44628</v>
      </c>
      <c r="AE33" s="13" t="str">
        <f t="array" ref="AE33">IFERROR(INDEX(E31:E38, SMALL(IF("V"=F31:F38, ROW(F31:F38)-MIN(ROW(F31:F38))+1, ""), ROW() -30 )), "")</f>
        <v>Gracie Tharp</v>
      </c>
      <c r="AF33" s="13" t="str">
        <f t="array" ref="AF33">IFERROR(INDEX(B31:B38, SMALL(IF(ISNUMBER(SEARCH("JV1",F31:F38)), ROW(F31:F38)-MIN(ROW(F31:F38))+1, ""), ROW() -30 )), "")</f>
        <v/>
      </c>
      <c r="AG33" s="13" t="str">
        <f t="array" ref="AG33">IFERROR(INDEX(C31:C38, SMALL(IF(ISNUMBER(SEARCH("JV1",F31:F38)), ROW(F31:F38)-MIN(ROW(F31:F38))+1, ""), ROW() -30 )), "")</f>
        <v/>
      </c>
      <c r="AH33" s="13" t="str">
        <f t="array" ref="AH33">IFERROR(INDEX(D31:D38, SMALL(IF(ISNUMBER(SEARCH("JV1",F31:F38)), ROW(F31:F38)-MIN(ROW(F31:F38))+1, ""), ROW() -30 )), "")</f>
        <v/>
      </c>
      <c r="AI33" s="13" t="str">
        <f t="array" ref="AI33">IFERROR(INDEX(E31:E38, SMALL(IF(ISNUMBER(SEARCH("JV1",F31:F38)), ROW(F31:F38)-MIN(ROW(F31:F38))+1, ""), ROW() -30 )), "")</f>
        <v/>
      </c>
      <c r="AJ33" s="13" t="str">
        <f t="array" ref="AJ33">IFERROR(INDEX(B31:B38, SMALL(IF(ISNUMBER(SEARCH("JV2",F31:F38)), ROW(F31:F38)-MIN(ROW(F31:F38))+1, ""), ROW() -30 )), "")</f>
        <v/>
      </c>
      <c r="AK33" s="13" t="str">
        <f t="array" ref="AK33">IFERROR(INDEX(C31:C38, SMALL(IF(ISNUMBER(SEARCH("JV2",F31:F38)), ROW(F31:F38)-MIN(ROW(F31:F38))+1, ""), ROW() -30 )), "")</f>
        <v/>
      </c>
      <c r="AL33" s="13" t="str">
        <f t="array" ref="AL33">IFERROR(INDEX(D31:D38, SMALL(IF(ISNUMBER(SEARCH("JV2",F31:F38)), ROW(F31:F38)-MIN(ROW(F31:F38))+1, ""), ROW() -30 )), "")</f>
        <v/>
      </c>
      <c r="AM33" s="13" t="str">
        <f t="array" ref="AM33">IFERROR(INDEX(E31:E38, SMALL(IF(ISNUMBER(SEARCH("JV2",F31:F38)), ROW(F31:F38)-MIN(ROW(F31:F38))+1, ""), ROW() -30 )), "")</f>
        <v/>
      </c>
    </row>
    <row r="34" spans="2:39" s="13" customFormat="1" ht="15" customHeight="1" x14ac:dyDescent="0.25">
      <c r="B34" s="21" t="s">
        <v>69</v>
      </c>
      <c r="C34" s="1"/>
      <c r="D34" s="22" t="s">
        <v>73</v>
      </c>
      <c r="E34" s="1" t="s">
        <v>74</v>
      </c>
      <c r="F34" s="23" t="s">
        <v>13</v>
      </c>
      <c r="G34" s="24"/>
      <c r="H34" s="25">
        <v>4613</v>
      </c>
      <c r="I34" s="24"/>
      <c r="J34" s="25" t="b">
        <v>0</v>
      </c>
      <c r="K34" s="19"/>
      <c r="L34" s="26"/>
      <c r="M34" s="27"/>
      <c r="AB34" s="13" t="str">
        <f t="array" ref="AB34">IFERROR(INDEX(B31:B38, SMALL(IF("V"=F31:F38, ROW(F31:F38)-MIN(ROW(F31:F38))+1, ""), ROW() -30 )), "")</f>
        <v>Indianapolis ,University Of</v>
      </c>
      <c r="AC34" s="13">
        <f t="array" ref="AC34">IFERROR(INDEX(C31:C38, SMALL(IF("V"=F31:F38, ROW(F31:F38)-MIN(ROW(F31:F38))+1, ""), ROW() -30 )), "")</f>
        <v>0</v>
      </c>
      <c r="AD34" s="13" t="str">
        <f t="array" ref="AD34">IFERROR(INDEX(D31:D38, SMALL(IF("V"=F31:F38, ROW(F31:F38)-MIN(ROW(F31:F38))+1, ""), ROW() -30 )), "")</f>
        <v>15-30836</v>
      </c>
      <c r="AE34" s="13" t="str">
        <f t="array" ref="AE34">IFERROR(INDEX(E31:E38, SMALL(IF("V"=F31:F38, ROW(F31:F38)-MIN(ROW(F31:F38))+1, ""), ROW() -30 )), "")</f>
        <v>Kelsey Torpy</v>
      </c>
      <c r="AF34" s="13" t="str">
        <f t="array" ref="AF34">IFERROR(INDEX(B31:B38, SMALL(IF(ISNUMBER(SEARCH("JV1",F31:F38)), ROW(F31:F38)-MIN(ROW(F31:F38))+1, ""), ROW() -30 )), "")</f>
        <v/>
      </c>
      <c r="AG34" s="13" t="str">
        <f t="array" ref="AG34">IFERROR(INDEX(C31:C38, SMALL(IF(ISNUMBER(SEARCH("JV1",F31:F38)), ROW(F31:F38)-MIN(ROW(F31:F38))+1, ""), ROW() -30 )), "")</f>
        <v/>
      </c>
      <c r="AH34" s="13" t="str">
        <f t="array" ref="AH34">IFERROR(INDEX(D31:D38, SMALL(IF(ISNUMBER(SEARCH("JV1",F31:F38)), ROW(F31:F38)-MIN(ROW(F31:F38))+1, ""), ROW() -30 )), "")</f>
        <v/>
      </c>
      <c r="AI34" s="13" t="str">
        <f t="array" ref="AI34">IFERROR(INDEX(E31:E38, SMALL(IF(ISNUMBER(SEARCH("JV1",F31:F38)), ROW(F31:F38)-MIN(ROW(F31:F38))+1, ""), ROW() -30 )), "")</f>
        <v/>
      </c>
      <c r="AJ34" s="13" t="str">
        <f t="array" ref="AJ34">IFERROR(INDEX(B31:B38, SMALL(IF(ISNUMBER(SEARCH("JV2",F31:F38)), ROW(F31:F38)-MIN(ROW(F31:F38))+1, ""), ROW() -30 )), "")</f>
        <v/>
      </c>
      <c r="AK34" s="13" t="str">
        <f t="array" ref="AK34">IFERROR(INDEX(C31:C38, SMALL(IF(ISNUMBER(SEARCH("JV2",F31:F38)), ROW(F31:F38)-MIN(ROW(F31:F38))+1, ""), ROW() -30 )), "")</f>
        <v/>
      </c>
      <c r="AL34" s="13" t="str">
        <f t="array" ref="AL34">IFERROR(INDEX(D31:D38, SMALL(IF(ISNUMBER(SEARCH("JV2",F31:F38)), ROW(F31:F38)-MIN(ROW(F31:F38))+1, ""), ROW() -30 )), "")</f>
        <v/>
      </c>
      <c r="AM34" s="13" t="str">
        <f t="array" ref="AM34">IFERROR(INDEX(E31:E38, SMALL(IF(ISNUMBER(SEARCH("JV2",F31:F38)), ROW(F31:F38)-MIN(ROW(F31:F38))+1, ""), ROW() -30 )), "")</f>
        <v/>
      </c>
    </row>
    <row r="35" spans="2:39" s="13" customFormat="1" ht="15" customHeight="1" x14ac:dyDescent="0.25">
      <c r="B35" s="21" t="s">
        <v>69</v>
      </c>
      <c r="C35" s="1"/>
      <c r="D35" s="22" t="s">
        <v>75</v>
      </c>
      <c r="E35" s="1" t="s">
        <v>76</v>
      </c>
      <c r="F35" s="23" t="s">
        <v>13</v>
      </c>
      <c r="G35" s="24"/>
      <c r="H35" s="25">
        <v>4613</v>
      </c>
      <c r="I35" s="24"/>
      <c r="J35" s="25" t="b">
        <v>0</v>
      </c>
      <c r="K35" s="19"/>
      <c r="L35" s="26"/>
      <c r="M35" s="27"/>
      <c r="AB35" s="13" t="str">
        <f t="array" ref="AB35">IFERROR(INDEX(B31:B38, SMALL(IF("V"=F31:F38, ROW(F31:F38)-MIN(ROW(F31:F38))+1, ""), ROW() -30 )), "")</f>
        <v>Indianapolis ,University Of</v>
      </c>
      <c r="AC35" s="13">
        <f t="array" ref="AC35">IFERROR(INDEX(C31:C38, SMALL(IF("V"=F31:F38, ROW(F31:F38)-MIN(ROW(F31:F38))+1, ""), ROW() -30 )), "")</f>
        <v>0</v>
      </c>
      <c r="AD35" s="13" t="str">
        <f t="array" ref="AD35">IFERROR(INDEX(D31:D38, SMALL(IF("V"=F31:F38, ROW(F31:F38)-MIN(ROW(F31:F38))+1, ""), ROW() -30 )), "")</f>
        <v>11-411566</v>
      </c>
      <c r="AE35" s="13" t="str">
        <f t="array" ref="AE35">IFERROR(INDEX(E31:E38, SMALL(IF("V"=F31:F38, ROW(F31:F38)-MIN(ROW(F31:F38))+1, ""), ROW() -30 )), "")</f>
        <v>Lily Corey</v>
      </c>
      <c r="AF35" s="13" t="str">
        <f t="array" ref="AF35">IFERROR(INDEX(B31:B38, SMALL(IF(ISNUMBER(SEARCH("JV1",F31:F38)), ROW(F31:F38)-MIN(ROW(F31:F38))+1, ""), ROW() -30 )), "")</f>
        <v/>
      </c>
      <c r="AG35" s="13" t="str">
        <f t="array" ref="AG35">IFERROR(INDEX(C31:C38, SMALL(IF(ISNUMBER(SEARCH("JV1",F31:F38)), ROW(F31:F38)-MIN(ROW(F31:F38))+1, ""), ROW() -30 )), "")</f>
        <v/>
      </c>
      <c r="AH35" s="13" t="str">
        <f t="array" ref="AH35">IFERROR(INDEX(D31:D38, SMALL(IF(ISNUMBER(SEARCH("JV1",F31:F38)), ROW(F31:F38)-MIN(ROW(F31:F38))+1, ""), ROW() -30 )), "")</f>
        <v/>
      </c>
      <c r="AI35" s="13" t="str">
        <f t="array" ref="AI35">IFERROR(INDEX(E31:E38, SMALL(IF(ISNUMBER(SEARCH("JV1",F31:F38)), ROW(F31:F38)-MIN(ROW(F31:F38))+1, ""), ROW() -30 )), "")</f>
        <v/>
      </c>
      <c r="AJ35" s="13" t="str">
        <f t="array" ref="AJ35">IFERROR(INDEX(B31:B38, SMALL(IF(ISNUMBER(SEARCH("JV2",F31:F38)), ROW(F31:F38)-MIN(ROW(F31:F38))+1, ""), ROW() -30 )), "")</f>
        <v/>
      </c>
      <c r="AK35" s="13" t="str">
        <f t="array" ref="AK35">IFERROR(INDEX(C31:C38, SMALL(IF(ISNUMBER(SEARCH("JV2",F31:F38)), ROW(F31:F38)-MIN(ROW(F31:F38))+1, ""), ROW() -30 )), "")</f>
        <v/>
      </c>
      <c r="AL35" s="13" t="str">
        <f t="array" ref="AL35">IFERROR(INDEX(D31:D38, SMALL(IF(ISNUMBER(SEARCH("JV2",F31:F38)), ROW(F31:F38)-MIN(ROW(F31:F38))+1, ""), ROW() -30 )), "")</f>
        <v/>
      </c>
      <c r="AM35" s="13" t="str">
        <f t="array" ref="AM35">IFERROR(INDEX(E31:E38, SMALL(IF(ISNUMBER(SEARCH("JV2",F31:F38)), ROW(F31:F38)-MIN(ROW(F31:F38))+1, ""), ROW() -30 )), "")</f>
        <v/>
      </c>
    </row>
    <row r="36" spans="2:39" s="13" customFormat="1" ht="15" customHeight="1" x14ac:dyDescent="0.25">
      <c r="B36" s="21" t="s">
        <v>69</v>
      </c>
      <c r="C36" s="1"/>
      <c r="D36" s="22" t="s">
        <v>77</v>
      </c>
      <c r="E36" s="1" t="s">
        <v>78</v>
      </c>
      <c r="F36" s="23" t="s">
        <v>13</v>
      </c>
      <c r="G36" s="24"/>
      <c r="H36" s="25">
        <v>4613</v>
      </c>
      <c r="I36" s="24"/>
      <c r="J36" s="25" t="b">
        <v>0</v>
      </c>
      <c r="K36" s="19"/>
      <c r="L36" s="26"/>
      <c r="M36" s="27"/>
      <c r="AB36" s="13" t="str">
        <f t="array" ref="AB36">IFERROR(INDEX(B31:B38, SMALL(IF("V"=F31:F38, ROW(F31:F38)-MIN(ROW(F31:F38))+1, ""), ROW() -30 )), "")</f>
        <v>Indianapolis ,University Of</v>
      </c>
      <c r="AC36" s="13">
        <f t="array" ref="AC36">IFERROR(INDEX(C31:C38, SMALL(IF("V"=F31:F38, ROW(F31:F38)-MIN(ROW(F31:F38))+1, ""), ROW() -30 )), "")</f>
        <v>0</v>
      </c>
      <c r="AD36" s="13" t="str">
        <f t="array" ref="AD36">IFERROR(INDEX(D31:D38, SMALL(IF("V"=F31:F38, ROW(F31:F38)-MIN(ROW(F31:F38))+1, ""), ROW() -30 )), "")</f>
        <v>11-382279</v>
      </c>
      <c r="AE36" s="13" t="str">
        <f t="array" ref="AE36">IFERROR(INDEX(E31:E38, SMALL(IF("V"=F31:F38, ROW(F31:F38)-MIN(ROW(F31:F38))+1, ""), ROW() -30 )), "")</f>
        <v>Teresa Kocher</v>
      </c>
      <c r="AF36" s="13" t="str">
        <f t="array" ref="AF36">IFERROR(INDEX(B31:B38, SMALL(IF(ISNUMBER(SEARCH("JV1",F31:F38)), ROW(F31:F38)-MIN(ROW(F31:F38))+1, ""), ROW() -30 )), "")</f>
        <v/>
      </c>
      <c r="AG36" s="13" t="str">
        <f t="array" ref="AG36">IFERROR(INDEX(C31:C38, SMALL(IF(ISNUMBER(SEARCH("JV1",F31:F38)), ROW(F31:F38)-MIN(ROW(F31:F38))+1, ""), ROW() -30 )), "")</f>
        <v/>
      </c>
      <c r="AH36" s="13" t="str">
        <f t="array" ref="AH36">IFERROR(INDEX(D31:D38, SMALL(IF(ISNUMBER(SEARCH("JV1",F31:F38)), ROW(F31:F38)-MIN(ROW(F31:F38))+1, ""), ROW() -30 )), "")</f>
        <v/>
      </c>
      <c r="AI36" s="13" t="str">
        <f t="array" ref="AI36">IFERROR(INDEX(E31:E38, SMALL(IF(ISNUMBER(SEARCH("JV1",F31:F38)), ROW(F31:F38)-MIN(ROW(F31:F38))+1, ""), ROW() -30 )), "")</f>
        <v/>
      </c>
      <c r="AJ36" s="13" t="str">
        <f t="array" ref="AJ36">IFERROR(INDEX(B31:B38, SMALL(IF(ISNUMBER(SEARCH("JV2",F31:F38)), ROW(F31:F38)-MIN(ROW(F31:F38))+1, ""), ROW() -30 )), "")</f>
        <v/>
      </c>
      <c r="AK36" s="13" t="str">
        <f t="array" ref="AK36">IFERROR(INDEX(C31:C38, SMALL(IF(ISNUMBER(SEARCH("JV2",F31:F38)), ROW(F31:F38)-MIN(ROW(F31:F38))+1, ""), ROW() -30 )), "")</f>
        <v/>
      </c>
      <c r="AL36" s="13" t="str">
        <f t="array" ref="AL36">IFERROR(INDEX(D31:D38, SMALL(IF(ISNUMBER(SEARCH("JV2",F31:F38)), ROW(F31:F38)-MIN(ROW(F31:F38))+1, ""), ROW() -30 )), "")</f>
        <v/>
      </c>
      <c r="AM36" s="13" t="str">
        <f t="array" ref="AM36">IFERROR(INDEX(E31:E38, SMALL(IF(ISNUMBER(SEARCH("JV2",F31:F38)), ROW(F31:F38)-MIN(ROW(F31:F38))+1, ""), ROW() -30 )), "")</f>
        <v/>
      </c>
    </row>
    <row r="37" spans="2:39" s="13" customFormat="1" ht="15" customHeight="1" x14ac:dyDescent="0.25">
      <c r="B37" s="21" t="s">
        <v>69</v>
      </c>
      <c r="C37" s="1"/>
      <c r="D37" s="22" t="s">
        <v>79</v>
      </c>
      <c r="E37" s="1" t="s">
        <v>80</v>
      </c>
      <c r="F37" s="23" t="s">
        <v>13</v>
      </c>
      <c r="G37" s="24"/>
      <c r="H37" s="25">
        <v>4613</v>
      </c>
      <c r="I37" s="24"/>
      <c r="J37" s="25" t="b">
        <v>0</v>
      </c>
      <c r="K37" s="19"/>
      <c r="L37" s="26"/>
      <c r="M37" s="27"/>
      <c r="AB37" s="13" t="str">
        <f t="array" ref="AB37">IFERROR(INDEX(B31:B38, SMALL(IF("V"=F31:F38, ROW(F31:F38)-MIN(ROW(F31:F38))+1, ""), ROW() -30 )), "")</f>
        <v/>
      </c>
      <c r="AC37" s="13" t="str">
        <f t="array" ref="AC37">IFERROR(INDEX(C31:C38, SMALL(IF("V"=F31:F38, ROW(F31:F38)-MIN(ROW(F31:F38))+1, ""), ROW() -30 )), "")</f>
        <v/>
      </c>
      <c r="AD37" s="13" t="str">
        <f t="array" ref="AD37">IFERROR(INDEX(D31:D38, SMALL(IF("V"=F31:F38, ROW(F31:F38)-MIN(ROW(F31:F38))+1, ""), ROW() -30 )), "")</f>
        <v/>
      </c>
      <c r="AE37" s="13" t="str">
        <f t="array" ref="AE37">IFERROR(INDEX(E31:E38, SMALL(IF("V"=F31:F38, ROW(F31:F38)-MIN(ROW(F31:F38))+1, ""), ROW() -30 )), "")</f>
        <v/>
      </c>
      <c r="AF37" s="13" t="str">
        <f t="array" ref="AF37">IFERROR(INDEX(B31:B38, SMALL(IF(ISNUMBER(SEARCH("JV1",F31:F38)), ROW(F31:F38)-MIN(ROW(F31:F38))+1, ""), ROW() -30 )), "")</f>
        <v/>
      </c>
      <c r="AG37" s="13" t="str">
        <f t="array" ref="AG37">IFERROR(INDEX(C31:C38, SMALL(IF(ISNUMBER(SEARCH("JV1",F31:F38)), ROW(F31:F38)-MIN(ROW(F31:F38))+1, ""), ROW() -30 )), "")</f>
        <v/>
      </c>
      <c r="AH37" s="13" t="str">
        <f t="array" ref="AH37">IFERROR(INDEX(D31:D38, SMALL(IF(ISNUMBER(SEARCH("JV1",F31:F38)), ROW(F31:F38)-MIN(ROW(F31:F38))+1, ""), ROW() -30 )), "")</f>
        <v/>
      </c>
      <c r="AI37" s="13" t="str">
        <f t="array" ref="AI37">IFERROR(INDEX(E31:E38, SMALL(IF(ISNUMBER(SEARCH("JV1",F31:F38)), ROW(F31:F38)-MIN(ROW(F31:F38))+1, ""), ROW() -30 )), "")</f>
        <v/>
      </c>
      <c r="AJ37" s="13" t="str">
        <f t="array" ref="AJ37">IFERROR(INDEX(B31:B38, SMALL(IF(ISNUMBER(SEARCH("JV2",F31:F38)), ROW(F31:F38)-MIN(ROW(F31:F38))+1, ""), ROW() -30 )), "")</f>
        <v/>
      </c>
      <c r="AK37" s="13" t="str">
        <f t="array" ref="AK37">IFERROR(INDEX(C31:C38, SMALL(IF(ISNUMBER(SEARCH("JV2",F31:F38)), ROW(F31:F38)-MIN(ROW(F31:F38))+1, ""), ROW() -30 )), "")</f>
        <v/>
      </c>
      <c r="AL37" s="13" t="str">
        <f t="array" ref="AL37">IFERROR(INDEX(D31:D38, SMALL(IF(ISNUMBER(SEARCH("JV2",F31:F38)), ROW(F31:F38)-MIN(ROW(F31:F38))+1, ""), ROW() -30 )), "")</f>
        <v/>
      </c>
      <c r="AM37" s="13" t="str">
        <f t="array" ref="AM37">IFERROR(INDEX(E31:E38, SMALL(IF(ISNUMBER(SEARCH("JV2",F31:F38)), ROW(F31:F38)-MIN(ROW(F31:F38))+1, ""), ROW() -30 )), "")</f>
        <v/>
      </c>
    </row>
    <row r="38" spans="2:39" s="13" customFormat="1" ht="15" customHeight="1" x14ac:dyDescent="0.25">
      <c r="B38" s="21" t="s">
        <v>69</v>
      </c>
      <c r="C38" s="1"/>
      <c r="D38" s="22" t="s">
        <v>81</v>
      </c>
      <c r="E38" s="1" t="s">
        <v>82</v>
      </c>
      <c r="F38" s="23" t="s">
        <v>13</v>
      </c>
      <c r="G38" s="24"/>
      <c r="H38" s="25">
        <v>4613</v>
      </c>
      <c r="I38" s="24"/>
      <c r="J38" s="25" t="b">
        <v>0</v>
      </c>
      <c r="K38" s="19"/>
      <c r="L38" s="26"/>
      <c r="M38" s="27"/>
      <c r="AB38" s="13" t="str">
        <f t="array" ref="AB38">IFERROR(INDEX(B31:B38, SMALL(IF("V"=F31:F38, ROW(F31:F38)-MIN(ROW(F31:F38))+1, ""), ROW() -30 )), "")</f>
        <v/>
      </c>
      <c r="AC38" s="13" t="str">
        <f t="array" ref="AC38">IFERROR(INDEX(C31:C38, SMALL(IF("V"=F31:F38, ROW(F31:F38)-MIN(ROW(F31:F38))+1, ""), ROW() -30 )), "")</f>
        <v/>
      </c>
      <c r="AD38" s="13" t="str">
        <f t="array" ref="AD38">IFERROR(INDEX(D31:D38, SMALL(IF("V"=F31:F38, ROW(F31:F38)-MIN(ROW(F31:F38))+1, ""), ROW() -30 )), "")</f>
        <v/>
      </c>
      <c r="AE38" s="13" t="str">
        <f t="array" ref="AE38">IFERROR(INDEX(E31:E38, SMALL(IF("V"=F31:F38, ROW(F31:F38)-MIN(ROW(F31:F38))+1, ""), ROW() -30 )), "")</f>
        <v/>
      </c>
      <c r="AF38" s="13" t="str">
        <f t="array" ref="AF38">IFERROR(INDEX(B31:B38, SMALL(IF(ISNUMBER(SEARCH("JV1",F31:F38)), ROW(F31:F38)-MIN(ROW(F31:F38))+1, ""), ROW() -30 )), "")</f>
        <v/>
      </c>
      <c r="AG38" s="13" t="str">
        <f t="array" ref="AG38">IFERROR(INDEX(C31:C38, SMALL(IF(ISNUMBER(SEARCH("JV1",F31:F38)), ROW(F31:F38)-MIN(ROW(F31:F38))+1, ""), ROW() -30 )), "")</f>
        <v/>
      </c>
      <c r="AH38" s="13" t="str">
        <f t="array" ref="AH38">IFERROR(INDEX(D31:D38, SMALL(IF(ISNUMBER(SEARCH("JV1",F31:F38)), ROW(F31:F38)-MIN(ROW(F31:F38))+1, ""), ROW() -30 )), "")</f>
        <v/>
      </c>
      <c r="AI38" s="13" t="str">
        <f t="array" ref="AI38">IFERROR(INDEX(E31:E38, SMALL(IF(ISNUMBER(SEARCH("JV1",F31:F38)), ROW(F31:F38)-MIN(ROW(F31:F38))+1, ""), ROW() -30 )), "")</f>
        <v/>
      </c>
      <c r="AJ38" s="13" t="str">
        <f t="array" ref="AJ38">IFERROR(INDEX(B31:B38, SMALL(IF(ISNUMBER(SEARCH("JV2",F31:F38)), ROW(F31:F38)-MIN(ROW(F31:F38))+1, ""), ROW() -30 )), "")</f>
        <v/>
      </c>
      <c r="AK38" s="13" t="str">
        <f t="array" ref="AK38">IFERROR(INDEX(C31:C38, SMALL(IF(ISNUMBER(SEARCH("JV2",F31:F38)), ROW(F31:F38)-MIN(ROW(F31:F38))+1, ""), ROW() -30 )), "")</f>
        <v/>
      </c>
      <c r="AL38" s="13" t="str">
        <f t="array" ref="AL38">IFERROR(INDEX(D31:D38, SMALL(IF(ISNUMBER(SEARCH("JV2",F31:F38)), ROW(F31:F38)-MIN(ROW(F31:F38))+1, ""), ROW() -30 )), "")</f>
        <v/>
      </c>
      <c r="AM38" s="13" t="str">
        <f t="array" ref="AM38">IFERROR(INDEX(E31:E38, SMALL(IF(ISNUMBER(SEARCH("JV2",F31:F38)), ROW(F31:F38)-MIN(ROW(F31:F38))+1, ""), ROW() -30 )), "")</f>
        <v/>
      </c>
    </row>
    <row r="39" spans="2:39" s="13" customFormat="1" ht="15" customHeight="1" x14ac:dyDescent="0.25">
      <c r="B39" s="21" t="s">
        <v>83</v>
      </c>
      <c r="C39" s="1"/>
      <c r="D39" s="22" t="s">
        <v>84</v>
      </c>
      <c r="E39" s="1" t="s">
        <v>85</v>
      </c>
      <c r="F39" s="23" t="s">
        <v>13</v>
      </c>
      <c r="G39" s="24"/>
      <c r="H39" s="25">
        <v>3462</v>
      </c>
      <c r="I39" s="24"/>
      <c r="J39" s="25" t="b">
        <v>0</v>
      </c>
      <c r="K39" s="19"/>
      <c r="L39" s="26"/>
      <c r="M39" s="27"/>
      <c r="AB39" s="13" t="str">
        <f t="array" ref="AB39">IFERROR(INDEX(B39:B47, SMALL(IF("V"=F39:F47, ROW(F39:F47)-MIN(ROW(F39:F47))+1, ""), ROW() -38 )), "")</f>
        <v>Kentucky Wesleyan</v>
      </c>
      <c r="AC39" s="13">
        <f t="array" ref="AC39">IFERROR(INDEX(C39:C47, SMALL(IF("V"=F39:F47, ROW(F39:F47)-MIN(ROW(F39:F47))+1, ""), ROW() -38 )), "")</f>
        <v>0</v>
      </c>
      <c r="AD39" s="13" t="str">
        <f t="array" ref="AD39">IFERROR(INDEX(D39:D47, SMALL(IF("V"=F39:F47, ROW(F39:F47)-MIN(ROW(F39:F47))+1, ""), ROW() -38 )), "")</f>
        <v>11-275312</v>
      </c>
      <c r="AE39" s="13" t="str">
        <f t="array" ref="AE39">IFERROR(INDEX(E39:E47, SMALL(IF("V"=F39:F47, ROW(F39:F47)-MIN(ROW(F39:F47))+1, ""), ROW() -38 )), "")</f>
        <v>Alysa Conley</v>
      </c>
      <c r="AF39" s="13" t="str">
        <f t="array" ref="AF39">IFERROR(INDEX(B39:B47, SMALL(IF(ISNUMBER(SEARCH("JV1",F39:F47)), ROW(F39:F47)-MIN(ROW(F39:F47))+1, ""), ROW() -38 )), "")</f>
        <v/>
      </c>
      <c r="AG39" s="13" t="str">
        <f t="array" ref="AG39">IFERROR(INDEX(C39:C47, SMALL(IF(ISNUMBER(SEARCH("JV1",F39:F47)), ROW(F39:F47)-MIN(ROW(F39:F47))+1, ""), ROW() -38 )), "")</f>
        <v/>
      </c>
      <c r="AH39" s="13" t="str">
        <f t="array" ref="AH39">IFERROR(INDEX(D39:D47, SMALL(IF(ISNUMBER(SEARCH("JV1",F39:F47)), ROW(F39:F47)-MIN(ROW(F39:F47))+1, ""), ROW() -38 )), "")</f>
        <v/>
      </c>
      <c r="AI39" s="13" t="str">
        <f t="array" ref="AI39">IFERROR(INDEX(E39:E47, SMALL(IF(ISNUMBER(SEARCH("JV1",F39:F47)), ROW(F39:F47)-MIN(ROW(F39:F47))+1, ""), ROW() -38 )), "")</f>
        <v/>
      </c>
      <c r="AJ39" s="13" t="str">
        <f t="array" ref="AJ39">IFERROR(INDEX(B39:B47, SMALL(IF(ISNUMBER(SEARCH("JV2",F39:F47)), ROW(F39:F47)-MIN(ROW(F39:F47))+1, ""), ROW() -38 )), "")</f>
        <v/>
      </c>
      <c r="AK39" s="13" t="str">
        <f t="array" ref="AK39">IFERROR(INDEX(C39:C47, SMALL(IF(ISNUMBER(SEARCH("JV2",F39:F47)), ROW(F39:F47)-MIN(ROW(F39:F47))+1, ""), ROW() -38 )), "")</f>
        <v/>
      </c>
      <c r="AL39" s="13" t="str">
        <f t="array" ref="AL39">IFERROR(INDEX(D39:D47, SMALL(IF(ISNUMBER(SEARCH("JV2",F39:F47)), ROW(F39:F47)-MIN(ROW(F39:F47))+1, ""), ROW() -38 )), "")</f>
        <v/>
      </c>
      <c r="AM39" s="13" t="str">
        <f t="array" ref="AM39">IFERROR(INDEX(E39:E47, SMALL(IF(ISNUMBER(SEARCH("JV2",F39:F47)), ROW(F39:F47)-MIN(ROW(F39:F47))+1, ""), ROW() -38 )), "")</f>
        <v/>
      </c>
    </row>
    <row r="40" spans="2:39" s="13" customFormat="1" ht="15" customHeight="1" x14ac:dyDescent="0.25">
      <c r="B40" s="21" t="s">
        <v>83</v>
      </c>
      <c r="C40" s="1"/>
      <c r="D40" s="22" t="s">
        <v>86</v>
      </c>
      <c r="E40" s="1" t="s">
        <v>87</v>
      </c>
      <c r="F40" s="23" t="s">
        <v>13</v>
      </c>
      <c r="G40" s="24"/>
      <c r="H40" s="25">
        <v>3462</v>
      </c>
      <c r="I40" s="24"/>
      <c r="J40" s="25" t="b">
        <v>0</v>
      </c>
      <c r="K40" s="19"/>
      <c r="L40" s="26"/>
      <c r="M40" s="27"/>
      <c r="AB40" s="13" t="str">
        <f t="array" ref="AB40">IFERROR(INDEX(B39:B47, SMALL(IF("V"=F39:F47, ROW(F39:F47)-MIN(ROW(F39:F47))+1, ""), ROW() -38 )), "")</f>
        <v>Kentucky Wesleyan</v>
      </c>
      <c r="AC40" s="13">
        <f t="array" ref="AC40">IFERROR(INDEX(C39:C47, SMALL(IF("V"=F39:F47, ROW(F39:F47)-MIN(ROW(F39:F47))+1, ""), ROW() -38 )), "")</f>
        <v>0</v>
      </c>
      <c r="AD40" s="13" t="str">
        <f t="array" ref="AD40">IFERROR(INDEX(D39:D47, SMALL(IF("V"=F39:F47, ROW(F39:F47)-MIN(ROW(F39:F47))+1, ""), ROW() -38 )), "")</f>
        <v>7914-53910</v>
      </c>
      <c r="AE40" s="13" t="str">
        <f t="array" ref="AE40">IFERROR(INDEX(E39:E47, SMALL(IF("V"=F39:F47, ROW(F39:F47)-MIN(ROW(F39:F47))+1, ""), ROW() -38 )), "")</f>
        <v>Corynne Bean</v>
      </c>
      <c r="AF40" s="13" t="str">
        <f t="array" ref="AF40">IFERROR(INDEX(B39:B47, SMALL(IF(ISNUMBER(SEARCH("JV1",F39:F47)), ROW(F39:F47)-MIN(ROW(F39:F47))+1, ""), ROW() -38 )), "")</f>
        <v/>
      </c>
      <c r="AG40" s="13" t="str">
        <f t="array" ref="AG40">IFERROR(INDEX(C39:C47, SMALL(IF(ISNUMBER(SEARCH("JV1",F39:F47)), ROW(F39:F47)-MIN(ROW(F39:F47))+1, ""), ROW() -38 )), "")</f>
        <v/>
      </c>
      <c r="AH40" s="13" t="str">
        <f t="array" ref="AH40">IFERROR(INDEX(D39:D47, SMALL(IF(ISNUMBER(SEARCH("JV1",F39:F47)), ROW(F39:F47)-MIN(ROW(F39:F47))+1, ""), ROW() -38 )), "")</f>
        <v/>
      </c>
      <c r="AI40" s="13" t="str">
        <f t="array" ref="AI40">IFERROR(INDEX(E39:E47, SMALL(IF(ISNUMBER(SEARCH("JV1",F39:F47)), ROW(F39:F47)-MIN(ROW(F39:F47))+1, ""), ROW() -38 )), "")</f>
        <v/>
      </c>
      <c r="AJ40" s="13" t="str">
        <f t="array" ref="AJ40">IFERROR(INDEX(B39:B47, SMALL(IF(ISNUMBER(SEARCH("JV2",F39:F47)), ROW(F39:F47)-MIN(ROW(F39:F47))+1, ""), ROW() -38 )), "")</f>
        <v/>
      </c>
      <c r="AK40" s="13" t="str">
        <f t="array" ref="AK40">IFERROR(INDEX(C39:C47, SMALL(IF(ISNUMBER(SEARCH("JV2",F39:F47)), ROW(F39:F47)-MIN(ROW(F39:F47))+1, ""), ROW() -38 )), "")</f>
        <v/>
      </c>
      <c r="AL40" s="13" t="str">
        <f t="array" ref="AL40">IFERROR(INDEX(D39:D47, SMALL(IF(ISNUMBER(SEARCH("JV2",F39:F47)), ROW(F39:F47)-MIN(ROW(F39:F47))+1, ""), ROW() -38 )), "")</f>
        <v/>
      </c>
      <c r="AM40" s="13" t="str">
        <f t="array" ref="AM40">IFERROR(INDEX(E39:E47, SMALL(IF(ISNUMBER(SEARCH("JV2",F39:F47)), ROW(F39:F47)-MIN(ROW(F39:F47))+1, ""), ROW() -38 )), "")</f>
        <v/>
      </c>
    </row>
    <row r="41" spans="2:39" s="13" customFormat="1" ht="15" customHeight="1" x14ac:dyDescent="0.25">
      <c r="B41" s="21" t="s">
        <v>83</v>
      </c>
      <c r="C41" s="1"/>
      <c r="D41" s="22" t="s">
        <v>88</v>
      </c>
      <c r="E41" s="1" t="s">
        <v>89</v>
      </c>
      <c r="F41" s="23" t="s">
        <v>13</v>
      </c>
      <c r="G41" s="24"/>
      <c r="H41" s="25">
        <v>3462</v>
      </c>
      <c r="I41" s="24"/>
      <c r="J41" s="25" t="b">
        <v>0</v>
      </c>
      <c r="K41" s="19"/>
      <c r="L41" s="26"/>
      <c r="M41" s="27"/>
      <c r="AB41" s="13" t="str">
        <f t="array" ref="AB41">IFERROR(INDEX(B39:B47, SMALL(IF("V"=F39:F47, ROW(F39:F47)-MIN(ROW(F39:F47))+1, ""), ROW() -38 )), "")</f>
        <v>Kentucky Wesleyan</v>
      </c>
      <c r="AC41" s="13">
        <f t="array" ref="AC41">IFERROR(INDEX(C39:C47, SMALL(IF("V"=F39:F47, ROW(F39:F47)-MIN(ROW(F39:F47))+1, ""), ROW() -38 )), "")</f>
        <v>0</v>
      </c>
      <c r="AD41" s="13" t="str">
        <f t="array" ref="AD41">IFERROR(INDEX(D39:D47, SMALL(IF("V"=F39:F47, ROW(F39:F47)-MIN(ROW(F39:F47))+1, ""), ROW() -38 )), "")</f>
        <v>18-31834</v>
      </c>
      <c r="AE41" s="13" t="str">
        <f t="array" ref="AE41">IFERROR(INDEX(E39:E47, SMALL(IF("V"=F39:F47, ROW(F39:F47)-MIN(ROW(F39:F47))+1, ""), ROW() -38 )), "")</f>
        <v>Daylin Tolgo</v>
      </c>
      <c r="AF41" s="13" t="str">
        <f t="array" ref="AF41">IFERROR(INDEX(B39:B47, SMALL(IF(ISNUMBER(SEARCH("JV1",F39:F47)), ROW(F39:F47)-MIN(ROW(F39:F47))+1, ""), ROW() -38 )), "")</f>
        <v/>
      </c>
      <c r="AG41" s="13" t="str">
        <f t="array" ref="AG41">IFERROR(INDEX(C39:C47, SMALL(IF(ISNUMBER(SEARCH("JV1",F39:F47)), ROW(F39:F47)-MIN(ROW(F39:F47))+1, ""), ROW() -38 )), "")</f>
        <v/>
      </c>
      <c r="AH41" s="13" t="str">
        <f t="array" ref="AH41">IFERROR(INDEX(D39:D47, SMALL(IF(ISNUMBER(SEARCH("JV1",F39:F47)), ROW(F39:F47)-MIN(ROW(F39:F47))+1, ""), ROW() -38 )), "")</f>
        <v/>
      </c>
      <c r="AI41" s="13" t="str">
        <f t="array" ref="AI41">IFERROR(INDEX(E39:E47, SMALL(IF(ISNUMBER(SEARCH("JV1",F39:F47)), ROW(F39:F47)-MIN(ROW(F39:F47))+1, ""), ROW() -38 )), "")</f>
        <v/>
      </c>
      <c r="AJ41" s="13" t="str">
        <f t="array" ref="AJ41">IFERROR(INDEX(B39:B47, SMALL(IF(ISNUMBER(SEARCH("JV2",F39:F47)), ROW(F39:F47)-MIN(ROW(F39:F47))+1, ""), ROW() -38 )), "")</f>
        <v/>
      </c>
      <c r="AK41" s="13" t="str">
        <f t="array" ref="AK41">IFERROR(INDEX(C39:C47, SMALL(IF(ISNUMBER(SEARCH("JV2",F39:F47)), ROW(F39:F47)-MIN(ROW(F39:F47))+1, ""), ROW() -38 )), "")</f>
        <v/>
      </c>
      <c r="AL41" s="13" t="str">
        <f t="array" ref="AL41">IFERROR(INDEX(D39:D47, SMALL(IF(ISNUMBER(SEARCH("JV2",F39:F47)), ROW(F39:F47)-MIN(ROW(F39:F47))+1, ""), ROW() -38 )), "")</f>
        <v/>
      </c>
      <c r="AM41" s="13" t="str">
        <f t="array" ref="AM41">IFERROR(INDEX(E39:E47, SMALL(IF(ISNUMBER(SEARCH("JV2",F39:F47)), ROW(F39:F47)-MIN(ROW(F39:F47))+1, ""), ROW() -38 )), "")</f>
        <v/>
      </c>
    </row>
    <row r="42" spans="2:39" s="13" customFormat="1" ht="15" customHeight="1" x14ac:dyDescent="0.25">
      <c r="B42" s="21" t="s">
        <v>83</v>
      </c>
      <c r="C42" s="1"/>
      <c r="D42" s="22" t="s">
        <v>90</v>
      </c>
      <c r="E42" s="1" t="s">
        <v>91</v>
      </c>
      <c r="F42" s="23" t="s">
        <v>13</v>
      </c>
      <c r="G42" s="24"/>
      <c r="H42" s="25">
        <v>3462</v>
      </c>
      <c r="I42" s="24"/>
      <c r="J42" s="25" t="b">
        <v>0</v>
      </c>
      <c r="K42" s="19"/>
      <c r="L42" s="26"/>
      <c r="M42" s="27"/>
      <c r="AB42" s="13" t="str">
        <f t="array" ref="AB42">IFERROR(INDEX(B39:B47, SMALL(IF("V"=F39:F47, ROW(F39:F47)-MIN(ROW(F39:F47))+1, ""), ROW() -38 )), "")</f>
        <v>Kentucky Wesleyan</v>
      </c>
      <c r="AC42" s="13">
        <f t="array" ref="AC42">IFERROR(INDEX(C39:C47, SMALL(IF("V"=F39:F47, ROW(F39:F47)-MIN(ROW(F39:F47))+1, ""), ROW() -38 )), "")</f>
        <v>0</v>
      </c>
      <c r="AD42" s="13" t="str">
        <f t="array" ref="AD42">IFERROR(INDEX(D39:D47, SMALL(IF("V"=F39:F47, ROW(F39:F47)-MIN(ROW(F39:F47))+1, ""), ROW() -38 )), "")</f>
        <v>16-9898</v>
      </c>
      <c r="AE42" s="13" t="str">
        <f t="array" ref="AE42">IFERROR(INDEX(E39:E47, SMALL(IF("V"=F39:F47, ROW(F39:F47)-MIN(ROW(F39:F47))+1, ""), ROW() -38 )), "")</f>
        <v>Emma Workman</v>
      </c>
      <c r="AF42" s="13" t="str">
        <f t="array" ref="AF42">IFERROR(INDEX(B39:B47, SMALL(IF(ISNUMBER(SEARCH("JV1",F39:F47)), ROW(F39:F47)-MIN(ROW(F39:F47))+1, ""), ROW() -38 )), "")</f>
        <v/>
      </c>
      <c r="AG42" s="13" t="str">
        <f t="array" ref="AG42">IFERROR(INDEX(C39:C47, SMALL(IF(ISNUMBER(SEARCH("JV1",F39:F47)), ROW(F39:F47)-MIN(ROW(F39:F47))+1, ""), ROW() -38 )), "")</f>
        <v/>
      </c>
      <c r="AH42" s="13" t="str">
        <f t="array" ref="AH42">IFERROR(INDEX(D39:D47, SMALL(IF(ISNUMBER(SEARCH("JV1",F39:F47)), ROW(F39:F47)-MIN(ROW(F39:F47))+1, ""), ROW() -38 )), "")</f>
        <v/>
      </c>
      <c r="AI42" s="13" t="str">
        <f t="array" ref="AI42">IFERROR(INDEX(E39:E47, SMALL(IF(ISNUMBER(SEARCH("JV1",F39:F47)), ROW(F39:F47)-MIN(ROW(F39:F47))+1, ""), ROW() -38 )), "")</f>
        <v/>
      </c>
      <c r="AJ42" s="13" t="str">
        <f t="array" ref="AJ42">IFERROR(INDEX(B39:B47, SMALL(IF(ISNUMBER(SEARCH("JV2",F39:F47)), ROW(F39:F47)-MIN(ROW(F39:F47))+1, ""), ROW() -38 )), "")</f>
        <v/>
      </c>
      <c r="AK42" s="13" t="str">
        <f t="array" ref="AK42">IFERROR(INDEX(C39:C47, SMALL(IF(ISNUMBER(SEARCH("JV2",F39:F47)), ROW(F39:F47)-MIN(ROW(F39:F47))+1, ""), ROW() -38 )), "")</f>
        <v/>
      </c>
      <c r="AL42" s="13" t="str">
        <f t="array" ref="AL42">IFERROR(INDEX(D39:D47, SMALL(IF(ISNUMBER(SEARCH("JV2",F39:F47)), ROW(F39:F47)-MIN(ROW(F39:F47))+1, ""), ROW() -38 )), "")</f>
        <v/>
      </c>
      <c r="AM42" s="13" t="str">
        <f t="array" ref="AM42">IFERROR(INDEX(E39:E47, SMALL(IF(ISNUMBER(SEARCH("JV2",F39:F47)), ROW(F39:F47)-MIN(ROW(F39:F47))+1, ""), ROW() -38 )), "")</f>
        <v/>
      </c>
    </row>
    <row r="43" spans="2:39" s="13" customFormat="1" ht="15" customHeight="1" x14ac:dyDescent="0.25">
      <c r="B43" s="21" t="s">
        <v>83</v>
      </c>
      <c r="C43" s="1"/>
      <c r="D43" s="22" t="s">
        <v>92</v>
      </c>
      <c r="E43" s="1" t="s">
        <v>93</v>
      </c>
      <c r="F43" s="23" t="s">
        <v>13</v>
      </c>
      <c r="G43" s="24"/>
      <c r="H43" s="25">
        <v>3462</v>
      </c>
      <c r="I43" s="24"/>
      <c r="J43" s="25" t="b">
        <v>0</v>
      </c>
      <c r="K43" s="19"/>
      <c r="L43" s="26"/>
      <c r="M43" s="27"/>
      <c r="AB43" s="13" t="str">
        <f t="array" ref="AB43">IFERROR(INDEX(B39:B47, SMALL(IF("V"=F39:F47, ROW(F39:F47)-MIN(ROW(F39:F47))+1, ""), ROW() -38 )), "")</f>
        <v>Kentucky Wesleyan</v>
      </c>
      <c r="AC43" s="13">
        <f t="array" ref="AC43">IFERROR(INDEX(C39:C47, SMALL(IF("V"=F39:F47, ROW(F39:F47)-MIN(ROW(F39:F47))+1, ""), ROW() -38 )), "")</f>
        <v>0</v>
      </c>
      <c r="AD43" s="13" t="str">
        <f t="array" ref="AD43">IFERROR(INDEX(D39:D47, SMALL(IF("V"=F39:F47, ROW(F39:F47)-MIN(ROW(F39:F47))+1, ""), ROW() -38 )), "")</f>
        <v>17-22488</v>
      </c>
      <c r="AE43" s="13" t="str">
        <f t="array" ref="AE43">IFERROR(INDEX(E39:E47, SMALL(IF("V"=F39:F47, ROW(F39:F47)-MIN(ROW(F39:F47))+1, ""), ROW() -38 )), "")</f>
        <v>Maddux Scharett</v>
      </c>
      <c r="AF43" s="13" t="str">
        <f t="array" ref="AF43">IFERROR(INDEX(B39:B47, SMALL(IF(ISNUMBER(SEARCH("JV1",F39:F47)), ROW(F39:F47)-MIN(ROW(F39:F47))+1, ""), ROW() -38 )), "")</f>
        <v/>
      </c>
      <c r="AG43" s="13" t="str">
        <f t="array" ref="AG43">IFERROR(INDEX(C39:C47, SMALL(IF(ISNUMBER(SEARCH("JV1",F39:F47)), ROW(F39:F47)-MIN(ROW(F39:F47))+1, ""), ROW() -38 )), "")</f>
        <v/>
      </c>
      <c r="AH43" s="13" t="str">
        <f t="array" ref="AH43">IFERROR(INDEX(D39:D47, SMALL(IF(ISNUMBER(SEARCH("JV1",F39:F47)), ROW(F39:F47)-MIN(ROW(F39:F47))+1, ""), ROW() -38 )), "")</f>
        <v/>
      </c>
      <c r="AI43" s="13" t="str">
        <f t="array" ref="AI43">IFERROR(INDEX(E39:E47, SMALL(IF(ISNUMBER(SEARCH("JV1",F39:F47)), ROW(F39:F47)-MIN(ROW(F39:F47))+1, ""), ROW() -38 )), "")</f>
        <v/>
      </c>
      <c r="AJ43" s="13" t="str">
        <f t="array" ref="AJ43">IFERROR(INDEX(B39:B47, SMALL(IF(ISNUMBER(SEARCH("JV2",F39:F47)), ROW(F39:F47)-MIN(ROW(F39:F47))+1, ""), ROW() -38 )), "")</f>
        <v/>
      </c>
      <c r="AK43" s="13" t="str">
        <f t="array" ref="AK43">IFERROR(INDEX(C39:C47, SMALL(IF(ISNUMBER(SEARCH("JV2",F39:F47)), ROW(F39:F47)-MIN(ROW(F39:F47))+1, ""), ROW() -38 )), "")</f>
        <v/>
      </c>
      <c r="AL43" s="13" t="str">
        <f t="array" ref="AL43">IFERROR(INDEX(D39:D47, SMALL(IF(ISNUMBER(SEARCH("JV2",F39:F47)), ROW(F39:F47)-MIN(ROW(F39:F47))+1, ""), ROW() -38 )), "")</f>
        <v/>
      </c>
      <c r="AM43" s="13" t="str">
        <f t="array" ref="AM43">IFERROR(INDEX(E39:E47, SMALL(IF(ISNUMBER(SEARCH("JV2",F39:F47)), ROW(F39:F47)-MIN(ROW(F39:F47))+1, ""), ROW() -38 )), "")</f>
        <v/>
      </c>
    </row>
    <row r="44" spans="2:39" s="13" customFormat="1" ht="15" customHeight="1" x14ac:dyDescent="0.25">
      <c r="B44" s="21" t="s">
        <v>83</v>
      </c>
      <c r="C44" s="1"/>
      <c r="D44" s="22" t="s">
        <v>94</v>
      </c>
      <c r="E44" s="1" t="s">
        <v>95</v>
      </c>
      <c r="F44" s="23" t="s">
        <v>29</v>
      </c>
      <c r="G44" s="24"/>
      <c r="H44" s="25">
        <v>3462</v>
      </c>
      <c r="I44" s="24"/>
      <c r="J44" s="25" t="b">
        <v>0</v>
      </c>
      <c r="K44" s="19"/>
      <c r="L44" s="26"/>
      <c r="M44" s="27"/>
      <c r="AB44" s="13" t="str">
        <f t="array" ref="AB44">IFERROR(INDEX(B39:B47, SMALL(IF("V"=F39:F47, ROW(F39:F47)-MIN(ROW(F39:F47))+1, ""), ROW() -38 )), "")</f>
        <v>Kentucky Wesleyan</v>
      </c>
      <c r="AC44" s="13">
        <f t="array" ref="AC44">IFERROR(INDEX(C39:C47, SMALL(IF("V"=F39:F47, ROW(F39:F47)-MIN(ROW(F39:F47))+1, ""), ROW() -38 )), "")</f>
        <v>0</v>
      </c>
      <c r="AD44" s="13" t="str">
        <f t="array" ref="AD44">IFERROR(INDEX(D39:D47, SMALL(IF("V"=F39:F47, ROW(F39:F47)-MIN(ROW(F39:F47))+1, ""), ROW() -38 )), "")</f>
        <v>17-22598</v>
      </c>
      <c r="AE44" s="13" t="str">
        <f t="array" ref="AE44">IFERROR(INDEX(E39:E47, SMALL(IF("V"=F39:F47, ROW(F39:F47)-MIN(ROW(F39:F47))+1, ""), ROW() -38 )), "")</f>
        <v>Miranda Cain</v>
      </c>
      <c r="AF44" s="13" t="str">
        <f t="array" ref="AF44">IFERROR(INDEX(B39:B47, SMALL(IF(ISNUMBER(SEARCH("JV1",F39:F47)), ROW(F39:F47)-MIN(ROW(F39:F47))+1, ""), ROW() -38 )), "")</f>
        <v/>
      </c>
      <c r="AG44" s="13" t="str">
        <f t="array" ref="AG44">IFERROR(INDEX(C39:C47, SMALL(IF(ISNUMBER(SEARCH("JV1",F39:F47)), ROW(F39:F47)-MIN(ROW(F39:F47))+1, ""), ROW() -38 )), "")</f>
        <v/>
      </c>
      <c r="AH44" s="13" t="str">
        <f t="array" ref="AH44">IFERROR(INDEX(D39:D47, SMALL(IF(ISNUMBER(SEARCH("JV1",F39:F47)), ROW(F39:F47)-MIN(ROW(F39:F47))+1, ""), ROW() -38 )), "")</f>
        <v/>
      </c>
      <c r="AI44" s="13" t="str">
        <f t="array" ref="AI44">IFERROR(INDEX(E39:E47, SMALL(IF(ISNUMBER(SEARCH("JV1",F39:F47)), ROW(F39:F47)-MIN(ROW(F39:F47))+1, ""), ROW() -38 )), "")</f>
        <v/>
      </c>
      <c r="AJ44" s="13" t="str">
        <f t="array" ref="AJ44">IFERROR(INDEX(B39:B47, SMALL(IF(ISNUMBER(SEARCH("JV2",F39:F47)), ROW(F39:F47)-MIN(ROW(F39:F47))+1, ""), ROW() -38 )), "")</f>
        <v/>
      </c>
      <c r="AK44" s="13" t="str">
        <f t="array" ref="AK44">IFERROR(INDEX(C39:C47, SMALL(IF(ISNUMBER(SEARCH("JV2",F39:F47)), ROW(F39:F47)-MIN(ROW(F39:F47))+1, ""), ROW() -38 )), "")</f>
        <v/>
      </c>
      <c r="AL44" s="13" t="str">
        <f t="array" ref="AL44">IFERROR(INDEX(D39:D47, SMALL(IF(ISNUMBER(SEARCH("JV2",F39:F47)), ROW(F39:F47)-MIN(ROW(F39:F47))+1, ""), ROW() -38 )), "")</f>
        <v/>
      </c>
      <c r="AM44" s="13" t="str">
        <f t="array" ref="AM44">IFERROR(INDEX(E39:E47, SMALL(IF(ISNUMBER(SEARCH("JV2",F39:F47)), ROW(F39:F47)-MIN(ROW(F39:F47))+1, ""), ROW() -38 )), "")</f>
        <v/>
      </c>
    </row>
    <row r="45" spans="2:39" s="13" customFormat="1" ht="15" customHeight="1" x14ac:dyDescent="0.25">
      <c r="B45" s="21" t="s">
        <v>83</v>
      </c>
      <c r="C45" s="1"/>
      <c r="D45" s="22" t="s">
        <v>96</v>
      </c>
      <c r="E45" s="1" t="s">
        <v>97</v>
      </c>
      <c r="F45" s="23" t="s">
        <v>13</v>
      </c>
      <c r="G45" s="24"/>
      <c r="H45" s="25">
        <v>3462</v>
      </c>
      <c r="I45" s="24"/>
      <c r="J45" s="25" t="b">
        <v>0</v>
      </c>
      <c r="K45" s="19"/>
      <c r="L45" s="26"/>
      <c r="M45" s="27"/>
      <c r="AB45" s="13" t="str">
        <f t="array" ref="AB45">IFERROR(INDEX(B39:B47, SMALL(IF("V"=F39:F47, ROW(F39:F47)-MIN(ROW(F39:F47))+1, ""), ROW() -38 )), "")</f>
        <v>Kentucky Wesleyan</v>
      </c>
      <c r="AC45" s="13">
        <f t="array" ref="AC45">IFERROR(INDEX(C39:C47, SMALL(IF("V"=F39:F47, ROW(F39:F47)-MIN(ROW(F39:F47))+1, ""), ROW() -38 )), "")</f>
        <v>0</v>
      </c>
      <c r="AD45" s="13" t="str">
        <f t="array" ref="AD45">IFERROR(INDEX(D39:D47, SMALL(IF("V"=F39:F47, ROW(F39:F47)-MIN(ROW(F39:F47))+1, ""), ROW() -38 )), "")</f>
        <v>11-340800</v>
      </c>
      <c r="AE45" s="13" t="str">
        <f t="array" ref="AE45">IFERROR(INDEX(E39:E47, SMALL(IF("V"=F39:F47, ROW(F39:F47)-MIN(ROW(F39:F47))+1, ""), ROW() -38 )), "")</f>
        <v>Ruby Duskey</v>
      </c>
      <c r="AF45" s="13" t="str">
        <f t="array" ref="AF45">IFERROR(INDEX(B39:B47, SMALL(IF(ISNUMBER(SEARCH("JV1",F39:F47)), ROW(F39:F47)-MIN(ROW(F39:F47))+1, ""), ROW() -38 )), "")</f>
        <v/>
      </c>
      <c r="AG45" s="13" t="str">
        <f t="array" ref="AG45">IFERROR(INDEX(C39:C47, SMALL(IF(ISNUMBER(SEARCH("JV1",F39:F47)), ROW(F39:F47)-MIN(ROW(F39:F47))+1, ""), ROW() -38 )), "")</f>
        <v/>
      </c>
      <c r="AH45" s="13" t="str">
        <f t="array" ref="AH45">IFERROR(INDEX(D39:D47, SMALL(IF(ISNUMBER(SEARCH("JV1",F39:F47)), ROW(F39:F47)-MIN(ROW(F39:F47))+1, ""), ROW() -38 )), "")</f>
        <v/>
      </c>
      <c r="AI45" s="13" t="str">
        <f t="array" ref="AI45">IFERROR(INDEX(E39:E47, SMALL(IF(ISNUMBER(SEARCH("JV1",F39:F47)), ROW(F39:F47)-MIN(ROW(F39:F47))+1, ""), ROW() -38 )), "")</f>
        <v/>
      </c>
      <c r="AJ45" s="13" t="str">
        <f t="array" ref="AJ45">IFERROR(INDEX(B39:B47, SMALL(IF(ISNUMBER(SEARCH("JV2",F39:F47)), ROW(F39:F47)-MIN(ROW(F39:F47))+1, ""), ROW() -38 )), "")</f>
        <v/>
      </c>
      <c r="AK45" s="13" t="str">
        <f t="array" ref="AK45">IFERROR(INDEX(C39:C47, SMALL(IF(ISNUMBER(SEARCH("JV2",F39:F47)), ROW(F39:F47)-MIN(ROW(F39:F47))+1, ""), ROW() -38 )), "")</f>
        <v/>
      </c>
      <c r="AL45" s="13" t="str">
        <f t="array" ref="AL45">IFERROR(INDEX(D39:D47, SMALL(IF(ISNUMBER(SEARCH("JV2",F39:F47)), ROW(F39:F47)-MIN(ROW(F39:F47))+1, ""), ROW() -38 )), "")</f>
        <v/>
      </c>
      <c r="AM45" s="13" t="str">
        <f t="array" ref="AM45">IFERROR(INDEX(E39:E47, SMALL(IF(ISNUMBER(SEARCH("JV2",F39:F47)), ROW(F39:F47)-MIN(ROW(F39:F47))+1, ""), ROW() -38 )), "")</f>
        <v/>
      </c>
    </row>
    <row r="46" spans="2:39" s="13" customFormat="1" ht="15" customHeight="1" x14ac:dyDescent="0.25">
      <c r="B46" s="21" t="s">
        <v>83</v>
      </c>
      <c r="C46" s="1"/>
      <c r="D46" s="22" t="s">
        <v>98</v>
      </c>
      <c r="E46" s="1" t="s">
        <v>99</v>
      </c>
      <c r="F46" s="23" t="s">
        <v>13</v>
      </c>
      <c r="G46" s="24"/>
      <c r="H46" s="25">
        <v>3462</v>
      </c>
      <c r="I46" s="24"/>
      <c r="J46" s="25" t="b">
        <v>0</v>
      </c>
      <c r="K46" s="19"/>
      <c r="L46" s="26"/>
      <c r="M46" s="27"/>
      <c r="AB46" s="13" t="str">
        <f t="array" ref="AB46">IFERROR(INDEX(B39:B47, SMALL(IF("V"=F39:F47, ROW(F39:F47)-MIN(ROW(F39:F47))+1, ""), ROW() -38 )), "")</f>
        <v>Kentucky Wesleyan</v>
      </c>
      <c r="AC46" s="13">
        <f t="array" ref="AC46">IFERROR(INDEX(C39:C47, SMALL(IF("V"=F39:F47, ROW(F39:F47)-MIN(ROW(F39:F47))+1, ""), ROW() -38 )), "")</f>
        <v>0</v>
      </c>
      <c r="AD46" s="13" t="str">
        <f t="array" ref="AD46">IFERROR(INDEX(D39:D47, SMALL(IF("V"=F39:F47, ROW(F39:F47)-MIN(ROW(F39:F47))+1, ""), ROW() -38 )), "")</f>
        <v>11-554224</v>
      </c>
      <c r="AE46" s="13" t="str">
        <f t="array" ref="AE46">IFERROR(INDEX(E39:E47, SMALL(IF("V"=F39:F47, ROW(F39:F47)-MIN(ROW(F39:F47))+1, ""), ROW() -38 )), "")</f>
        <v>Whitney Goodman</v>
      </c>
      <c r="AF46" s="13" t="str">
        <f t="array" ref="AF46">IFERROR(INDEX(B39:B47, SMALL(IF(ISNUMBER(SEARCH("JV1",F39:F47)), ROW(F39:F47)-MIN(ROW(F39:F47))+1, ""), ROW() -38 )), "")</f>
        <v/>
      </c>
      <c r="AG46" s="13" t="str">
        <f t="array" ref="AG46">IFERROR(INDEX(C39:C47, SMALL(IF(ISNUMBER(SEARCH("JV1",F39:F47)), ROW(F39:F47)-MIN(ROW(F39:F47))+1, ""), ROW() -38 )), "")</f>
        <v/>
      </c>
      <c r="AH46" s="13" t="str">
        <f t="array" ref="AH46">IFERROR(INDEX(D39:D47, SMALL(IF(ISNUMBER(SEARCH("JV1",F39:F47)), ROW(F39:F47)-MIN(ROW(F39:F47))+1, ""), ROW() -38 )), "")</f>
        <v/>
      </c>
      <c r="AI46" s="13" t="str">
        <f t="array" ref="AI46">IFERROR(INDEX(E39:E47, SMALL(IF(ISNUMBER(SEARCH("JV1",F39:F47)), ROW(F39:F47)-MIN(ROW(F39:F47))+1, ""), ROW() -38 )), "")</f>
        <v/>
      </c>
      <c r="AJ46" s="13" t="str">
        <f t="array" ref="AJ46">IFERROR(INDEX(B39:B47, SMALL(IF(ISNUMBER(SEARCH("JV2",F39:F47)), ROW(F39:F47)-MIN(ROW(F39:F47))+1, ""), ROW() -38 )), "")</f>
        <v/>
      </c>
      <c r="AK46" s="13" t="str">
        <f t="array" ref="AK46">IFERROR(INDEX(C39:C47, SMALL(IF(ISNUMBER(SEARCH("JV2",F39:F47)), ROW(F39:F47)-MIN(ROW(F39:F47))+1, ""), ROW() -38 )), "")</f>
        <v/>
      </c>
      <c r="AL46" s="13" t="str">
        <f t="array" ref="AL46">IFERROR(INDEX(D39:D47, SMALL(IF(ISNUMBER(SEARCH("JV2",F39:F47)), ROW(F39:F47)-MIN(ROW(F39:F47))+1, ""), ROW() -38 )), "")</f>
        <v/>
      </c>
      <c r="AM46" s="13" t="str">
        <f t="array" ref="AM46">IFERROR(INDEX(E39:E47, SMALL(IF(ISNUMBER(SEARCH("JV2",F39:F47)), ROW(F39:F47)-MIN(ROW(F39:F47))+1, ""), ROW() -38 )), "")</f>
        <v/>
      </c>
    </row>
    <row r="47" spans="2:39" s="13" customFormat="1" ht="15" customHeight="1" x14ac:dyDescent="0.25">
      <c r="B47" s="21" t="s">
        <v>83</v>
      </c>
      <c r="C47" s="1"/>
      <c r="D47" s="22" t="s">
        <v>100</v>
      </c>
      <c r="E47" s="1" t="s">
        <v>101</v>
      </c>
      <c r="F47" s="23" t="s">
        <v>13</v>
      </c>
      <c r="G47" s="24"/>
      <c r="H47" s="25">
        <v>3462</v>
      </c>
      <c r="I47" s="24"/>
      <c r="J47" s="25" t="b">
        <v>0</v>
      </c>
      <c r="K47" s="19"/>
      <c r="L47" s="26"/>
      <c r="M47" s="27"/>
    </row>
    <row r="48" spans="2:39" s="13" customFormat="1" ht="15" customHeight="1" x14ac:dyDescent="0.25">
      <c r="B48" s="21" t="s">
        <v>102</v>
      </c>
      <c r="C48" s="1"/>
      <c r="D48" s="22" t="s">
        <v>103</v>
      </c>
      <c r="E48" s="1" t="s">
        <v>104</v>
      </c>
      <c r="F48" s="23" t="s">
        <v>16</v>
      </c>
      <c r="G48" s="24"/>
      <c r="H48" s="25">
        <v>1537</v>
      </c>
      <c r="I48" s="24"/>
      <c r="J48" s="25" t="b">
        <v>0</v>
      </c>
      <c r="K48" s="19"/>
      <c r="L48" s="26"/>
      <c r="M48" s="27"/>
      <c r="AB48" s="13" t="str">
        <f t="array" ref="AB48">IFERROR(INDEX(B48:B66, SMALL(IF("V"=F48:F66, ROW(F48:F66)-MIN(ROW(F48:F66))+1, ""), ROW() -47 )), "")</f>
        <v>Lindenwood University</v>
      </c>
      <c r="AC48" s="13">
        <f t="array" ref="AC48">IFERROR(INDEX(C48:C66, SMALL(IF("V"=F48:F66, ROW(F48:F66)-MIN(ROW(F48:F66))+1, ""), ROW() -47 )), "")</f>
        <v>0</v>
      </c>
      <c r="AD48" s="13" t="str">
        <f t="array" ref="AD48">IFERROR(INDEX(D48:D66, SMALL(IF("V"=F48:F66, ROW(F48:F66)-MIN(ROW(F48:F66))+1, ""), ROW() -47 )), "")</f>
        <v>18-38965</v>
      </c>
      <c r="AE48" s="13" t="str">
        <f t="array" ref="AE48">IFERROR(INDEX(E48:E66, SMALL(IF("V"=F48:F66, ROW(F48:F66)-MIN(ROW(F48:F66))+1, ""), ROW() -47 )), "")</f>
        <v>Carissa Merkle</v>
      </c>
      <c r="AF48" s="13" t="str">
        <f t="array" ref="AF48">IFERROR(INDEX(B48:B66, SMALL(IF(ISNUMBER(SEARCH("JV1",F48:F66)), ROW(F48:F66)-MIN(ROW(F48:F66))+1, ""), ROW() -47 )), "")</f>
        <v>Lindenwood University</v>
      </c>
      <c r="AG48" s="13">
        <f t="array" ref="AG48">IFERROR(INDEX(C48:C66, SMALL(IF(ISNUMBER(SEARCH("JV1",F48:F66)), ROW(F48:F66)-MIN(ROW(F48:F66))+1, ""), ROW() -47 )), "")</f>
        <v>0</v>
      </c>
      <c r="AH48" s="13" t="str">
        <f t="array" ref="AH48">IFERROR(INDEX(D48:D66, SMALL(IF(ISNUMBER(SEARCH("JV1",F48:F66)), ROW(F48:F66)-MIN(ROW(F48:F66))+1, ""), ROW() -47 )), "")</f>
        <v>21-50967</v>
      </c>
      <c r="AI48" s="13" t="str">
        <f t="array" ref="AI48">IFERROR(INDEX(E48:E66, SMALL(IF(ISNUMBER(SEARCH("JV1",F48:F66)), ROW(F48:F66)-MIN(ROW(F48:F66))+1, ""), ROW() -47 )), "")</f>
        <v>Alexis Schweiss</v>
      </c>
      <c r="AJ48" s="13" t="str">
        <f t="array" ref="AJ48">IFERROR(INDEX(B48:B66, SMALL(IF(ISNUMBER(SEARCH("JV2",F48:F66)), ROW(F48:F66)-MIN(ROW(F48:F66))+1, ""), ROW() -47 )), "")</f>
        <v/>
      </c>
      <c r="AK48" s="13" t="str">
        <f t="array" ref="AK48">IFERROR(INDEX(C48:C66, SMALL(IF(ISNUMBER(SEARCH("JV2",F48:F66)), ROW(F48:F66)-MIN(ROW(F48:F66))+1, ""), ROW() -47 )), "")</f>
        <v/>
      </c>
      <c r="AL48" s="13" t="str">
        <f t="array" ref="AL48">IFERROR(INDEX(D48:D66, SMALL(IF(ISNUMBER(SEARCH("JV2",F48:F66)), ROW(F48:F66)-MIN(ROW(F48:F66))+1, ""), ROW() -47 )), "")</f>
        <v/>
      </c>
      <c r="AM48" s="13" t="str">
        <f t="array" ref="AM48">IFERROR(INDEX(E48:E66, SMALL(IF(ISNUMBER(SEARCH("JV2",F48:F66)), ROW(F48:F66)-MIN(ROW(F48:F66))+1, ""), ROW() -47 )), "")</f>
        <v/>
      </c>
    </row>
    <row r="49" spans="2:39" s="13" customFormat="1" ht="15" customHeight="1" x14ac:dyDescent="0.25">
      <c r="B49" s="21" t="s">
        <v>102</v>
      </c>
      <c r="C49" s="1"/>
      <c r="D49" s="22" t="s">
        <v>105</v>
      </c>
      <c r="E49" s="1" t="s">
        <v>106</v>
      </c>
      <c r="F49" s="23" t="s">
        <v>16</v>
      </c>
      <c r="G49" s="24"/>
      <c r="H49" s="25">
        <v>1537</v>
      </c>
      <c r="I49" s="24"/>
      <c r="J49" s="25" t="b">
        <v>0</v>
      </c>
      <c r="K49" s="19"/>
      <c r="L49" s="26"/>
      <c r="M49" s="27"/>
      <c r="AB49" s="13" t="str">
        <f t="array" ref="AB49">IFERROR(INDEX(B48:B66, SMALL(IF("V"=F48:F66, ROW(F48:F66)-MIN(ROW(F48:F66))+1, ""), ROW() -47 )), "")</f>
        <v>Lindenwood University</v>
      </c>
      <c r="AC49" s="13">
        <f t="array" ref="AC49">IFERROR(INDEX(C48:C66, SMALL(IF("V"=F48:F66, ROW(F48:F66)-MIN(ROW(F48:F66))+1, ""), ROW() -47 )), "")</f>
        <v>0</v>
      </c>
      <c r="AD49" s="13" t="str">
        <f t="array" ref="AD49">IFERROR(INDEX(D48:D66, SMALL(IF("V"=F48:F66, ROW(F48:F66)-MIN(ROW(F48:F66))+1, ""), ROW() -47 )), "")</f>
        <v>11-250174</v>
      </c>
      <c r="AE49" s="13" t="str">
        <f t="array" ref="AE49">IFERROR(INDEX(E48:E66, SMALL(IF("V"=F48:F66, ROW(F48:F66)-MIN(ROW(F48:F66))+1, ""), ROW() -47 )), "")</f>
        <v>Elizabeth (Lizzy) Rittenour</v>
      </c>
      <c r="AF49" s="13" t="str">
        <f t="array" ref="AF49">IFERROR(INDEX(B48:B66, SMALL(IF(ISNUMBER(SEARCH("JV1",F48:F66)), ROW(F48:F66)-MIN(ROW(F48:F66))+1, ""), ROW() -47 )), "")</f>
        <v>Lindenwood University</v>
      </c>
      <c r="AG49" s="13">
        <f t="array" ref="AG49">IFERROR(INDEX(C48:C66, SMALL(IF(ISNUMBER(SEARCH("JV1",F48:F66)), ROW(F48:F66)-MIN(ROW(F48:F66))+1, ""), ROW() -47 )), "")</f>
        <v>0</v>
      </c>
      <c r="AH49" s="13" t="str">
        <f t="array" ref="AH49">IFERROR(INDEX(D48:D66, SMALL(IF(ISNUMBER(SEARCH("JV1",F48:F66)), ROW(F48:F66)-MIN(ROW(F48:F66))+1, ""), ROW() -47 )), "")</f>
        <v>18-61890</v>
      </c>
      <c r="AI49" s="13" t="str">
        <f t="array" ref="AI49">IFERROR(INDEX(E48:E66, SMALL(IF(ISNUMBER(SEARCH("JV1",F48:F66)), ROW(F48:F66)-MIN(ROW(F48:F66))+1, ""), ROW() -47 )), "")</f>
        <v>Annie Hicks</v>
      </c>
      <c r="AJ49" s="13" t="str">
        <f t="array" ref="AJ49">IFERROR(INDEX(B48:B66, SMALL(IF(ISNUMBER(SEARCH("JV2",F48:F66)), ROW(F48:F66)-MIN(ROW(F48:F66))+1, ""), ROW() -47 )), "")</f>
        <v/>
      </c>
      <c r="AK49" s="13" t="str">
        <f t="array" ref="AK49">IFERROR(INDEX(C48:C66, SMALL(IF(ISNUMBER(SEARCH("JV2",F48:F66)), ROW(F48:F66)-MIN(ROW(F48:F66))+1, ""), ROW() -47 )), "")</f>
        <v/>
      </c>
      <c r="AL49" s="13" t="str">
        <f t="array" ref="AL49">IFERROR(INDEX(D48:D66, SMALL(IF(ISNUMBER(SEARCH("JV2",F48:F66)), ROW(F48:F66)-MIN(ROW(F48:F66))+1, ""), ROW() -47 )), "")</f>
        <v/>
      </c>
      <c r="AM49" s="13" t="str">
        <f t="array" ref="AM49">IFERROR(INDEX(E48:E66, SMALL(IF(ISNUMBER(SEARCH("JV2",F48:F66)), ROW(F48:F66)-MIN(ROW(F48:F66))+1, ""), ROW() -47 )), "")</f>
        <v/>
      </c>
    </row>
    <row r="50" spans="2:39" s="13" customFormat="1" ht="15" customHeight="1" x14ac:dyDescent="0.25">
      <c r="B50" s="21" t="s">
        <v>102</v>
      </c>
      <c r="C50" s="1"/>
      <c r="D50" s="22" t="s">
        <v>107</v>
      </c>
      <c r="E50" s="1" t="s">
        <v>108</v>
      </c>
      <c r="F50" s="23" t="s">
        <v>13</v>
      </c>
      <c r="G50" s="24"/>
      <c r="H50" s="25">
        <v>1537</v>
      </c>
      <c r="I50" s="24"/>
      <c r="J50" s="25" t="b">
        <v>0</v>
      </c>
      <c r="K50" s="19"/>
      <c r="L50" s="26"/>
      <c r="M50" s="27"/>
      <c r="AB50" s="13" t="str">
        <f t="array" ref="AB50">IFERROR(INDEX(B48:B66, SMALL(IF("V"=F48:F66, ROW(F48:F66)-MIN(ROW(F48:F66))+1, ""), ROW() -47 )), "")</f>
        <v>Lindenwood University</v>
      </c>
      <c r="AC50" s="13">
        <f t="array" ref="AC50">IFERROR(INDEX(C48:C66, SMALL(IF("V"=F48:F66, ROW(F48:F66)-MIN(ROW(F48:F66))+1, ""), ROW() -47 )), "")</f>
        <v>0</v>
      </c>
      <c r="AD50" s="13" t="str">
        <f t="array" ref="AD50">IFERROR(INDEX(D48:D66, SMALL(IF("V"=F48:F66, ROW(F48:F66)-MIN(ROW(F48:F66))+1, ""), ROW() -47 )), "")</f>
        <v>11-393107</v>
      </c>
      <c r="AE50" s="13" t="str">
        <f t="array" ref="AE50">IFERROR(INDEX(E48:E66, SMALL(IF("V"=F48:F66, ROW(F48:F66)-MIN(ROW(F48:F66))+1, ""), ROW() -47 )), "")</f>
        <v>Hailey Bozych</v>
      </c>
      <c r="AF50" s="13" t="str">
        <f t="array" ref="AF50">IFERROR(INDEX(B48:B66, SMALL(IF(ISNUMBER(SEARCH("JV1",F48:F66)), ROW(F48:F66)-MIN(ROW(F48:F66))+1, ""), ROW() -47 )), "")</f>
        <v>Lindenwood University</v>
      </c>
      <c r="AG50" s="13">
        <f t="array" ref="AG50">IFERROR(INDEX(C48:C66, SMALL(IF(ISNUMBER(SEARCH("JV1",F48:F66)), ROW(F48:F66)-MIN(ROW(F48:F66))+1, ""), ROW() -47 )), "")</f>
        <v>0</v>
      </c>
      <c r="AH50" s="13" t="str">
        <f t="array" ref="AH50">IFERROR(INDEX(D48:D66, SMALL(IF(ISNUMBER(SEARCH("JV1",F48:F66)), ROW(F48:F66)-MIN(ROW(F48:F66))+1, ""), ROW() -47 )), "")</f>
        <v>16-109295</v>
      </c>
      <c r="AI50" s="13" t="str">
        <f t="array" ref="AI50">IFERROR(INDEX(E48:E66, SMALL(IF(ISNUMBER(SEARCH("JV1",F48:F66)), ROW(F48:F66)-MIN(ROW(F48:F66))+1, ""), ROW() -47 )), "")</f>
        <v>Haley Gough</v>
      </c>
      <c r="AJ50" s="13" t="str">
        <f t="array" ref="AJ50">IFERROR(INDEX(B48:B66, SMALL(IF(ISNUMBER(SEARCH("JV2",F48:F66)), ROW(F48:F66)-MIN(ROW(F48:F66))+1, ""), ROW() -47 )), "")</f>
        <v/>
      </c>
      <c r="AK50" s="13" t="str">
        <f t="array" ref="AK50">IFERROR(INDEX(C48:C66, SMALL(IF(ISNUMBER(SEARCH("JV2",F48:F66)), ROW(F48:F66)-MIN(ROW(F48:F66))+1, ""), ROW() -47 )), "")</f>
        <v/>
      </c>
      <c r="AL50" s="13" t="str">
        <f t="array" ref="AL50">IFERROR(INDEX(D48:D66, SMALL(IF(ISNUMBER(SEARCH("JV2",F48:F66)), ROW(F48:F66)-MIN(ROW(F48:F66))+1, ""), ROW() -47 )), "")</f>
        <v/>
      </c>
      <c r="AM50" s="13" t="str">
        <f t="array" ref="AM50">IFERROR(INDEX(E48:E66, SMALL(IF(ISNUMBER(SEARCH("JV2",F48:F66)), ROW(F48:F66)-MIN(ROW(F48:F66))+1, ""), ROW() -47 )), "")</f>
        <v/>
      </c>
    </row>
    <row r="51" spans="2:39" s="13" customFormat="1" ht="15" customHeight="1" x14ac:dyDescent="0.25">
      <c r="B51" s="21" t="s">
        <v>102</v>
      </c>
      <c r="C51" s="1"/>
      <c r="D51" s="22" t="s">
        <v>109</v>
      </c>
      <c r="E51" s="1" t="s">
        <v>110</v>
      </c>
      <c r="F51" s="23" t="s">
        <v>13</v>
      </c>
      <c r="G51" s="24"/>
      <c r="H51" s="25">
        <v>1537</v>
      </c>
      <c r="I51" s="24"/>
      <c r="J51" s="25" t="b">
        <v>0</v>
      </c>
      <c r="K51" s="19"/>
      <c r="L51" s="26"/>
      <c r="M51" s="27"/>
      <c r="AB51" s="13" t="str">
        <f t="array" ref="AB51">IFERROR(INDEX(B48:B66, SMALL(IF("V"=F48:F66, ROW(F48:F66)-MIN(ROW(F48:F66))+1, ""), ROW() -47 )), "")</f>
        <v>Lindenwood University</v>
      </c>
      <c r="AC51" s="13">
        <f t="array" ref="AC51">IFERROR(INDEX(C48:C66, SMALL(IF("V"=F48:F66, ROW(F48:F66)-MIN(ROW(F48:F66))+1, ""), ROW() -47 )), "")</f>
        <v>0</v>
      </c>
      <c r="AD51" s="13" t="str">
        <f t="array" ref="AD51">IFERROR(INDEX(D48:D66, SMALL(IF("V"=F48:F66, ROW(F48:F66)-MIN(ROW(F48:F66))+1, ""), ROW() -47 )), "")</f>
        <v>11-101614</v>
      </c>
      <c r="AE51" s="13" t="str">
        <f t="array" ref="AE51">IFERROR(INDEX(E48:E66, SMALL(IF("V"=F48:F66, ROW(F48:F66)-MIN(ROW(F48:F66))+1, ""), ROW() -47 )), "")</f>
        <v>Haylie Frick</v>
      </c>
      <c r="AF51" s="13" t="str">
        <f t="array" ref="AF51">IFERROR(INDEX(B48:B66, SMALL(IF(ISNUMBER(SEARCH("JV1",F48:F66)), ROW(F48:F66)-MIN(ROW(F48:F66))+1, ""), ROW() -47 )), "")</f>
        <v>Lindenwood University</v>
      </c>
      <c r="AG51" s="13">
        <f t="array" ref="AG51">IFERROR(INDEX(C48:C66, SMALL(IF(ISNUMBER(SEARCH("JV1",F48:F66)), ROW(F48:F66)-MIN(ROW(F48:F66))+1, ""), ROW() -47 )), "")</f>
        <v>0</v>
      </c>
      <c r="AH51" s="13" t="str">
        <f t="array" ref="AH51">IFERROR(INDEX(D48:D66, SMALL(IF(ISNUMBER(SEARCH("JV1",F48:F66)), ROW(F48:F66)-MIN(ROW(F48:F66))+1, ""), ROW() -47 )), "")</f>
        <v>21-2561</v>
      </c>
      <c r="AI51" s="13" t="str">
        <f t="array" ref="AI51">IFERROR(INDEX(E48:E66, SMALL(IF(ISNUMBER(SEARCH("JV1",F48:F66)), ROW(F48:F66)-MIN(ROW(F48:F66))+1, ""), ROW() -47 )), "")</f>
        <v>Julia Smith</v>
      </c>
      <c r="AJ51" s="13" t="str">
        <f t="array" ref="AJ51">IFERROR(INDEX(B48:B66, SMALL(IF(ISNUMBER(SEARCH("JV2",F48:F66)), ROW(F48:F66)-MIN(ROW(F48:F66))+1, ""), ROW() -47 )), "")</f>
        <v/>
      </c>
      <c r="AK51" s="13" t="str">
        <f t="array" ref="AK51">IFERROR(INDEX(C48:C66, SMALL(IF(ISNUMBER(SEARCH("JV2",F48:F66)), ROW(F48:F66)-MIN(ROW(F48:F66))+1, ""), ROW() -47 )), "")</f>
        <v/>
      </c>
      <c r="AL51" s="13" t="str">
        <f t="array" ref="AL51">IFERROR(INDEX(D48:D66, SMALL(IF(ISNUMBER(SEARCH("JV2",F48:F66)), ROW(F48:F66)-MIN(ROW(F48:F66))+1, ""), ROW() -47 )), "")</f>
        <v/>
      </c>
      <c r="AM51" s="13" t="str">
        <f t="array" ref="AM51">IFERROR(INDEX(E48:E66, SMALL(IF(ISNUMBER(SEARCH("JV2",F48:F66)), ROW(F48:F66)-MIN(ROW(F48:F66))+1, ""), ROW() -47 )), "")</f>
        <v/>
      </c>
    </row>
    <row r="52" spans="2:39" s="13" customFormat="1" ht="15" customHeight="1" x14ac:dyDescent="0.25">
      <c r="B52" s="21" t="s">
        <v>102</v>
      </c>
      <c r="C52" s="1"/>
      <c r="D52" s="22" t="s">
        <v>111</v>
      </c>
      <c r="E52" s="1" t="s">
        <v>112</v>
      </c>
      <c r="F52" s="23" t="s">
        <v>13</v>
      </c>
      <c r="G52" s="24"/>
      <c r="H52" s="25">
        <v>1537</v>
      </c>
      <c r="I52" s="24"/>
      <c r="J52" s="25" t="b">
        <v>0</v>
      </c>
      <c r="K52" s="19"/>
      <c r="L52" s="26"/>
      <c r="M52" s="27"/>
      <c r="AB52" s="13" t="str">
        <f t="array" ref="AB52">IFERROR(INDEX(B48:B66, SMALL(IF("V"=F48:F66, ROW(F48:F66)-MIN(ROW(F48:F66))+1, ""), ROW() -47 )), "")</f>
        <v>Lindenwood University</v>
      </c>
      <c r="AC52" s="13">
        <f t="array" ref="AC52">IFERROR(INDEX(C48:C66, SMALL(IF("V"=F48:F66, ROW(F48:F66)-MIN(ROW(F48:F66))+1, ""), ROW() -47 )), "")</f>
        <v>0</v>
      </c>
      <c r="AD52" s="13" t="str">
        <f t="array" ref="AD52">IFERROR(INDEX(D48:D66, SMALL(IF("V"=F48:F66, ROW(F48:F66)-MIN(ROW(F48:F66))+1, ""), ROW() -47 )), "")</f>
        <v>17-29799</v>
      </c>
      <c r="AE52" s="13" t="str">
        <f t="array" ref="AE52">IFERROR(INDEX(E48:E66, SMALL(IF("V"=F48:F66, ROW(F48:F66)-MIN(ROW(F48:F66))+1, ""), ROW() -47 )), "")</f>
        <v>Jasmine Emswiler</v>
      </c>
      <c r="AF52" s="13" t="str">
        <f t="array" ref="AF52">IFERROR(INDEX(B48:B66, SMALL(IF(ISNUMBER(SEARCH("JV1",F48:F66)), ROW(F48:F66)-MIN(ROW(F48:F66))+1, ""), ROW() -47 )), "")</f>
        <v>Lindenwood University</v>
      </c>
      <c r="AG52" s="13">
        <f t="array" ref="AG52">IFERROR(INDEX(C48:C66, SMALL(IF(ISNUMBER(SEARCH("JV1",F48:F66)), ROW(F48:F66)-MIN(ROW(F48:F66))+1, ""), ROW() -47 )), "")</f>
        <v>0</v>
      </c>
      <c r="AH52" s="13" t="str">
        <f t="array" ref="AH52">IFERROR(INDEX(D48:D66, SMALL(IF(ISNUMBER(SEARCH("JV1",F48:F66)), ROW(F48:F66)-MIN(ROW(F48:F66))+1, ""), ROW() -47 )), "")</f>
        <v>11-449668</v>
      </c>
      <c r="AI52" s="13" t="str">
        <f t="array" ref="AI52">IFERROR(INDEX(E48:E66, SMALL(IF(ISNUMBER(SEARCH("JV1",F48:F66)), ROW(F48:F66)-MIN(ROW(F48:F66))+1, ""), ROW() -47 )), "")</f>
        <v>Karsyn Braasch</v>
      </c>
      <c r="AJ52" s="13" t="str">
        <f t="array" ref="AJ52">IFERROR(INDEX(B48:B66, SMALL(IF(ISNUMBER(SEARCH("JV2",F48:F66)), ROW(F48:F66)-MIN(ROW(F48:F66))+1, ""), ROW() -47 )), "")</f>
        <v/>
      </c>
      <c r="AK52" s="13" t="str">
        <f t="array" ref="AK52">IFERROR(INDEX(C48:C66, SMALL(IF(ISNUMBER(SEARCH("JV2",F48:F66)), ROW(F48:F66)-MIN(ROW(F48:F66))+1, ""), ROW() -47 )), "")</f>
        <v/>
      </c>
      <c r="AL52" s="13" t="str">
        <f t="array" ref="AL52">IFERROR(INDEX(D48:D66, SMALL(IF(ISNUMBER(SEARCH("JV2",F48:F66)), ROW(F48:F66)-MIN(ROW(F48:F66))+1, ""), ROW() -47 )), "")</f>
        <v/>
      </c>
      <c r="AM52" s="13" t="str">
        <f t="array" ref="AM52">IFERROR(INDEX(E48:E66, SMALL(IF(ISNUMBER(SEARCH("JV2",F48:F66)), ROW(F48:F66)-MIN(ROW(F48:F66))+1, ""), ROW() -47 )), "")</f>
        <v/>
      </c>
    </row>
    <row r="53" spans="2:39" s="13" customFormat="1" ht="15" customHeight="1" x14ac:dyDescent="0.25">
      <c r="B53" s="21" t="s">
        <v>102</v>
      </c>
      <c r="C53" s="1"/>
      <c r="D53" s="22" t="s">
        <v>113</v>
      </c>
      <c r="E53" s="1" t="s">
        <v>114</v>
      </c>
      <c r="F53" s="23" t="s">
        <v>16</v>
      </c>
      <c r="G53" s="24"/>
      <c r="H53" s="25">
        <v>1537</v>
      </c>
      <c r="I53" s="24"/>
      <c r="J53" s="25" t="b">
        <v>0</v>
      </c>
      <c r="K53" s="19"/>
      <c r="L53" s="26"/>
      <c r="M53" s="27"/>
      <c r="AB53" s="13" t="str">
        <f t="array" ref="AB53">IFERROR(INDEX(B48:B66, SMALL(IF("V"=F48:F66, ROW(F48:F66)-MIN(ROW(F48:F66))+1, ""), ROW() -47 )), "")</f>
        <v>Lindenwood University</v>
      </c>
      <c r="AC53" s="13">
        <f t="array" ref="AC53">IFERROR(INDEX(C48:C66, SMALL(IF("V"=F48:F66, ROW(F48:F66)-MIN(ROW(F48:F66))+1, ""), ROW() -47 )), "")</f>
        <v>0</v>
      </c>
      <c r="AD53" s="13" t="str">
        <f t="array" ref="AD53">IFERROR(INDEX(D48:D66, SMALL(IF("V"=F48:F66, ROW(F48:F66)-MIN(ROW(F48:F66))+1, ""), ROW() -47 )), "")</f>
        <v>18-57565</v>
      </c>
      <c r="AE53" s="13" t="str">
        <f t="array" ref="AE53">IFERROR(INDEX(E48:E66, SMALL(IF("V"=F48:F66, ROW(F48:F66)-MIN(ROW(F48:F66))+1, ""), ROW() -47 )), "")</f>
        <v>Madison Millsaps</v>
      </c>
      <c r="AF53" s="13" t="str">
        <f t="array" ref="AF53">IFERROR(INDEX(B48:B66, SMALL(IF(ISNUMBER(SEARCH("JV1",F48:F66)), ROW(F48:F66)-MIN(ROW(F48:F66))+1, ""), ROW() -47 )), "")</f>
        <v>Lindenwood University</v>
      </c>
      <c r="AG53" s="13">
        <f t="array" ref="AG53">IFERROR(INDEX(C48:C66, SMALL(IF(ISNUMBER(SEARCH("JV1",F48:F66)), ROW(F48:F66)-MIN(ROW(F48:F66))+1, ""), ROW() -47 )), "")</f>
        <v>0</v>
      </c>
      <c r="AH53" s="13" t="str">
        <f t="array" ref="AH53">IFERROR(INDEX(D48:D66, SMALL(IF(ISNUMBER(SEARCH("JV1",F48:F66)), ROW(F48:F66)-MIN(ROW(F48:F66))+1, ""), ROW() -47 )), "")</f>
        <v>22-16986</v>
      </c>
      <c r="AI53" s="13" t="str">
        <f t="array" ref="AI53">IFERROR(INDEX(E48:E66, SMALL(IF(ISNUMBER(SEARCH("JV1",F48:F66)), ROW(F48:F66)-MIN(ROW(F48:F66))+1, ""), ROW() -47 )), "")</f>
        <v>Madeline Woelfel</v>
      </c>
      <c r="AJ53" s="13" t="str">
        <f t="array" ref="AJ53">IFERROR(INDEX(B48:B66, SMALL(IF(ISNUMBER(SEARCH("JV2",F48:F66)), ROW(F48:F66)-MIN(ROW(F48:F66))+1, ""), ROW() -47 )), "")</f>
        <v/>
      </c>
      <c r="AK53" s="13" t="str">
        <f t="array" ref="AK53">IFERROR(INDEX(C48:C66, SMALL(IF(ISNUMBER(SEARCH("JV2",F48:F66)), ROW(F48:F66)-MIN(ROW(F48:F66))+1, ""), ROW() -47 )), "")</f>
        <v/>
      </c>
      <c r="AL53" s="13" t="str">
        <f t="array" ref="AL53">IFERROR(INDEX(D48:D66, SMALL(IF(ISNUMBER(SEARCH("JV2",F48:F66)), ROW(F48:F66)-MIN(ROW(F48:F66))+1, ""), ROW() -47 )), "")</f>
        <v/>
      </c>
      <c r="AM53" s="13" t="str">
        <f t="array" ref="AM53">IFERROR(INDEX(E48:E66, SMALL(IF(ISNUMBER(SEARCH("JV2",F48:F66)), ROW(F48:F66)-MIN(ROW(F48:F66))+1, ""), ROW() -47 )), "")</f>
        <v/>
      </c>
    </row>
    <row r="54" spans="2:39" s="13" customFormat="1" ht="15" customHeight="1" x14ac:dyDescent="0.25">
      <c r="B54" s="21" t="s">
        <v>102</v>
      </c>
      <c r="C54" s="1"/>
      <c r="D54" s="22" t="s">
        <v>115</v>
      </c>
      <c r="E54" s="1" t="s">
        <v>116</v>
      </c>
      <c r="F54" s="23" t="s">
        <v>13</v>
      </c>
      <c r="G54" s="24"/>
      <c r="H54" s="25">
        <v>1537</v>
      </c>
      <c r="I54" s="24"/>
      <c r="J54" s="25" t="b">
        <v>0</v>
      </c>
      <c r="K54" s="19"/>
      <c r="L54" s="26"/>
      <c r="M54" s="27"/>
      <c r="AB54" s="13" t="str">
        <f t="array" ref="AB54">IFERROR(INDEX(B48:B66, SMALL(IF("V"=F48:F66, ROW(F48:F66)-MIN(ROW(F48:F66))+1, ""), ROW() -47 )), "")</f>
        <v>Lindenwood University</v>
      </c>
      <c r="AC54" s="13">
        <f t="array" ref="AC54">IFERROR(INDEX(C48:C66, SMALL(IF("V"=F48:F66, ROW(F48:F66)-MIN(ROW(F48:F66))+1, ""), ROW() -47 )), "")</f>
        <v>0</v>
      </c>
      <c r="AD54" s="13" t="str">
        <f t="array" ref="AD54">IFERROR(INDEX(D48:D66, SMALL(IF("V"=F48:F66, ROW(F48:F66)-MIN(ROW(F48:F66))+1, ""), ROW() -47 )), "")</f>
        <v>11-341586</v>
      </c>
      <c r="AE54" s="13" t="str">
        <f t="array" ref="AE54">IFERROR(INDEX(E48:E66, SMALL(IF("V"=F48:F66, ROW(F48:F66)-MIN(ROW(F48:F66))+1, ""), ROW() -47 )), "")</f>
        <v>Samantha Smith</v>
      </c>
      <c r="AF54" s="13" t="str">
        <f t="array" ref="AF54">IFERROR(INDEX(B48:B66, SMALL(IF(ISNUMBER(SEARCH("JV1",F48:F66)), ROW(F48:F66)-MIN(ROW(F48:F66))+1, ""), ROW() -47 )), "")</f>
        <v>Lindenwood University</v>
      </c>
      <c r="AG54" s="13">
        <f t="array" ref="AG54">IFERROR(INDEX(C48:C66, SMALL(IF(ISNUMBER(SEARCH("JV1",F48:F66)), ROW(F48:F66)-MIN(ROW(F48:F66))+1, ""), ROW() -47 )), "")</f>
        <v>0</v>
      </c>
      <c r="AH54" s="13" t="str">
        <f t="array" ref="AH54">IFERROR(INDEX(D48:D66, SMALL(IF(ISNUMBER(SEARCH("JV1",F48:F66)), ROW(F48:F66)-MIN(ROW(F48:F66))+1, ""), ROW() -47 )), "")</f>
        <v>20-29842</v>
      </c>
      <c r="AI54" s="13" t="str">
        <f t="array" ref="AI54">IFERROR(INDEX(E48:E66, SMALL(IF(ISNUMBER(SEARCH("JV1",F48:F66)), ROW(F48:F66)-MIN(ROW(F48:F66))+1, ""), ROW() -47 )), "")</f>
        <v>Paige Ludington</v>
      </c>
      <c r="AJ54" s="13" t="str">
        <f t="array" ref="AJ54">IFERROR(INDEX(B48:B66, SMALL(IF(ISNUMBER(SEARCH("JV2",F48:F66)), ROW(F48:F66)-MIN(ROW(F48:F66))+1, ""), ROW() -47 )), "")</f>
        <v/>
      </c>
      <c r="AK54" s="13" t="str">
        <f t="array" ref="AK54">IFERROR(INDEX(C48:C66, SMALL(IF(ISNUMBER(SEARCH("JV2",F48:F66)), ROW(F48:F66)-MIN(ROW(F48:F66))+1, ""), ROW() -47 )), "")</f>
        <v/>
      </c>
      <c r="AL54" s="13" t="str">
        <f t="array" ref="AL54">IFERROR(INDEX(D48:D66, SMALL(IF(ISNUMBER(SEARCH("JV2",F48:F66)), ROW(F48:F66)-MIN(ROW(F48:F66))+1, ""), ROW() -47 )), "")</f>
        <v/>
      </c>
      <c r="AM54" s="13" t="str">
        <f t="array" ref="AM54">IFERROR(INDEX(E48:E66, SMALL(IF(ISNUMBER(SEARCH("JV2",F48:F66)), ROW(F48:F66)-MIN(ROW(F48:F66))+1, ""), ROW() -47 )), "")</f>
        <v/>
      </c>
    </row>
    <row r="55" spans="2:39" s="13" customFormat="1" ht="15" customHeight="1" x14ac:dyDescent="0.25">
      <c r="B55" s="21" t="s">
        <v>102</v>
      </c>
      <c r="C55" s="1"/>
      <c r="D55" s="22" t="s">
        <v>117</v>
      </c>
      <c r="E55" s="1" t="s">
        <v>118</v>
      </c>
      <c r="F55" s="23" t="s">
        <v>29</v>
      </c>
      <c r="G55" s="24"/>
      <c r="H55" s="25">
        <v>1537</v>
      </c>
      <c r="I55" s="24"/>
      <c r="J55" s="25" t="b">
        <v>0</v>
      </c>
      <c r="K55" s="19"/>
      <c r="L55" s="26"/>
      <c r="M55" s="27"/>
      <c r="AB55" s="13" t="str">
        <f t="array" ref="AB55">IFERROR(INDEX(B48:B66, SMALL(IF("V"=F48:F66, ROW(F48:F66)-MIN(ROW(F48:F66))+1, ""), ROW() -47 )), "")</f>
        <v>Lindenwood University</v>
      </c>
      <c r="AC55" s="13">
        <f t="array" ref="AC55">IFERROR(INDEX(C48:C66, SMALL(IF("V"=F48:F66, ROW(F48:F66)-MIN(ROW(F48:F66))+1, ""), ROW() -47 )), "")</f>
        <v>0</v>
      </c>
      <c r="AD55" s="13" t="str">
        <f t="array" ref="AD55">IFERROR(INDEX(D48:D66, SMALL(IF("V"=F48:F66, ROW(F48:F66)-MIN(ROW(F48:F66))+1, ""), ROW() -47 )), "")</f>
        <v>11-557510</v>
      </c>
      <c r="AE55" s="13" t="str">
        <f t="array" ref="AE55">IFERROR(INDEX(E48:E66, SMALL(IF("V"=F48:F66, ROW(F48:F66)-MIN(ROW(F48:F66))+1, ""), ROW() -47 )), "")</f>
        <v>Sophia Tottleben</v>
      </c>
      <c r="AF55" s="13" t="str">
        <f t="array" ref="AF55">IFERROR(INDEX(B48:B66, SMALL(IF(ISNUMBER(SEARCH("JV1",F48:F66)), ROW(F48:F66)-MIN(ROW(F48:F66))+1, ""), ROW() -47 )), "")</f>
        <v>Lindenwood University</v>
      </c>
      <c r="AG55" s="13">
        <f t="array" ref="AG55">IFERROR(INDEX(C48:C66, SMALL(IF(ISNUMBER(SEARCH("JV1",F48:F66)), ROW(F48:F66)-MIN(ROW(F48:F66))+1, ""), ROW() -47 )), "")</f>
        <v>0</v>
      </c>
      <c r="AH55" s="13" t="str">
        <f t="array" ref="AH55">IFERROR(INDEX(D48:D66, SMALL(IF(ISNUMBER(SEARCH("JV1",F48:F66)), ROW(F48:F66)-MIN(ROW(F48:F66))+1, ""), ROW() -47 )), "")</f>
        <v>16-161359</v>
      </c>
      <c r="AI55" s="13" t="str">
        <f t="array" ref="AI55">IFERROR(INDEX(E48:E66, SMALL(IF(ISNUMBER(SEARCH("JV1",F48:F66)), ROW(F48:F66)-MIN(ROW(F48:F66))+1, ""), ROW() -47 )), "")</f>
        <v>Trinity Capps</v>
      </c>
      <c r="AJ55" s="13" t="str">
        <f t="array" ref="AJ55">IFERROR(INDEX(B48:B66, SMALL(IF(ISNUMBER(SEARCH("JV2",F48:F66)), ROW(F48:F66)-MIN(ROW(F48:F66))+1, ""), ROW() -47 )), "")</f>
        <v/>
      </c>
      <c r="AK55" s="13" t="str">
        <f t="array" ref="AK55">IFERROR(INDEX(C48:C66, SMALL(IF(ISNUMBER(SEARCH("JV2",F48:F66)), ROW(F48:F66)-MIN(ROW(F48:F66))+1, ""), ROW() -47 )), "")</f>
        <v/>
      </c>
      <c r="AL55" s="13" t="str">
        <f t="array" ref="AL55">IFERROR(INDEX(D48:D66, SMALL(IF(ISNUMBER(SEARCH("JV2",F48:F66)), ROW(F48:F66)-MIN(ROW(F48:F66))+1, ""), ROW() -47 )), "")</f>
        <v/>
      </c>
      <c r="AM55" s="13" t="str">
        <f t="array" ref="AM55">IFERROR(INDEX(E48:E66, SMALL(IF(ISNUMBER(SEARCH("JV2",F48:F66)), ROW(F48:F66)-MIN(ROW(F48:F66))+1, ""), ROW() -47 )), "")</f>
        <v/>
      </c>
    </row>
    <row r="56" spans="2:39" s="13" customFormat="1" ht="15" customHeight="1" x14ac:dyDescent="0.25">
      <c r="B56" s="21" t="s">
        <v>102</v>
      </c>
      <c r="C56" s="1"/>
      <c r="D56" s="22" t="s">
        <v>119</v>
      </c>
      <c r="E56" s="1" t="s">
        <v>120</v>
      </c>
      <c r="F56" s="23" t="s">
        <v>29</v>
      </c>
      <c r="G56" s="24"/>
      <c r="H56" s="25">
        <v>1537</v>
      </c>
      <c r="I56" s="24"/>
      <c r="J56" s="25" t="b">
        <v>0</v>
      </c>
      <c r="K56" s="19"/>
      <c r="L56" s="26"/>
      <c r="M56" s="27"/>
    </row>
    <row r="57" spans="2:39" s="13" customFormat="1" ht="15" customHeight="1" x14ac:dyDescent="0.25">
      <c r="B57" s="21" t="s">
        <v>102</v>
      </c>
      <c r="C57" s="1"/>
      <c r="D57" s="22" t="s">
        <v>121</v>
      </c>
      <c r="E57" s="1" t="s">
        <v>122</v>
      </c>
      <c r="F57" s="23" t="s">
        <v>13</v>
      </c>
      <c r="G57" s="24"/>
      <c r="H57" s="25">
        <v>1537</v>
      </c>
      <c r="I57" s="24"/>
      <c r="J57" s="25" t="b">
        <v>0</v>
      </c>
      <c r="K57" s="19"/>
      <c r="L57" s="26"/>
      <c r="M57" s="27"/>
    </row>
    <row r="58" spans="2:39" s="13" customFormat="1" ht="15" customHeight="1" x14ac:dyDescent="0.25">
      <c r="B58" s="21" t="s">
        <v>102</v>
      </c>
      <c r="C58" s="1"/>
      <c r="D58" s="22" t="s">
        <v>123</v>
      </c>
      <c r="E58" s="1" t="s">
        <v>124</v>
      </c>
      <c r="F58" s="23" t="s">
        <v>16</v>
      </c>
      <c r="G58" s="24"/>
      <c r="H58" s="25">
        <v>1537</v>
      </c>
      <c r="I58" s="24"/>
      <c r="J58" s="25" t="b">
        <v>0</v>
      </c>
      <c r="K58" s="19"/>
      <c r="L58" s="26"/>
      <c r="M58" s="27"/>
    </row>
    <row r="59" spans="2:39" s="13" customFormat="1" ht="15" customHeight="1" x14ac:dyDescent="0.25">
      <c r="B59" s="21" t="s">
        <v>102</v>
      </c>
      <c r="C59" s="1"/>
      <c r="D59" s="22" t="s">
        <v>125</v>
      </c>
      <c r="E59" s="1" t="s">
        <v>126</v>
      </c>
      <c r="F59" s="23" t="s">
        <v>16</v>
      </c>
      <c r="G59" s="24"/>
      <c r="H59" s="25">
        <v>1537</v>
      </c>
      <c r="I59" s="24"/>
      <c r="J59" s="25" t="b">
        <v>0</v>
      </c>
      <c r="K59" s="19"/>
      <c r="L59" s="26"/>
      <c r="M59" s="27"/>
    </row>
    <row r="60" spans="2:39" s="13" customFormat="1" ht="15" customHeight="1" x14ac:dyDescent="0.25">
      <c r="B60" s="21" t="s">
        <v>102</v>
      </c>
      <c r="C60" s="1"/>
      <c r="D60" s="22" t="s">
        <v>127</v>
      </c>
      <c r="E60" s="1" t="s">
        <v>128</v>
      </c>
      <c r="F60" s="23" t="s">
        <v>29</v>
      </c>
      <c r="G60" s="24"/>
      <c r="H60" s="25">
        <v>1537</v>
      </c>
      <c r="I60" s="24"/>
      <c r="J60" s="25" t="b">
        <v>0</v>
      </c>
      <c r="K60" s="19"/>
      <c r="L60" s="26"/>
      <c r="M60" s="27"/>
    </row>
    <row r="61" spans="2:39" s="13" customFormat="1" ht="15" customHeight="1" x14ac:dyDescent="0.25">
      <c r="B61" s="21" t="s">
        <v>102</v>
      </c>
      <c r="C61" s="1"/>
      <c r="D61" s="22" t="s">
        <v>129</v>
      </c>
      <c r="E61" s="1" t="s">
        <v>130</v>
      </c>
      <c r="F61" s="23" t="s">
        <v>16</v>
      </c>
      <c r="G61" s="24"/>
      <c r="H61" s="25">
        <v>1537</v>
      </c>
      <c r="I61" s="24"/>
      <c r="J61" s="25" t="b">
        <v>0</v>
      </c>
      <c r="K61" s="19"/>
      <c r="L61" s="26"/>
      <c r="M61" s="27"/>
    </row>
    <row r="62" spans="2:39" s="13" customFormat="1" ht="15" customHeight="1" x14ac:dyDescent="0.25">
      <c r="B62" s="21" t="s">
        <v>102</v>
      </c>
      <c r="C62" s="1"/>
      <c r="D62" s="22" t="s">
        <v>131</v>
      </c>
      <c r="E62" s="1" t="s">
        <v>132</v>
      </c>
      <c r="F62" s="23" t="s">
        <v>13</v>
      </c>
      <c r="G62" s="24"/>
      <c r="H62" s="25">
        <v>1537</v>
      </c>
      <c r="I62" s="24"/>
      <c r="J62" s="25" t="b">
        <v>0</v>
      </c>
      <c r="K62" s="19"/>
      <c r="L62" s="26"/>
      <c r="M62" s="27"/>
    </row>
    <row r="63" spans="2:39" s="13" customFormat="1" ht="15" customHeight="1" x14ac:dyDescent="0.25">
      <c r="B63" s="21" t="s">
        <v>102</v>
      </c>
      <c r="C63" s="1"/>
      <c r="D63" s="22" t="s">
        <v>133</v>
      </c>
      <c r="E63" s="1" t="s">
        <v>134</v>
      </c>
      <c r="F63" s="23" t="s">
        <v>16</v>
      </c>
      <c r="G63" s="24"/>
      <c r="H63" s="25">
        <v>1537</v>
      </c>
      <c r="I63" s="24"/>
      <c r="J63" s="25" t="b">
        <v>0</v>
      </c>
      <c r="K63" s="19"/>
      <c r="L63" s="26"/>
      <c r="M63" s="27"/>
    </row>
    <row r="64" spans="2:39" s="13" customFormat="1" ht="15" customHeight="1" x14ac:dyDescent="0.25">
      <c r="B64" s="21" t="s">
        <v>102</v>
      </c>
      <c r="C64" s="1"/>
      <c r="D64" s="22" t="s">
        <v>135</v>
      </c>
      <c r="E64" s="1" t="s">
        <v>136</v>
      </c>
      <c r="F64" s="23" t="s">
        <v>13</v>
      </c>
      <c r="G64" s="24"/>
      <c r="H64" s="25">
        <v>1537</v>
      </c>
      <c r="I64" s="24"/>
      <c r="J64" s="25" t="b">
        <v>0</v>
      </c>
      <c r="K64" s="19"/>
      <c r="L64" s="26"/>
      <c r="M64" s="27"/>
    </row>
    <row r="65" spans="2:39" s="13" customFormat="1" ht="15" customHeight="1" x14ac:dyDescent="0.25">
      <c r="B65" s="21" t="s">
        <v>102</v>
      </c>
      <c r="C65" s="1"/>
      <c r="D65" s="22" t="s">
        <v>137</v>
      </c>
      <c r="E65" s="1" t="s">
        <v>138</v>
      </c>
      <c r="F65" s="23" t="s">
        <v>13</v>
      </c>
      <c r="G65" s="24"/>
      <c r="H65" s="25">
        <v>1537</v>
      </c>
      <c r="I65" s="24"/>
      <c r="J65" s="25" t="b">
        <v>0</v>
      </c>
      <c r="K65" s="19"/>
      <c r="L65" s="26"/>
      <c r="M65" s="27"/>
    </row>
    <row r="66" spans="2:39" s="13" customFormat="1" ht="15" customHeight="1" x14ac:dyDescent="0.25">
      <c r="B66" s="21" t="s">
        <v>102</v>
      </c>
      <c r="C66" s="1"/>
      <c r="D66" s="22" t="s">
        <v>139</v>
      </c>
      <c r="E66" s="1" t="s">
        <v>140</v>
      </c>
      <c r="F66" s="23" t="s">
        <v>16</v>
      </c>
      <c r="G66" s="24"/>
      <c r="H66" s="25">
        <v>1537</v>
      </c>
      <c r="I66" s="24"/>
      <c r="J66" s="25" t="b">
        <v>0</v>
      </c>
      <c r="K66" s="19"/>
      <c r="L66" s="26"/>
      <c r="M66" s="27"/>
    </row>
    <row r="67" spans="2:39" s="13" customFormat="1" ht="15" customHeight="1" x14ac:dyDescent="0.25">
      <c r="B67" s="21" t="s">
        <v>141</v>
      </c>
      <c r="C67" s="1"/>
      <c r="D67" s="22" t="s">
        <v>142</v>
      </c>
      <c r="E67" s="1" t="s">
        <v>143</v>
      </c>
      <c r="F67" s="23" t="s">
        <v>13</v>
      </c>
      <c r="G67" s="24"/>
      <c r="H67" s="25">
        <v>2452</v>
      </c>
      <c r="I67" s="24"/>
      <c r="J67" s="25" t="b">
        <v>0</v>
      </c>
      <c r="K67" s="19"/>
      <c r="L67" s="26"/>
      <c r="M67" s="27"/>
      <c r="AB67" s="13" t="str">
        <f t="array" ref="AB67">IFERROR(INDEX(B67:B76, SMALL(IF("V"=F67:F76, ROW(F67:F76)-MIN(ROW(F67:F76))+1, ""), ROW() -66 )), "")</f>
        <v>Lindsey Wilson College</v>
      </c>
      <c r="AC67" s="13">
        <f t="array" ref="AC67">IFERROR(INDEX(C67:C76, SMALL(IF("V"=F67:F76, ROW(F67:F76)-MIN(ROW(F67:F76))+1, ""), ROW() -66 )), "")</f>
        <v>0</v>
      </c>
      <c r="AD67" s="13" t="str">
        <f t="array" ref="AD67">IFERROR(INDEX(D67:D76, SMALL(IF("V"=F67:F76, ROW(F67:F76)-MIN(ROW(F67:F76))+1, ""), ROW() -66 )), "")</f>
        <v>20-33568</v>
      </c>
      <c r="AE67" s="13" t="str">
        <f t="array" ref="AE67">IFERROR(INDEX(E67:E76, SMALL(IF("V"=F67:F76, ROW(F67:F76)-MIN(ROW(F67:F76))+1, ""), ROW() -66 )), "")</f>
        <v>Abigail Oswald</v>
      </c>
      <c r="AF67" s="13" t="str">
        <f t="array" ref="AF67">IFERROR(INDEX(B67:B76, SMALL(IF(ISNUMBER(SEARCH("JV1",F67:F76)), ROW(F67:F76)-MIN(ROW(F67:F76))+1, ""), ROW() -66 )), "")</f>
        <v/>
      </c>
      <c r="AG67" s="13" t="str">
        <f t="array" ref="AG67">IFERROR(INDEX(C67:C76, SMALL(IF(ISNUMBER(SEARCH("JV1",F67:F76)), ROW(F67:F76)-MIN(ROW(F67:F76))+1, ""), ROW() -66 )), "")</f>
        <v/>
      </c>
      <c r="AH67" s="13" t="str">
        <f t="array" ref="AH67">IFERROR(INDEX(D67:D76, SMALL(IF(ISNUMBER(SEARCH("JV1",F67:F76)), ROW(F67:F76)-MIN(ROW(F67:F76))+1, ""), ROW() -66 )), "")</f>
        <v/>
      </c>
      <c r="AI67" s="13" t="str">
        <f t="array" ref="AI67">IFERROR(INDEX(E67:E76, SMALL(IF(ISNUMBER(SEARCH("JV1",F67:F76)), ROW(F67:F76)-MIN(ROW(F67:F76))+1, ""), ROW() -66 )), "")</f>
        <v/>
      </c>
      <c r="AJ67" s="13" t="str">
        <f t="array" ref="AJ67">IFERROR(INDEX(B67:B76, SMALL(IF(ISNUMBER(SEARCH("JV2",F67:F76)), ROW(F67:F76)-MIN(ROW(F67:F76))+1, ""), ROW() -66 )), "")</f>
        <v/>
      </c>
      <c r="AK67" s="13" t="str">
        <f t="array" ref="AK67">IFERROR(INDEX(C67:C76, SMALL(IF(ISNUMBER(SEARCH("JV2",F67:F76)), ROW(F67:F76)-MIN(ROW(F67:F76))+1, ""), ROW() -66 )), "")</f>
        <v/>
      </c>
      <c r="AL67" s="13" t="str">
        <f t="array" ref="AL67">IFERROR(INDEX(D67:D76, SMALL(IF(ISNUMBER(SEARCH("JV2",F67:F76)), ROW(F67:F76)-MIN(ROW(F67:F76))+1, ""), ROW() -66 )), "")</f>
        <v/>
      </c>
      <c r="AM67" s="13" t="str">
        <f t="array" ref="AM67">IFERROR(INDEX(E67:E76, SMALL(IF(ISNUMBER(SEARCH("JV2",F67:F76)), ROW(F67:F76)-MIN(ROW(F67:F76))+1, ""), ROW() -66 )), "")</f>
        <v/>
      </c>
    </row>
    <row r="68" spans="2:39" s="13" customFormat="1" ht="15" customHeight="1" x14ac:dyDescent="0.25">
      <c r="B68" s="21" t="s">
        <v>141</v>
      </c>
      <c r="C68" s="1"/>
      <c r="D68" s="22" t="s">
        <v>144</v>
      </c>
      <c r="E68" s="1" t="s">
        <v>145</v>
      </c>
      <c r="F68" s="23" t="s">
        <v>13</v>
      </c>
      <c r="G68" s="24"/>
      <c r="H68" s="25">
        <v>2452</v>
      </c>
      <c r="I68" s="24"/>
      <c r="J68" s="25" t="b">
        <v>0</v>
      </c>
      <c r="K68" s="19"/>
      <c r="L68" s="26"/>
      <c r="M68" s="27"/>
      <c r="AB68" s="13" t="str">
        <f t="array" ref="AB68">IFERROR(INDEX(B67:B76, SMALL(IF("V"=F67:F76, ROW(F67:F76)-MIN(ROW(F67:F76))+1, ""), ROW() -66 )), "")</f>
        <v>Lindsey Wilson College</v>
      </c>
      <c r="AC68" s="13">
        <f t="array" ref="AC68">IFERROR(INDEX(C67:C76, SMALL(IF("V"=F67:F76, ROW(F67:F76)-MIN(ROW(F67:F76))+1, ""), ROW() -66 )), "")</f>
        <v>0</v>
      </c>
      <c r="AD68" s="13" t="str">
        <f t="array" ref="AD68">IFERROR(INDEX(D67:D76, SMALL(IF("V"=F67:F76, ROW(F67:F76)-MIN(ROW(F67:F76))+1, ""), ROW() -66 )), "")</f>
        <v>20-57987</v>
      </c>
      <c r="AE68" s="13" t="str">
        <f t="array" ref="AE68">IFERROR(INDEX(E67:E76, SMALL(IF("V"=F67:F76, ROW(F67:F76)-MIN(ROW(F67:F76))+1, ""), ROW() -66 )), "")</f>
        <v>Austyn Raymer</v>
      </c>
      <c r="AF68" s="13" t="str">
        <f t="array" ref="AF68">IFERROR(INDEX(B67:B76, SMALL(IF(ISNUMBER(SEARCH("JV1",F67:F76)), ROW(F67:F76)-MIN(ROW(F67:F76))+1, ""), ROW() -66 )), "")</f>
        <v/>
      </c>
      <c r="AG68" s="13" t="str">
        <f t="array" ref="AG68">IFERROR(INDEX(C67:C76, SMALL(IF(ISNUMBER(SEARCH("JV1",F67:F76)), ROW(F67:F76)-MIN(ROW(F67:F76))+1, ""), ROW() -66 )), "")</f>
        <v/>
      </c>
      <c r="AH68" s="13" t="str">
        <f t="array" ref="AH68">IFERROR(INDEX(D67:D76, SMALL(IF(ISNUMBER(SEARCH("JV1",F67:F76)), ROW(F67:F76)-MIN(ROW(F67:F76))+1, ""), ROW() -66 )), "")</f>
        <v/>
      </c>
      <c r="AI68" s="13" t="str">
        <f t="array" ref="AI68">IFERROR(INDEX(E67:E76, SMALL(IF(ISNUMBER(SEARCH("JV1",F67:F76)), ROW(F67:F76)-MIN(ROW(F67:F76))+1, ""), ROW() -66 )), "")</f>
        <v/>
      </c>
      <c r="AJ68" s="13" t="str">
        <f t="array" ref="AJ68">IFERROR(INDEX(B67:B76, SMALL(IF(ISNUMBER(SEARCH("JV2",F67:F76)), ROW(F67:F76)-MIN(ROW(F67:F76))+1, ""), ROW() -66 )), "")</f>
        <v/>
      </c>
      <c r="AK68" s="13" t="str">
        <f t="array" ref="AK68">IFERROR(INDEX(C67:C76, SMALL(IF(ISNUMBER(SEARCH("JV2",F67:F76)), ROW(F67:F76)-MIN(ROW(F67:F76))+1, ""), ROW() -66 )), "")</f>
        <v/>
      </c>
      <c r="AL68" s="13" t="str">
        <f t="array" ref="AL68">IFERROR(INDEX(D67:D76, SMALL(IF(ISNUMBER(SEARCH("JV2",F67:F76)), ROW(F67:F76)-MIN(ROW(F67:F76))+1, ""), ROW() -66 )), "")</f>
        <v/>
      </c>
      <c r="AM68" s="13" t="str">
        <f t="array" ref="AM68">IFERROR(INDEX(E67:E76, SMALL(IF(ISNUMBER(SEARCH("JV2",F67:F76)), ROW(F67:F76)-MIN(ROW(F67:F76))+1, ""), ROW() -66 )), "")</f>
        <v/>
      </c>
    </row>
    <row r="69" spans="2:39" s="13" customFormat="1" ht="15" customHeight="1" x14ac:dyDescent="0.25">
      <c r="B69" s="21" t="s">
        <v>141</v>
      </c>
      <c r="C69" s="1"/>
      <c r="D69" s="22" t="s">
        <v>146</v>
      </c>
      <c r="E69" s="1" t="s">
        <v>147</v>
      </c>
      <c r="F69" s="23" t="s">
        <v>13</v>
      </c>
      <c r="G69" s="24"/>
      <c r="H69" s="25">
        <v>2452</v>
      </c>
      <c r="I69" s="24"/>
      <c r="J69" s="25" t="b">
        <v>0</v>
      </c>
      <c r="K69" s="19"/>
      <c r="L69" s="26"/>
      <c r="M69" s="27"/>
      <c r="AB69" s="13" t="str">
        <f t="array" ref="AB69">IFERROR(INDEX(B67:B76, SMALL(IF("V"=F67:F76, ROW(F67:F76)-MIN(ROW(F67:F76))+1, ""), ROW() -66 )), "")</f>
        <v>Lindsey Wilson College</v>
      </c>
      <c r="AC69" s="13">
        <f t="array" ref="AC69">IFERROR(INDEX(C67:C76, SMALL(IF("V"=F67:F76, ROW(F67:F76)-MIN(ROW(F67:F76))+1, ""), ROW() -66 )), "")</f>
        <v>0</v>
      </c>
      <c r="AD69" s="13" t="str">
        <f t="array" ref="AD69">IFERROR(INDEX(D67:D76, SMALL(IF("V"=F67:F76, ROW(F67:F76)-MIN(ROW(F67:F76))+1, ""), ROW() -66 )), "")</f>
        <v>7914-10910</v>
      </c>
      <c r="AE69" s="13" t="str">
        <f t="array" ref="AE69">IFERROR(INDEX(E67:E76, SMALL(IF("V"=F67:F76, ROW(F67:F76)-MIN(ROW(F67:F76))+1, ""), ROW() -66 )), "")</f>
        <v>Brooklynne Carroll</v>
      </c>
      <c r="AF69" s="13" t="str">
        <f t="array" ref="AF69">IFERROR(INDEX(B67:B76, SMALL(IF(ISNUMBER(SEARCH("JV1",F67:F76)), ROW(F67:F76)-MIN(ROW(F67:F76))+1, ""), ROW() -66 )), "")</f>
        <v/>
      </c>
      <c r="AG69" s="13" t="str">
        <f t="array" ref="AG69">IFERROR(INDEX(C67:C76, SMALL(IF(ISNUMBER(SEARCH("JV1",F67:F76)), ROW(F67:F76)-MIN(ROW(F67:F76))+1, ""), ROW() -66 )), "")</f>
        <v/>
      </c>
      <c r="AH69" s="13" t="str">
        <f t="array" ref="AH69">IFERROR(INDEX(D67:D76, SMALL(IF(ISNUMBER(SEARCH("JV1",F67:F76)), ROW(F67:F76)-MIN(ROW(F67:F76))+1, ""), ROW() -66 )), "")</f>
        <v/>
      </c>
      <c r="AI69" s="13" t="str">
        <f t="array" ref="AI69">IFERROR(INDEX(E67:E76, SMALL(IF(ISNUMBER(SEARCH("JV1",F67:F76)), ROW(F67:F76)-MIN(ROW(F67:F76))+1, ""), ROW() -66 )), "")</f>
        <v/>
      </c>
      <c r="AJ69" s="13" t="str">
        <f t="array" ref="AJ69">IFERROR(INDEX(B67:B76, SMALL(IF(ISNUMBER(SEARCH("JV2",F67:F76)), ROW(F67:F76)-MIN(ROW(F67:F76))+1, ""), ROW() -66 )), "")</f>
        <v/>
      </c>
      <c r="AK69" s="13" t="str">
        <f t="array" ref="AK69">IFERROR(INDEX(C67:C76, SMALL(IF(ISNUMBER(SEARCH("JV2",F67:F76)), ROW(F67:F76)-MIN(ROW(F67:F76))+1, ""), ROW() -66 )), "")</f>
        <v/>
      </c>
      <c r="AL69" s="13" t="str">
        <f t="array" ref="AL69">IFERROR(INDEX(D67:D76, SMALL(IF(ISNUMBER(SEARCH("JV2",F67:F76)), ROW(F67:F76)-MIN(ROW(F67:F76))+1, ""), ROW() -66 )), "")</f>
        <v/>
      </c>
      <c r="AM69" s="13" t="str">
        <f t="array" ref="AM69">IFERROR(INDEX(E67:E76, SMALL(IF(ISNUMBER(SEARCH("JV2",F67:F76)), ROW(F67:F76)-MIN(ROW(F67:F76))+1, ""), ROW() -66 )), "")</f>
        <v/>
      </c>
    </row>
    <row r="70" spans="2:39" s="13" customFormat="1" ht="15" customHeight="1" x14ac:dyDescent="0.25">
      <c r="B70" s="21" t="s">
        <v>141</v>
      </c>
      <c r="C70" s="1"/>
      <c r="D70" s="22" t="s">
        <v>148</v>
      </c>
      <c r="E70" s="1" t="s">
        <v>149</v>
      </c>
      <c r="F70" s="23" t="s">
        <v>29</v>
      </c>
      <c r="G70" s="24"/>
      <c r="H70" s="25">
        <v>2452</v>
      </c>
      <c r="I70" s="24"/>
      <c r="J70" s="25" t="b">
        <v>0</v>
      </c>
      <c r="K70" s="19"/>
      <c r="L70" s="26"/>
      <c r="M70" s="27"/>
      <c r="AB70" s="13" t="str">
        <f t="array" ref="AB70">IFERROR(INDEX(B67:B76, SMALL(IF("V"=F67:F76, ROW(F67:F76)-MIN(ROW(F67:F76))+1, ""), ROW() -66 )), "")</f>
        <v>Lindsey Wilson College</v>
      </c>
      <c r="AC70" s="13">
        <f t="array" ref="AC70">IFERROR(INDEX(C67:C76, SMALL(IF("V"=F67:F76, ROW(F67:F76)-MIN(ROW(F67:F76))+1, ""), ROW() -66 )), "")</f>
        <v>0</v>
      </c>
      <c r="AD70" s="13" t="str">
        <f t="array" ref="AD70">IFERROR(INDEX(D67:D76, SMALL(IF("V"=F67:F76, ROW(F67:F76)-MIN(ROW(F67:F76))+1, ""), ROW() -66 )), "")</f>
        <v>23-8832</v>
      </c>
      <c r="AE70" s="13" t="str">
        <f t="array" ref="AE70">IFERROR(INDEX(E67:E76, SMALL(IF("V"=F67:F76, ROW(F67:F76)-MIN(ROW(F67:F76))+1, ""), ROW() -66 )), "")</f>
        <v>Grace Lowther</v>
      </c>
      <c r="AF70" s="13" t="str">
        <f t="array" ref="AF70">IFERROR(INDEX(B67:B76, SMALL(IF(ISNUMBER(SEARCH("JV1",F67:F76)), ROW(F67:F76)-MIN(ROW(F67:F76))+1, ""), ROW() -66 )), "")</f>
        <v/>
      </c>
      <c r="AG70" s="13" t="str">
        <f t="array" ref="AG70">IFERROR(INDEX(C67:C76, SMALL(IF(ISNUMBER(SEARCH("JV1",F67:F76)), ROW(F67:F76)-MIN(ROW(F67:F76))+1, ""), ROW() -66 )), "")</f>
        <v/>
      </c>
      <c r="AH70" s="13" t="str">
        <f t="array" ref="AH70">IFERROR(INDEX(D67:D76, SMALL(IF(ISNUMBER(SEARCH("JV1",F67:F76)), ROW(F67:F76)-MIN(ROW(F67:F76))+1, ""), ROW() -66 )), "")</f>
        <v/>
      </c>
      <c r="AI70" s="13" t="str">
        <f t="array" ref="AI70">IFERROR(INDEX(E67:E76, SMALL(IF(ISNUMBER(SEARCH("JV1",F67:F76)), ROW(F67:F76)-MIN(ROW(F67:F76))+1, ""), ROW() -66 )), "")</f>
        <v/>
      </c>
      <c r="AJ70" s="13" t="str">
        <f t="array" ref="AJ70">IFERROR(INDEX(B67:B76, SMALL(IF(ISNUMBER(SEARCH("JV2",F67:F76)), ROW(F67:F76)-MIN(ROW(F67:F76))+1, ""), ROW() -66 )), "")</f>
        <v/>
      </c>
      <c r="AK70" s="13" t="str">
        <f t="array" ref="AK70">IFERROR(INDEX(C67:C76, SMALL(IF(ISNUMBER(SEARCH("JV2",F67:F76)), ROW(F67:F76)-MIN(ROW(F67:F76))+1, ""), ROW() -66 )), "")</f>
        <v/>
      </c>
      <c r="AL70" s="13" t="str">
        <f t="array" ref="AL70">IFERROR(INDEX(D67:D76, SMALL(IF(ISNUMBER(SEARCH("JV2",F67:F76)), ROW(F67:F76)-MIN(ROW(F67:F76))+1, ""), ROW() -66 )), "")</f>
        <v/>
      </c>
      <c r="AM70" s="13" t="str">
        <f t="array" ref="AM70">IFERROR(INDEX(E67:E76, SMALL(IF(ISNUMBER(SEARCH("JV2",F67:F76)), ROW(F67:F76)-MIN(ROW(F67:F76))+1, ""), ROW() -66 )), "")</f>
        <v/>
      </c>
    </row>
    <row r="71" spans="2:39" s="13" customFormat="1" ht="15" customHeight="1" x14ac:dyDescent="0.25">
      <c r="B71" s="21" t="s">
        <v>141</v>
      </c>
      <c r="C71" s="1"/>
      <c r="D71" s="22" t="s">
        <v>150</v>
      </c>
      <c r="E71" s="1" t="s">
        <v>151</v>
      </c>
      <c r="F71" s="23" t="s">
        <v>13</v>
      </c>
      <c r="G71" s="24"/>
      <c r="H71" s="25">
        <v>2452</v>
      </c>
      <c r="I71" s="24"/>
      <c r="J71" s="25" t="b">
        <v>0</v>
      </c>
      <c r="K71" s="19"/>
      <c r="L71" s="26"/>
      <c r="M71" s="27"/>
      <c r="AB71" s="13" t="str">
        <f t="array" ref="AB71">IFERROR(INDEX(B67:B76, SMALL(IF("V"=F67:F76, ROW(F67:F76)-MIN(ROW(F67:F76))+1, ""), ROW() -66 )), "")</f>
        <v>Lindsey Wilson College</v>
      </c>
      <c r="AC71" s="13">
        <f t="array" ref="AC71">IFERROR(INDEX(C67:C76, SMALL(IF("V"=F67:F76, ROW(F67:F76)-MIN(ROW(F67:F76))+1, ""), ROW() -66 )), "")</f>
        <v>0</v>
      </c>
      <c r="AD71" s="13" t="str">
        <f t="array" ref="AD71">IFERROR(INDEX(D67:D76, SMALL(IF("V"=F67:F76, ROW(F67:F76)-MIN(ROW(F67:F76))+1, ""), ROW() -66 )), "")</f>
        <v>21-9946</v>
      </c>
      <c r="AE71" s="13" t="str">
        <f t="array" ref="AE71">IFERROR(INDEX(E67:E76, SMALL(IF("V"=F67:F76, ROW(F67:F76)-MIN(ROW(F67:F76))+1, ""), ROW() -66 )), "")</f>
        <v>Janna Plains</v>
      </c>
      <c r="AF71" s="13" t="str">
        <f t="array" ref="AF71">IFERROR(INDEX(B67:B76, SMALL(IF(ISNUMBER(SEARCH("JV1",F67:F76)), ROW(F67:F76)-MIN(ROW(F67:F76))+1, ""), ROW() -66 )), "")</f>
        <v/>
      </c>
      <c r="AG71" s="13" t="str">
        <f t="array" ref="AG71">IFERROR(INDEX(C67:C76, SMALL(IF(ISNUMBER(SEARCH("JV1",F67:F76)), ROW(F67:F76)-MIN(ROW(F67:F76))+1, ""), ROW() -66 )), "")</f>
        <v/>
      </c>
      <c r="AH71" s="13" t="str">
        <f t="array" ref="AH71">IFERROR(INDEX(D67:D76, SMALL(IF(ISNUMBER(SEARCH("JV1",F67:F76)), ROW(F67:F76)-MIN(ROW(F67:F76))+1, ""), ROW() -66 )), "")</f>
        <v/>
      </c>
      <c r="AI71" s="13" t="str">
        <f t="array" ref="AI71">IFERROR(INDEX(E67:E76, SMALL(IF(ISNUMBER(SEARCH("JV1",F67:F76)), ROW(F67:F76)-MIN(ROW(F67:F76))+1, ""), ROW() -66 )), "")</f>
        <v/>
      </c>
      <c r="AJ71" s="13" t="str">
        <f t="array" ref="AJ71">IFERROR(INDEX(B67:B76, SMALL(IF(ISNUMBER(SEARCH("JV2",F67:F76)), ROW(F67:F76)-MIN(ROW(F67:F76))+1, ""), ROW() -66 )), "")</f>
        <v/>
      </c>
      <c r="AK71" s="13" t="str">
        <f t="array" ref="AK71">IFERROR(INDEX(C67:C76, SMALL(IF(ISNUMBER(SEARCH("JV2",F67:F76)), ROW(F67:F76)-MIN(ROW(F67:F76))+1, ""), ROW() -66 )), "")</f>
        <v/>
      </c>
      <c r="AL71" s="13" t="str">
        <f t="array" ref="AL71">IFERROR(INDEX(D67:D76, SMALL(IF(ISNUMBER(SEARCH("JV2",F67:F76)), ROW(F67:F76)-MIN(ROW(F67:F76))+1, ""), ROW() -66 )), "")</f>
        <v/>
      </c>
      <c r="AM71" s="13" t="str">
        <f t="array" ref="AM71">IFERROR(INDEX(E67:E76, SMALL(IF(ISNUMBER(SEARCH("JV2",F67:F76)), ROW(F67:F76)-MIN(ROW(F67:F76))+1, ""), ROW() -66 )), "")</f>
        <v/>
      </c>
    </row>
    <row r="72" spans="2:39" s="13" customFormat="1" ht="15" customHeight="1" x14ac:dyDescent="0.25">
      <c r="B72" s="21" t="s">
        <v>141</v>
      </c>
      <c r="C72" s="1"/>
      <c r="D72" s="22" t="s">
        <v>152</v>
      </c>
      <c r="E72" s="1" t="s">
        <v>153</v>
      </c>
      <c r="F72" s="23" t="s">
        <v>13</v>
      </c>
      <c r="G72" s="24"/>
      <c r="H72" s="25">
        <v>2452</v>
      </c>
      <c r="I72" s="24"/>
      <c r="J72" s="25" t="b">
        <v>0</v>
      </c>
      <c r="K72" s="19"/>
      <c r="L72" s="26"/>
      <c r="M72" s="27"/>
      <c r="AB72" s="13" t="str">
        <f t="array" ref="AB72">IFERROR(INDEX(B67:B76, SMALL(IF("V"=F67:F76, ROW(F67:F76)-MIN(ROW(F67:F76))+1, ""), ROW() -66 )), "")</f>
        <v>Lindsey Wilson College</v>
      </c>
      <c r="AC72" s="13">
        <f t="array" ref="AC72">IFERROR(INDEX(C67:C76, SMALL(IF("V"=F67:F76, ROW(F67:F76)-MIN(ROW(F67:F76))+1, ""), ROW() -66 )), "")</f>
        <v>0</v>
      </c>
      <c r="AD72" s="13" t="str">
        <f t="array" ref="AD72">IFERROR(INDEX(D67:D76, SMALL(IF("V"=F67:F76, ROW(F67:F76)-MIN(ROW(F67:F76))+1, ""), ROW() -66 )), "")</f>
        <v>21-9948</v>
      </c>
      <c r="AE72" s="13" t="str">
        <f t="array" ref="AE72">IFERROR(INDEX(E67:E76, SMALL(IF("V"=F67:F76, ROW(F67:F76)-MIN(ROW(F67:F76))+1, ""), ROW() -66 )), "")</f>
        <v>Maylee Price</v>
      </c>
      <c r="AF72" s="13" t="str">
        <f t="array" ref="AF72">IFERROR(INDEX(B67:B76, SMALL(IF(ISNUMBER(SEARCH("JV1",F67:F76)), ROW(F67:F76)-MIN(ROW(F67:F76))+1, ""), ROW() -66 )), "")</f>
        <v/>
      </c>
      <c r="AG72" s="13" t="str">
        <f t="array" ref="AG72">IFERROR(INDEX(C67:C76, SMALL(IF(ISNUMBER(SEARCH("JV1",F67:F76)), ROW(F67:F76)-MIN(ROW(F67:F76))+1, ""), ROW() -66 )), "")</f>
        <v/>
      </c>
      <c r="AH72" s="13" t="str">
        <f t="array" ref="AH72">IFERROR(INDEX(D67:D76, SMALL(IF(ISNUMBER(SEARCH("JV1",F67:F76)), ROW(F67:F76)-MIN(ROW(F67:F76))+1, ""), ROW() -66 )), "")</f>
        <v/>
      </c>
      <c r="AI72" s="13" t="str">
        <f t="array" ref="AI72">IFERROR(INDEX(E67:E76, SMALL(IF(ISNUMBER(SEARCH("JV1",F67:F76)), ROW(F67:F76)-MIN(ROW(F67:F76))+1, ""), ROW() -66 )), "")</f>
        <v/>
      </c>
      <c r="AJ72" s="13" t="str">
        <f t="array" ref="AJ72">IFERROR(INDEX(B67:B76, SMALL(IF(ISNUMBER(SEARCH("JV2",F67:F76)), ROW(F67:F76)-MIN(ROW(F67:F76))+1, ""), ROW() -66 )), "")</f>
        <v/>
      </c>
      <c r="AK72" s="13" t="str">
        <f t="array" ref="AK72">IFERROR(INDEX(C67:C76, SMALL(IF(ISNUMBER(SEARCH("JV2",F67:F76)), ROW(F67:F76)-MIN(ROW(F67:F76))+1, ""), ROW() -66 )), "")</f>
        <v/>
      </c>
      <c r="AL72" s="13" t="str">
        <f t="array" ref="AL72">IFERROR(INDEX(D67:D76, SMALL(IF(ISNUMBER(SEARCH("JV2",F67:F76)), ROW(F67:F76)-MIN(ROW(F67:F76))+1, ""), ROW() -66 )), "")</f>
        <v/>
      </c>
      <c r="AM72" s="13" t="str">
        <f t="array" ref="AM72">IFERROR(INDEX(E67:E76, SMALL(IF(ISNUMBER(SEARCH("JV2",F67:F76)), ROW(F67:F76)-MIN(ROW(F67:F76))+1, ""), ROW() -66 )), "")</f>
        <v/>
      </c>
    </row>
    <row r="73" spans="2:39" s="13" customFormat="1" ht="15" customHeight="1" x14ac:dyDescent="0.25">
      <c r="B73" s="21" t="s">
        <v>141</v>
      </c>
      <c r="C73" s="1"/>
      <c r="D73" s="22" t="s">
        <v>154</v>
      </c>
      <c r="E73" s="1" t="s">
        <v>155</v>
      </c>
      <c r="F73" s="23" t="s">
        <v>29</v>
      </c>
      <c r="G73" s="24"/>
      <c r="H73" s="25">
        <v>2452</v>
      </c>
      <c r="I73" s="24"/>
      <c r="J73" s="25" t="b">
        <v>0</v>
      </c>
      <c r="K73" s="19"/>
      <c r="L73" s="26"/>
      <c r="M73" s="27"/>
      <c r="AB73" s="13" t="str">
        <f t="array" ref="AB73">IFERROR(INDEX(B67:B76, SMALL(IF("V"=F67:F76, ROW(F67:F76)-MIN(ROW(F67:F76))+1, ""), ROW() -66 )), "")</f>
        <v>Lindsey Wilson College</v>
      </c>
      <c r="AC73" s="13">
        <f t="array" ref="AC73">IFERROR(INDEX(C67:C76, SMALL(IF("V"=F67:F76, ROW(F67:F76)-MIN(ROW(F67:F76))+1, ""), ROW() -66 )), "")</f>
        <v>0</v>
      </c>
      <c r="AD73" s="13" t="str">
        <f t="array" ref="AD73">IFERROR(INDEX(D67:D76, SMALL(IF("V"=F67:F76, ROW(F67:F76)-MIN(ROW(F67:F76))+1, ""), ROW() -66 )), "")</f>
        <v>17-82462</v>
      </c>
      <c r="AE73" s="13" t="str">
        <f t="array" ref="AE73">IFERROR(INDEX(E67:E76, SMALL(IF("V"=F67:F76, ROW(F67:F76)-MIN(ROW(F67:F76))+1, ""), ROW() -66 )), "")</f>
        <v>Tara Manis</v>
      </c>
      <c r="AF73" s="13" t="str">
        <f t="array" ref="AF73">IFERROR(INDEX(B67:B76, SMALL(IF(ISNUMBER(SEARCH("JV1",F67:F76)), ROW(F67:F76)-MIN(ROW(F67:F76))+1, ""), ROW() -66 )), "")</f>
        <v/>
      </c>
      <c r="AG73" s="13" t="str">
        <f t="array" ref="AG73">IFERROR(INDEX(C67:C76, SMALL(IF(ISNUMBER(SEARCH("JV1",F67:F76)), ROW(F67:F76)-MIN(ROW(F67:F76))+1, ""), ROW() -66 )), "")</f>
        <v/>
      </c>
      <c r="AH73" s="13" t="str">
        <f t="array" ref="AH73">IFERROR(INDEX(D67:D76, SMALL(IF(ISNUMBER(SEARCH("JV1",F67:F76)), ROW(F67:F76)-MIN(ROW(F67:F76))+1, ""), ROW() -66 )), "")</f>
        <v/>
      </c>
      <c r="AI73" s="13" t="str">
        <f t="array" ref="AI73">IFERROR(INDEX(E67:E76, SMALL(IF(ISNUMBER(SEARCH("JV1",F67:F76)), ROW(F67:F76)-MIN(ROW(F67:F76))+1, ""), ROW() -66 )), "")</f>
        <v/>
      </c>
      <c r="AJ73" s="13" t="str">
        <f t="array" ref="AJ73">IFERROR(INDEX(B67:B76, SMALL(IF(ISNUMBER(SEARCH("JV2",F67:F76)), ROW(F67:F76)-MIN(ROW(F67:F76))+1, ""), ROW() -66 )), "")</f>
        <v/>
      </c>
      <c r="AK73" s="13" t="str">
        <f t="array" ref="AK73">IFERROR(INDEX(C67:C76, SMALL(IF(ISNUMBER(SEARCH("JV2",F67:F76)), ROW(F67:F76)-MIN(ROW(F67:F76))+1, ""), ROW() -66 )), "")</f>
        <v/>
      </c>
      <c r="AL73" s="13" t="str">
        <f t="array" ref="AL73">IFERROR(INDEX(D67:D76, SMALL(IF(ISNUMBER(SEARCH("JV2",F67:F76)), ROW(F67:F76)-MIN(ROW(F67:F76))+1, ""), ROW() -66 )), "")</f>
        <v/>
      </c>
      <c r="AM73" s="13" t="str">
        <f t="array" ref="AM73">IFERROR(INDEX(E67:E76, SMALL(IF(ISNUMBER(SEARCH("JV2",F67:F76)), ROW(F67:F76)-MIN(ROW(F67:F76))+1, ""), ROW() -66 )), "")</f>
        <v/>
      </c>
    </row>
    <row r="74" spans="2:39" s="13" customFormat="1" ht="15" customHeight="1" x14ac:dyDescent="0.25">
      <c r="B74" s="21" t="s">
        <v>141</v>
      </c>
      <c r="C74" s="1"/>
      <c r="D74" s="22" t="s">
        <v>156</v>
      </c>
      <c r="E74" s="1" t="s">
        <v>157</v>
      </c>
      <c r="F74" s="23" t="s">
        <v>29</v>
      </c>
      <c r="G74" s="24"/>
      <c r="H74" s="25">
        <v>2452</v>
      </c>
      <c r="I74" s="24"/>
      <c r="J74" s="25" t="b">
        <v>0</v>
      </c>
      <c r="K74" s="19"/>
      <c r="L74" s="26"/>
      <c r="M74" s="27"/>
      <c r="AB74" s="13" t="str">
        <f t="array" ref="AB74">IFERROR(INDEX(B67:B76, SMALL(IF("V"=F67:F76, ROW(F67:F76)-MIN(ROW(F67:F76))+1, ""), ROW() -66 )), "")</f>
        <v/>
      </c>
      <c r="AC74" s="13" t="str">
        <f t="array" ref="AC74">IFERROR(INDEX(C67:C76, SMALL(IF("V"=F67:F76, ROW(F67:F76)-MIN(ROW(F67:F76))+1, ""), ROW() -66 )), "")</f>
        <v/>
      </c>
      <c r="AD74" s="13" t="str">
        <f t="array" ref="AD74">IFERROR(INDEX(D67:D76, SMALL(IF("V"=F67:F76, ROW(F67:F76)-MIN(ROW(F67:F76))+1, ""), ROW() -66 )), "")</f>
        <v/>
      </c>
      <c r="AE74" s="13" t="str">
        <f t="array" ref="AE74">IFERROR(INDEX(E67:E76, SMALL(IF("V"=F67:F76, ROW(F67:F76)-MIN(ROW(F67:F76))+1, ""), ROW() -66 )), "")</f>
        <v/>
      </c>
      <c r="AF74" s="13" t="str">
        <f t="array" ref="AF74">IFERROR(INDEX(B67:B76, SMALL(IF(ISNUMBER(SEARCH("JV1",F67:F76)), ROW(F67:F76)-MIN(ROW(F67:F76))+1, ""), ROW() -66 )), "")</f>
        <v/>
      </c>
      <c r="AG74" s="13" t="str">
        <f t="array" ref="AG74">IFERROR(INDEX(C67:C76, SMALL(IF(ISNUMBER(SEARCH("JV1",F67:F76)), ROW(F67:F76)-MIN(ROW(F67:F76))+1, ""), ROW() -66 )), "")</f>
        <v/>
      </c>
      <c r="AH74" s="13" t="str">
        <f t="array" ref="AH74">IFERROR(INDEX(D67:D76, SMALL(IF(ISNUMBER(SEARCH("JV1",F67:F76)), ROW(F67:F76)-MIN(ROW(F67:F76))+1, ""), ROW() -66 )), "")</f>
        <v/>
      </c>
      <c r="AI74" s="13" t="str">
        <f t="array" ref="AI74">IFERROR(INDEX(E67:E76, SMALL(IF(ISNUMBER(SEARCH("JV1",F67:F76)), ROW(F67:F76)-MIN(ROW(F67:F76))+1, ""), ROW() -66 )), "")</f>
        <v/>
      </c>
      <c r="AJ74" s="13" t="str">
        <f t="array" ref="AJ74">IFERROR(INDEX(B67:B76, SMALL(IF(ISNUMBER(SEARCH("JV2",F67:F76)), ROW(F67:F76)-MIN(ROW(F67:F76))+1, ""), ROW() -66 )), "")</f>
        <v/>
      </c>
      <c r="AK74" s="13" t="str">
        <f t="array" ref="AK74">IFERROR(INDEX(C67:C76, SMALL(IF(ISNUMBER(SEARCH("JV2",F67:F76)), ROW(F67:F76)-MIN(ROW(F67:F76))+1, ""), ROW() -66 )), "")</f>
        <v/>
      </c>
      <c r="AL74" s="13" t="str">
        <f t="array" ref="AL74">IFERROR(INDEX(D67:D76, SMALL(IF(ISNUMBER(SEARCH("JV2",F67:F76)), ROW(F67:F76)-MIN(ROW(F67:F76))+1, ""), ROW() -66 )), "")</f>
        <v/>
      </c>
      <c r="AM74" s="13" t="str">
        <f t="array" ref="AM74">IFERROR(INDEX(E67:E76, SMALL(IF(ISNUMBER(SEARCH("JV2",F67:F76)), ROW(F67:F76)-MIN(ROW(F67:F76))+1, ""), ROW() -66 )), "")</f>
        <v/>
      </c>
    </row>
    <row r="75" spans="2:39" s="13" customFormat="1" ht="15" customHeight="1" x14ac:dyDescent="0.25">
      <c r="B75" s="21" t="s">
        <v>141</v>
      </c>
      <c r="C75" s="1"/>
      <c r="D75" s="22" t="s">
        <v>158</v>
      </c>
      <c r="E75" s="1" t="s">
        <v>159</v>
      </c>
      <c r="F75" s="23" t="s">
        <v>13</v>
      </c>
      <c r="G75" s="24"/>
      <c r="H75" s="25">
        <v>2452</v>
      </c>
      <c r="I75" s="24"/>
      <c r="J75" s="25" t="b">
        <v>0</v>
      </c>
      <c r="K75" s="19"/>
      <c r="L75" s="26"/>
      <c r="M75" s="27"/>
    </row>
    <row r="76" spans="2:39" s="13" customFormat="1" ht="15" customHeight="1" x14ac:dyDescent="0.25">
      <c r="B76" s="21" t="s">
        <v>141</v>
      </c>
      <c r="C76" s="1"/>
      <c r="D76" s="22" t="s">
        <v>160</v>
      </c>
      <c r="E76" s="1" t="s">
        <v>161</v>
      </c>
      <c r="F76" s="23" t="s">
        <v>13</v>
      </c>
      <c r="G76" s="24"/>
      <c r="H76" s="25">
        <v>2452</v>
      </c>
      <c r="I76" s="24"/>
      <c r="J76" s="25" t="b">
        <v>0</v>
      </c>
      <c r="K76" s="19"/>
      <c r="L76" s="26"/>
      <c r="M76" s="27"/>
    </row>
    <row r="77" spans="2:39" s="13" customFormat="1" ht="15" customHeight="1" x14ac:dyDescent="0.25">
      <c r="B77" s="21" t="s">
        <v>162</v>
      </c>
      <c r="C77" s="1"/>
      <c r="D77" s="22" t="s">
        <v>163</v>
      </c>
      <c r="E77" s="1" t="s">
        <v>164</v>
      </c>
      <c r="F77" s="23" t="s">
        <v>13</v>
      </c>
      <c r="G77" s="24"/>
      <c r="H77" s="25">
        <v>4500</v>
      </c>
      <c r="I77" s="24"/>
      <c r="J77" s="25" t="b">
        <v>0</v>
      </c>
      <c r="K77" s="19"/>
      <c r="L77" s="26"/>
      <c r="M77" s="27"/>
      <c r="AB77" s="13" t="str">
        <f t="array" ref="AB77">IFERROR(INDEX(B77:B89, SMALL(IF("V"=F77:F89, ROW(F77:F89)-MIN(ROW(F77:F89))+1, ""), ROW() -76 )), "")</f>
        <v>Midway University</v>
      </c>
      <c r="AC77" s="13">
        <f t="array" ref="AC77">IFERROR(INDEX(C77:C89, SMALL(IF("V"=F77:F89, ROW(F77:F89)-MIN(ROW(F77:F89))+1, ""), ROW() -76 )), "")</f>
        <v>0</v>
      </c>
      <c r="AD77" s="13" t="str">
        <f t="array" ref="AD77">IFERROR(INDEX(D77:D89, SMALL(IF("V"=F77:F89, ROW(F77:F89)-MIN(ROW(F77:F89))+1, ""), ROW() -76 )), "")</f>
        <v>8596-26825</v>
      </c>
      <c r="AE77" s="13" t="str">
        <f t="array" ref="AE77">IFERROR(INDEX(E77:E89, SMALL(IF("V"=F77:F89, ROW(F77:F89)-MIN(ROW(F77:F89))+1, ""), ROW() -76 )), "")</f>
        <v>Afton Lords</v>
      </c>
      <c r="AF77" s="13" t="str">
        <f t="array" ref="AF77">IFERROR(INDEX(B77:B89, SMALL(IF(ISNUMBER(SEARCH("JV1",F77:F89)), ROW(F77:F89)-MIN(ROW(F77:F89))+1, ""), ROW() -76 )), "")</f>
        <v>Midway University</v>
      </c>
      <c r="AG77" s="13">
        <f t="array" ref="AG77">IFERROR(INDEX(C77:C89, SMALL(IF(ISNUMBER(SEARCH("JV1",F77:F89)), ROW(F77:F89)-MIN(ROW(F77:F89))+1, ""), ROW() -76 )), "")</f>
        <v>0</v>
      </c>
      <c r="AH77" s="13" t="str">
        <f t="array" ref="AH77">IFERROR(INDEX(D77:D89, SMALL(IF(ISNUMBER(SEARCH("JV1",F77:F89)), ROW(F77:F89)-MIN(ROW(F77:F89))+1, ""), ROW() -76 )), "")</f>
        <v>8019-40653</v>
      </c>
      <c r="AI77" s="13" t="str">
        <f t="array" ref="AI77">IFERROR(INDEX(E77:E89, SMALL(IF(ISNUMBER(SEARCH("JV1",F77:F89)), ROW(F77:F89)-MIN(ROW(F77:F89))+1, ""), ROW() -76 )), "")</f>
        <v>Arianna Peter</v>
      </c>
      <c r="AJ77" s="13" t="str">
        <f t="array" ref="AJ77">IFERROR(INDEX(B77:B89, SMALL(IF(ISNUMBER(SEARCH("JV2",F77:F89)), ROW(F77:F89)-MIN(ROW(F77:F89))+1, ""), ROW() -76 )), "")</f>
        <v/>
      </c>
      <c r="AK77" s="13" t="str">
        <f t="array" ref="AK77">IFERROR(INDEX(C77:C89, SMALL(IF(ISNUMBER(SEARCH("JV2",F77:F89)), ROW(F77:F89)-MIN(ROW(F77:F89))+1, ""), ROW() -76 )), "")</f>
        <v/>
      </c>
      <c r="AL77" s="13" t="str">
        <f t="array" ref="AL77">IFERROR(INDEX(D77:D89, SMALL(IF(ISNUMBER(SEARCH("JV2",F77:F89)), ROW(F77:F89)-MIN(ROW(F77:F89))+1, ""), ROW() -76 )), "")</f>
        <v/>
      </c>
      <c r="AM77" s="13" t="str">
        <f t="array" ref="AM77">IFERROR(INDEX(E77:E89, SMALL(IF(ISNUMBER(SEARCH("JV2",F77:F89)), ROW(F77:F89)-MIN(ROW(F77:F89))+1, ""), ROW() -76 )), "")</f>
        <v/>
      </c>
    </row>
    <row r="78" spans="2:39" s="13" customFormat="1" ht="15" customHeight="1" x14ac:dyDescent="0.25">
      <c r="B78" s="21" t="s">
        <v>162</v>
      </c>
      <c r="C78" s="1"/>
      <c r="D78" s="22" t="s">
        <v>165</v>
      </c>
      <c r="E78" s="1" t="s">
        <v>166</v>
      </c>
      <c r="F78" s="23" t="s">
        <v>16</v>
      </c>
      <c r="G78" s="24"/>
      <c r="H78" s="25">
        <v>4500</v>
      </c>
      <c r="I78" s="24"/>
      <c r="J78" s="25" t="b">
        <v>0</v>
      </c>
      <c r="K78" s="19"/>
      <c r="L78" s="26"/>
      <c r="M78" s="27"/>
      <c r="AB78" s="13" t="str">
        <f t="array" ref="AB78">IFERROR(INDEX(B77:B89, SMALL(IF("V"=F77:F89, ROW(F77:F89)-MIN(ROW(F77:F89))+1, ""), ROW() -76 )), "")</f>
        <v>Midway University</v>
      </c>
      <c r="AC78" s="13">
        <f t="array" ref="AC78">IFERROR(INDEX(C77:C89, SMALL(IF("V"=F77:F89, ROW(F77:F89)-MIN(ROW(F77:F89))+1, ""), ROW() -76 )), "")</f>
        <v>0</v>
      </c>
      <c r="AD78" s="13" t="str">
        <f t="array" ref="AD78">IFERROR(INDEX(D77:D89, SMALL(IF("V"=F77:F89, ROW(F77:F89)-MIN(ROW(F77:F89))+1, ""), ROW() -76 )), "")</f>
        <v>11-251792</v>
      </c>
      <c r="AE78" s="13" t="str">
        <f t="array" ref="AE78">IFERROR(INDEX(E77:E89, SMALL(IF("V"=F77:F89, ROW(F77:F89)-MIN(ROW(F77:F89))+1, ""), ROW() -76 )), "")</f>
        <v>Avery Reeves</v>
      </c>
      <c r="AF78" s="13" t="str">
        <f t="array" ref="AF78">IFERROR(INDEX(B77:B89, SMALL(IF(ISNUMBER(SEARCH("JV1",F77:F89)), ROW(F77:F89)-MIN(ROW(F77:F89))+1, ""), ROW() -76 )), "")</f>
        <v>Midway University</v>
      </c>
      <c r="AG78" s="13">
        <f t="array" ref="AG78">IFERROR(INDEX(C77:C89, SMALL(IF(ISNUMBER(SEARCH("JV1",F77:F89)), ROW(F77:F89)-MIN(ROW(F77:F89))+1, ""), ROW() -76 )), "")</f>
        <v>0</v>
      </c>
      <c r="AH78" s="13" t="str">
        <f t="array" ref="AH78">IFERROR(INDEX(D77:D89, SMALL(IF(ISNUMBER(SEARCH("JV1",F77:F89)), ROW(F77:F89)-MIN(ROW(F77:F89))+1, ""), ROW() -76 )), "")</f>
        <v>15-191883</v>
      </c>
      <c r="AI78" s="13" t="str">
        <f t="array" ref="AI78">IFERROR(INDEX(E77:E89, SMALL(IF(ISNUMBER(SEARCH("JV1",F77:F89)), ROW(F77:F89)-MIN(ROW(F77:F89))+1, ""), ROW() -76 )), "")</f>
        <v>Ashley Smith</v>
      </c>
      <c r="AJ78" s="13" t="str">
        <f t="array" ref="AJ78">IFERROR(INDEX(B77:B89, SMALL(IF(ISNUMBER(SEARCH("JV2",F77:F89)), ROW(F77:F89)-MIN(ROW(F77:F89))+1, ""), ROW() -76 )), "")</f>
        <v/>
      </c>
      <c r="AK78" s="13" t="str">
        <f t="array" ref="AK78">IFERROR(INDEX(C77:C89, SMALL(IF(ISNUMBER(SEARCH("JV2",F77:F89)), ROW(F77:F89)-MIN(ROW(F77:F89))+1, ""), ROW() -76 )), "")</f>
        <v/>
      </c>
      <c r="AL78" s="13" t="str">
        <f t="array" ref="AL78">IFERROR(INDEX(D77:D89, SMALL(IF(ISNUMBER(SEARCH("JV2",F77:F89)), ROW(F77:F89)-MIN(ROW(F77:F89))+1, ""), ROW() -76 )), "")</f>
        <v/>
      </c>
      <c r="AM78" s="13" t="str">
        <f t="array" ref="AM78">IFERROR(INDEX(E77:E89, SMALL(IF(ISNUMBER(SEARCH("JV2",F77:F89)), ROW(F77:F89)-MIN(ROW(F77:F89))+1, ""), ROW() -76 )), "")</f>
        <v/>
      </c>
    </row>
    <row r="79" spans="2:39" s="13" customFormat="1" ht="15" customHeight="1" x14ac:dyDescent="0.25">
      <c r="B79" s="21" t="s">
        <v>162</v>
      </c>
      <c r="C79" s="1"/>
      <c r="D79" s="22" t="s">
        <v>167</v>
      </c>
      <c r="E79" s="1" t="s">
        <v>168</v>
      </c>
      <c r="F79" s="23" t="s">
        <v>16</v>
      </c>
      <c r="G79" s="24"/>
      <c r="H79" s="25">
        <v>4500</v>
      </c>
      <c r="I79" s="24"/>
      <c r="J79" s="25" t="b">
        <v>0</v>
      </c>
      <c r="K79" s="19"/>
      <c r="L79" s="26"/>
      <c r="M79" s="27"/>
      <c r="AB79" s="13" t="str">
        <f t="array" ref="AB79">IFERROR(INDEX(B77:B89, SMALL(IF("V"=F77:F89, ROW(F77:F89)-MIN(ROW(F77:F89))+1, ""), ROW() -76 )), "")</f>
        <v>Midway University</v>
      </c>
      <c r="AC79" s="13">
        <f t="array" ref="AC79">IFERROR(INDEX(C77:C89, SMALL(IF("V"=F77:F89, ROW(F77:F89)-MIN(ROW(F77:F89))+1, ""), ROW() -76 )), "")</f>
        <v>0</v>
      </c>
      <c r="AD79" s="13" t="str">
        <f t="array" ref="AD79">IFERROR(INDEX(D77:D89, SMALL(IF("V"=F77:F89, ROW(F77:F89)-MIN(ROW(F77:F89))+1, ""), ROW() -76 )), "")</f>
        <v>15-10160</v>
      </c>
      <c r="AE79" s="13" t="str">
        <f t="array" ref="AE79">IFERROR(INDEX(E77:E89, SMALL(IF("V"=F77:F89, ROW(F77:F89)-MIN(ROW(F77:F89))+1, ""), ROW() -76 )), "")</f>
        <v>Gabrielle Gill</v>
      </c>
      <c r="AF79" s="13" t="str">
        <f t="array" ref="AF79">IFERROR(INDEX(B77:B89, SMALL(IF(ISNUMBER(SEARCH("JV1",F77:F89)), ROW(F77:F89)-MIN(ROW(F77:F89))+1, ""), ROW() -76 )), "")</f>
        <v>Midway University</v>
      </c>
      <c r="AG79" s="13">
        <f t="array" ref="AG79">IFERROR(INDEX(C77:C89, SMALL(IF(ISNUMBER(SEARCH("JV1",F77:F89)), ROW(F77:F89)-MIN(ROW(F77:F89))+1, ""), ROW() -76 )), "")</f>
        <v>0</v>
      </c>
      <c r="AH79" s="13" t="str">
        <f t="array" ref="AH79">IFERROR(INDEX(D77:D89, SMALL(IF(ISNUMBER(SEARCH("JV1",F77:F89)), ROW(F77:F89)-MIN(ROW(F77:F89))+1, ""), ROW() -76 )), "")</f>
        <v>19-67593</v>
      </c>
      <c r="AI79" s="13" t="str">
        <f t="array" ref="AI79">IFERROR(INDEX(E77:E89, SMALL(IF(ISNUMBER(SEARCH("JV1",F77:F89)), ROW(F77:F89)-MIN(ROW(F77:F89))+1, ""), ROW() -76 )), "")</f>
        <v>Hailey Barnett</v>
      </c>
      <c r="AJ79" s="13" t="str">
        <f t="array" ref="AJ79">IFERROR(INDEX(B77:B89, SMALL(IF(ISNUMBER(SEARCH("JV2",F77:F89)), ROW(F77:F89)-MIN(ROW(F77:F89))+1, ""), ROW() -76 )), "")</f>
        <v/>
      </c>
      <c r="AK79" s="13" t="str">
        <f t="array" ref="AK79">IFERROR(INDEX(C77:C89, SMALL(IF(ISNUMBER(SEARCH("JV2",F77:F89)), ROW(F77:F89)-MIN(ROW(F77:F89))+1, ""), ROW() -76 )), "")</f>
        <v/>
      </c>
      <c r="AL79" s="13" t="str">
        <f t="array" ref="AL79">IFERROR(INDEX(D77:D89, SMALL(IF(ISNUMBER(SEARCH("JV2",F77:F89)), ROW(F77:F89)-MIN(ROW(F77:F89))+1, ""), ROW() -76 )), "")</f>
        <v/>
      </c>
      <c r="AM79" s="13" t="str">
        <f t="array" ref="AM79">IFERROR(INDEX(E77:E89, SMALL(IF(ISNUMBER(SEARCH("JV2",F77:F89)), ROW(F77:F89)-MIN(ROW(F77:F89))+1, ""), ROW() -76 )), "")</f>
        <v/>
      </c>
    </row>
    <row r="80" spans="2:39" s="13" customFormat="1" ht="15" customHeight="1" x14ac:dyDescent="0.25">
      <c r="B80" s="21" t="s">
        <v>162</v>
      </c>
      <c r="C80" s="1"/>
      <c r="D80" s="22" t="s">
        <v>169</v>
      </c>
      <c r="E80" s="1" t="s">
        <v>170</v>
      </c>
      <c r="F80" s="23" t="s">
        <v>13</v>
      </c>
      <c r="G80" s="24"/>
      <c r="H80" s="25">
        <v>4500</v>
      </c>
      <c r="I80" s="24"/>
      <c r="J80" s="25" t="b">
        <v>0</v>
      </c>
      <c r="K80" s="19"/>
      <c r="L80" s="26"/>
      <c r="M80" s="27"/>
      <c r="AB80" s="13" t="str">
        <f t="array" ref="AB80">IFERROR(INDEX(B77:B89, SMALL(IF("V"=F77:F89, ROW(F77:F89)-MIN(ROW(F77:F89))+1, ""), ROW() -76 )), "")</f>
        <v>Midway University</v>
      </c>
      <c r="AC80" s="13">
        <f t="array" ref="AC80">IFERROR(INDEX(C77:C89, SMALL(IF("V"=F77:F89, ROW(F77:F89)-MIN(ROW(F77:F89))+1, ""), ROW() -76 )), "")</f>
        <v>0</v>
      </c>
      <c r="AD80" s="13" t="str">
        <f t="array" ref="AD80">IFERROR(INDEX(D77:D89, SMALL(IF("V"=F77:F89, ROW(F77:F89)-MIN(ROW(F77:F89))+1, ""), ROW() -76 )), "")</f>
        <v>11-692354</v>
      </c>
      <c r="AE80" s="13" t="str">
        <f t="array" ref="AE80">IFERROR(INDEX(E77:E89, SMALL(IF("V"=F77:F89, ROW(F77:F89)-MIN(ROW(F77:F89))+1, ""), ROW() -76 )), "")</f>
        <v>Gracie Wyatt</v>
      </c>
      <c r="AF80" s="13" t="str">
        <f t="array" ref="AF80">IFERROR(INDEX(B77:B89, SMALL(IF(ISNUMBER(SEARCH("JV1",F77:F89)), ROW(F77:F89)-MIN(ROW(F77:F89))+1, ""), ROW() -76 )), "")</f>
        <v>Midway University</v>
      </c>
      <c r="AG80" s="13">
        <f t="array" ref="AG80">IFERROR(INDEX(C77:C89, SMALL(IF(ISNUMBER(SEARCH("JV1",F77:F89)), ROW(F77:F89)-MIN(ROW(F77:F89))+1, ""), ROW() -76 )), "")</f>
        <v>0</v>
      </c>
      <c r="AH80" s="13" t="str">
        <f t="array" ref="AH80">IFERROR(INDEX(D77:D89, SMALL(IF(ISNUMBER(SEARCH("JV1",F77:F89)), ROW(F77:F89)-MIN(ROW(F77:F89))+1, ""), ROW() -76 )), "")</f>
        <v>15-151292</v>
      </c>
      <c r="AI80" s="13" t="str">
        <f t="array" ref="AI80">IFERROR(INDEX(E77:E89, SMALL(IF(ISNUMBER(SEARCH("JV1",F77:F89)), ROW(F77:F89)-MIN(ROW(F77:F89))+1, ""), ROW() -76 )), "")</f>
        <v>Kaitlyn Sturgell</v>
      </c>
      <c r="AJ80" s="13" t="str">
        <f t="array" ref="AJ80">IFERROR(INDEX(B77:B89, SMALL(IF(ISNUMBER(SEARCH("JV2",F77:F89)), ROW(F77:F89)-MIN(ROW(F77:F89))+1, ""), ROW() -76 )), "")</f>
        <v/>
      </c>
      <c r="AK80" s="13" t="str">
        <f t="array" ref="AK80">IFERROR(INDEX(C77:C89, SMALL(IF(ISNUMBER(SEARCH("JV2",F77:F89)), ROW(F77:F89)-MIN(ROW(F77:F89))+1, ""), ROW() -76 )), "")</f>
        <v/>
      </c>
      <c r="AL80" s="13" t="str">
        <f t="array" ref="AL80">IFERROR(INDEX(D77:D89, SMALL(IF(ISNUMBER(SEARCH("JV2",F77:F89)), ROW(F77:F89)-MIN(ROW(F77:F89))+1, ""), ROW() -76 )), "")</f>
        <v/>
      </c>
      <c r="AM80" s="13" t="str">
        <f t="array" ref="AM80">IFERROR(INDEX(E77:E89, SMALL(IF(ISNUMBER(SEARCH("JV2",F77:F89)), ROW(F77:F89)-MIN(ROW(F77:F89))+1, ""), ROW() -76 )), "")</f>
        <v/>
      </c>
    </row>
    <row r="81" spans="2:39" s="13" customFormat="1" ht="15" customHeight="1" x14ac:dyDescent="0.25">
      <c r="B81" s="21" t="s">
        <v>162</v>
      </c>
      <c r="C81" s="1"/>
      <c r="D81" s="22" t="s">
        <v>171</v>
      </c>
      <c r="E81" s="1" t="s">
        <v>172</v>
      </c>
      <c r="F81" s="23" t="s">
        <v>13</v>
      </c>
      <c r="G81" s="24"/>
      <c r="H81" s="25">
        <v>4500</v>
      </c>
      <c r="I81" s="24"/>
      <c r="J81" s="25" t="b">
        <v>0</v>
      </c>
      <c r="K81" s="19"/>
      <c r="L81" s="26"/>
      <c r="M81" s="27"/>
      <c r="AB81" s="13" t="str">
        <f t="array" ref="AB81">IFERROR(INDEX(B77:B89, SMALL(IF("V"=F77:F89, ROW(F77:F89)-MIN(ROW(F77:F89))+1, ""), ROW() -76 )), "")</f>
        <v>Midway University</v>
      </c>
      <c r="AC81" s="13">
        <f t="array" ref="AC81">IFERROR(INDEX(C77:C89, SMALL(IF("V"=F77:F89, ROW(F77:F89)-MIN(ROW(F77:F89))+1, ""), ROW() -76 )), "")</f>
        <v>0</v>
      </c>
      <c r="AD81" s="13" t="str">
        <f t="array" ref="AD81">IFERROR(INDEX(D77:D89, SMALL(IF("V"=F77:F89, ROW(F77:F89)-MIN(ROW(F77:F89))+1, ""), ROW() -76 )), "")</f>
        <v>7914-50818</v>
      </c>
      <c r="AE81" s="13" t="str">
        <f t="array" ref="AE81">IFERROR(INDEX(E77:E89, SMALL(IF("V"=F77:F89, ROW(F77:F89)-MIN(ROW(F77:F89))+1, ""), ROW() -76 )), "")</f>
        <v>Maegan Coleman</v>
      </c>
      <c r="AF81" s="13" t="str">
        <f t="array" ref="AF81">IFERROR(INDEX(B77:B89, SMALL(IF(ISNUMBER(SEARCH("JV1",F77:F89)), ROW(F77:F89)-MIN(ROW(F77:F89))+1, ""), ROW() -76 )), "")</f>
        <v>Midway University</v>
      </c>
      <c r="AG81" s="13">
        <f t="array" ref="AG81">IFERROR(INDEX(C77:C89, SMALL(IF(ISNUMBER(SEARCH("JV1",F77:F89)), ROW(F77:F89)-MIN(ROW(F77:F89))+1, ""), ROW() -76 )), "")</f>
        <v>0</v>
      </c>
      <c r="AH81" s="13" t="str">
        <f t="array" ref="AH81">IFERROR(INDEX(D77:D89, SMALL(IF(ISNUMBER(SEARCH("JV1",F77:F89)), ROW(F77:F89)-MIN(ROW(F77:F89))+1, ""), ROW() -76 )), "")</f>
        <v>11-262748</v>
      </c>
      <c r="AI81" s="13" t="str">
        <f t="array" ref="AI81">IFERROR(INDEX(E77:E89, SMALL(IF(ISNUMBER(SEARCH("JV1",F77:F89)), ROW(F77:F89)-MIN(ROW(F77:F89))+1, ""), ROW() -76 )), "")</f>
        <v>Makayla Pounds</v>
      </c>
      <c r="AJ81" s="13" t="str">
        <f t="array" ref="AJ81">IFERROR(INDEX(B77:B89, SMALL(IF(ISNUMBER(SEARCH("JV2",F77:F89)), ROW(F77:F89)-MIN(ROW(F77:F89))+1, ""), ROW() -76 )), "")</f>
        <v/>
      </c>
      <c r="AK81" s="13" t="str">
        <f t="array" ref="AK81">IFERROR(INDEX(C77:C89, SMALL(IF(ISNUMBER(SEARCH("JV2",F77:F89)), ROW(F77:F89)-MIN(ROW(F77:F89))+1, ""), ROW() -76 )), "")</f>
        <v/>
      </c>
      <c r="AL81" s="13" t="str">
        <f t="array" ref="AL81">IFERROR(INDEX(D77:D89, SMALL(IF(ISNUMBER(SEARCH("JV2",F77:F89)), ROW(F77:F89)-MIN(ROW(F77:F89))+1, ""), ROW() -76 )), "")</f>
        <v/>
      </c>
      <c r="AM81" s="13" t="str">
        <f t="array" ref="AM81">IFERROR(INDEX(E77:E89, SMALL(IF(ISNUMBER(SEARCH("JV2",F77:F89)), ROW(F77:F89)-MIN(ROW(F77:F89))+1, ""), ROW() -76 )), "")</f>
        <v/>
      </c>
    </row>
    <row r="82" spans="2:39" s="13" customFormat="1" ht="15" customHeight="1" x14ac:dyDescent="0.25">
      <c r="B82" s="21" t="s">
        <v>162</v>
      </c>
      <c r="C82" s="1"/>
      <c r="D82" s="22" t="s">
        <v>173</v>
      </c>
      <c r="E82" s="1" t="s">
        <v>174</v>
      </c>
      <c r="F82" s="23" t="s">
        <v>13</v>
      </c>
      <c r="G82" s="24"/>
      <c r="H82" s="25">
        <v>4500</v>
      </c>
      <c r="I82" s="24"/>
      <c r="J82" s="25" t="b">
        <v>0</v>
      </c>
      <c r="K82" s="19"/>
      <c r="L82" s="26"/>
      <c r="M82" s="27"/>
      <c r="AB82" s="13" t="str">
        <f t="array" ref="AB82">IFERROR(INDEX(B77:B89, SMALL(IF("V"=F77:F89, ROW(F77:F89)-MIN(ROW(F77:F89))+1, ""), ROW() -76 )), "")</f>
        <v>Midway University</v>
      </c>
      <c r="AC82" s="13">
        <f t="array" ref="AC82">IFERROR(INDEX(C77:C89, SMALL(IF("V"=F77:F89, ROW(F77:F89)-MIN(ROW(F77:F89))+1, ""), ROW() -76 )), "")</f>
        <v>0</v>
      </c>
      <c r="AD82" s="13" t="str">
        <f t="array" ref="AD82">IFERROR(INDEX(D77:D89, SMALL(IF("V"=F77:F89, ROW(F77:F89)-MIN(ROW(F77:F89))+1, ""), ROW() -76 )), "")</f>
        <v>5913-3128</v>
      </c>
      <c r="AE82" s="13" t="str">
        <f t="array" ref="AE82">IFERROR(INDEX(E77:E89, SMALL(IF("V"=F77:F89, ROW(F77:F89)-MIN(ROW(F77:F89))+1, ""), ROW() -76 )), "")</f>
        <v>Sasha Uchwal</v>
      </c>
      <c r="AF82" s="13" t="str">
        <f t="array" ref="AF82">IFERROR(INDEX(B77:B89, SMALL(IF(ISNUMBER(SEARCH("JV1",F77:F89)), ROW(F77:F89)-MIN(ROW(F77:F89))+1, ""), ROW() -76 )), "")</f>
        <v/>
      </c>
      <c r="AG82" s="13" t="str">
        <f t="array" ref="AG82">IFERROR(INDEX(C77:C89, SMALL(IF(ISNUMBER(SEARCH("JV1",F77:F89)), ROW(F77:F89)-MIN(ROW(F77:F89))+1, ""), ROW() -76 )), "")</f>
        <v/>
      </c>
      <c r="AH82" s="13" t="str">
        <f t="array" ref="AH82">IFERROR(INDEX(D77:D89, SMALL(IF(ISNUMBER(SEARCH("JV1",F77:F89)), ROW(F77:F89)-MIN(ROW(F77:F89))+1, ""), ROW() -76 )), "")</f>
        <v/>
      </c>
      <c r="AI82" s="13" t="str">
        <f t="array" ref="AI82">IFERROR(INDEX(E77:E89, SMALL(IF(ISNUMBER(SEARCH("JV1",F77:F89)), ROW(F77:F89)-MIN(ROW(F77:F89))+1, ""), ROW() -76 )), "")</f>
        <v/>
      </c>
      <c r="AJ82" s="13" t="str">
        <f t="array" ref="AJ82">IFERROR(INDEX(B77:B89, SMALL(IF(ISNUMBER(SEARCH("JV2",F77:F89)), ROW(F77:F89)-MIN(ROW(F77:F89))+1, ""), ROW() -76 )), "")</f>
        <v/>
      </c>
      <c r="AK82" s="13" t="str">
        <f t="array" ref="AK82">IFERROR(INDEX(C77:C89, SMALL(IF(ISNUMBER(SEARCH("JV2",F77:F89)), ROW(F77:F89)-MIN(ROW(F77:F89))+1, ""), ROW() -76 )), "")</f>
        <v/>
      </c>
      <c r="AL82" s="13" t="str">
        <f t="array" ref="AL82">IFERROR(INDEX(D77:D89, SMALL(IF(ISNUMBER(SEARCH("JV2",F77:F89)), ROW(F77:F89)-MIN(ROW(F77:F89))+1, ""), ROW() -76 )), "")</f>
        <v/>
      </c>
      <c r="AM82" s="13" t="str">
        <f t="array" ref="AM82">IFERROR(INDEX(E77:E89, SMALL(IF(ISNUMBER(SEARCH("JV2",F77:F89)), ROW(F77:F89)-MIN(ROW(F77:F89))+1, ""), ROW() -76 )), "")</f>
        <v/>
      </c>
    </row>
    <row r="83" spans="2:39" s="13" customFormat="1" ht="15" customHeight="1" x14ac:dyDescent="0.25">
      <c r="B83" s="21" t="s">
        <v>162</v>
      </c>
      <c r="C83" s="1"/>
      <c r="D83" s="22" t="s">
        <v>175</v>
      </c>
      <c r="E83" s="1" t="s">
        <v>176</v>
      </c>
      <c r="F83" s="23" t="s">
        <v>16</v>
      </c>
      <c r="G83" s="24"/>
      <c r="H83" s="25">
        <v>4500</v>
      </c>
      <c r="I83" s="24"/>
      <c r="J83" s="25" t="b">
        <v>0</v>
      </c>
      <c r="K83" s="19"/>
      <c r="L83" s="26"/>
      <c r="M83" s="27"/>
      <c r="AB83" s="13" t="str">
        <f t="array" ref="AB83">IFERROR(INDEX(B77:B89, SMALL(IF("V"=F77:F89, ROW(F77:F89)-MIN(ROW(F77:F89))+1, ""), ROW() -76 )), "")</f>
        <v>Midway University</v>
      </c>
      <c r="AC83" s="13">
        <f t="array" ref="AC83">IFERROR(INDEX(C77:C89, SMALL(IF("V"=F77:F89, ROW(F77:F89)-MIN(ROW(F77:F89))+1, ""), ROW() -76 )), "")</f>
        <v>0</v>
      </c>
      <c r="AD83" s="13" t="str">
        <f t="array" ref="AD83">IFERROR(INDEX(D77:D89, SMALL(IF("V"=F77:F89, ROW(F77:F89)-MIN(ROW(F77:F89))+1, ""), ROW() -76 )), "")</f>
        <v>7914-48034</v>
      </c>
      <c r="AE83" s="13" t="str">
        <f t="array" ref="AE83">IFERROR(INDEX(E77:E89, SMALL(IF("V"=F77:F89, ROW(F77:F89)-MIN(ROW(F77:F89))+1, ""), ROW() -76 )), "")</f>
        <v>Taylor Petrey</v>
      </c>
      <c r="AF83" s="13" t="str">
        <f t="array" ref="AF83">IFERROR(INDEX(B77:B89, SMALL(IF(ISNUMBER(SEARCH("JV1",F77:F89)), ROW(F77:F89)-MIN(ROW(F77:F89))+1, ""), ROW() -76 )), "")</f>
        <v/>
      </c>
      <c r="AG83" s="13" t="str">
        <f t="array" ref="AG83">IFERROR(INDEX(C77:C89, SMALL(IF(ISNUMBER(SEARCH("JV1",F77:F89)), ROW(F77:F89)-MIN(ROW(F77:F89))+1, ""), ROW() -76 )), "")</f>
        <v/>
      </c>
      <c r="AH83" s="13" t="str">
        <f t="array" ref="AH83">IFERROR(INDEX(D77:D89, SMALL(IF(ISNUMBER(SEARCH("JV1",F77:F89)), ROW(F77:F89)-MIN(ROW(F77:F89))+1, ""), ROW() -76 )), "")</f>
        <v/>
      </c>
      <c r="AI83" s="13" t="str">
        <f t="array" ref="AI83">IFERROR(INDEX(E77:E89, SMALL(IF(ISNUMBER(SEARCH("JV1",F77:F89)), ROW(F77:F89)-MIN(ROW(F77:F89))+1, ""), ROW() -76 )), "")</f>
        <v/>
      </c>
      <c r="AJ83" s="13" t="str">
        <f t="array" ref="AJ83">IFERROR(INDEX(B77:B89, SMALL(IF(ISNUMBER(SEARCH("JV2",F77:F89)), ROW(F77:F89)-MIN(ROW(F77:F89))+1, ""), ROW() -76 )), "")</f>
        <v/>
      </c>
      <c r="AK83" s="13" t="str">
        <f t="array" ref="AK83">IFERROR(INDEX(C77:C89, SMALL(IF(ISNUMBER(SEARCH("JV2",F77:F89)), ROW(F77:F89)-MIN(ROW(F77:F89))+1, ""), ROW() -76 )), "")</f>
        <v/>
      </c>
      <c r="AL83" s="13" t="str">
        <f t="array" ref="AL83">IFERROR(INDEX(D77:D89, SMALL(IF(ISNUMBER(SEARCH("JV2",F77:F89)), ROW(F77:F89)-MIN(ROW(F77:F89))+1, ""), ROW() -76 )), "")</f>
        <v/>
      </c>
      <c r="AM83" s="13" t="str">
        <f t="array" ref="AM83">IFERROR(INDEX(E77:E89, SMALL(IF(ISNUMBER(SEARCH("JV2",F77:F89)), ROW(F77:F89)-MIN(ROW(F77:F89))+1, ""), ROW() -76 )), "")</f>
        <v/>
      </c>
    </row>
    <row r="84" spans="2:39" s="13" customFormat="1" ht="15" customHeight="1" x14ac:dyDescent="0.25">
      <c r="B84" s="21" t="s">
        <v>162</v>
      </c>
      <c r="C84" s="1"/>
      <c r="D84" s="22" t="s">
        <v>177</v>
      </c>
      <c r="E84" s="1" t="s">
        <v>178</v>
      </c>
      <c r="F84" s="23" t="s">
        <v>16</v>
      </c>
      <c r="G84" s="24"/>
      <c r="H84" s="25">
        <v>4500</v>
      </c>
      <c r="I84" s="24"/>
      <c r="J84" s="25" t="b">
        <v>0</v>
      </c>
      <c r="K84" s="19"/>
      <c r="L84" s="26"/>
      <c r="M84" s="27"/>
      <c r="AB84" s="13" t="str">
        <f t="array" ref="AB84">IFERROR(INDEX(B77:B89, SMALL(IF("V"=F77:F89, ROW(F77:F89)-MIN(ROW(F77:F89))+1, ""), ROW() -76 )), "")</f>
        <v/>
      </c>
      <c r="AC84" s="13" t="str">
        <f t="array" ref="AC84">IFERROR(INDEX(C77:C89, SMALL(IF("V"=F77:F89, ROW(F77:F89)-MIN(ROW(F77:F89))+1, ""), ROW() -76 )), "")</f>
        <v/>
      </c>
      <c r="AD84" s="13" t="str">
        <f t="array" ref="AD84">IFERROR(INDEX(D77:D89, SMALL(IF("V"=F77:F89, ROW(F77:F89)-MIN(ROW(F77:F89))+1, ""), ROW() -76 )), "")</f>
        <v/>
      </c>
      <c r="AE84" s="13" t="str">
        <f t="array" ref="AE84">IFERROR(INDEX(E77:E89, SMALL(IF("V"=F77:F89, ROW(F77:F89)-MIN(ROW(F77:F89))+1, ""), ROW() -76 )), "")</f>
        <v/>
      </c>
      <c r="AF84" s="13" t="str">
        <f t="array" ref="AF84">IFERROR(INDEX(B77:B89, SMALL(IF(ISNUMBER(SEARCH("JV1",F77:F89)), ROW(F77:F89)-MIN(ROW(F77:F89))+1, ""), ROW() -76 )), "")</f>
        <v/>
      </c>
      <c r="AG84" s="13" t="str">
        <f t="array" ref="AG84">IFERROR(INDEX(C77:C89, SMALL(IF(ISNUMBER(SEARCH("JV1",F77:F89)), ROW(F77:F89)-MIN(ROW(F77:F89))+1, ""), ROW() -76 )), "")</f>
        <v/>
      </c>
      <c r="AH84" s="13" t="str">
        <f t="array" ref="AH84">IFERROR(INDEX(D77:D89, SMALL(IF(ISNUMBER(SEARCH("JV1",F77:F89)), ROW(F77:F89)-MIN(ROW(F77:F89))+1, ""), ROW() -76 )), "")</f>
        <v/>
      </c>
      <c r="AI84" s="13" t="str">
        <f t="array" ref="AI84">IFERROR(INDEX(E77:E89, SMALL(IF(ISNUMBER(SEARCH("JV1",F77:F89)), ROW(F77:F89)-MIN(ROW(F77:F89))+1, ""), ROW() -76 )), "")</f>
        <v/>
      </c>
      <c r="AJ84" s="13" t="str">
        <f t="array" ref="AJ84">IFERROR(INDEX(B77:B89, SMALL(IF(ISNUMBER(SEARCH("JV2",F77:F89)), ROW(F77:F89)-MIN(ROW(F77:F89))+1, ""), ROW() -76 )), "")</f>
        <v/>
      </c>
      <c r="AK84" s="13" t="str">
        <f t="array" ref="AK84">IFERROR(INDEX(C77:C89, SMALL(IF(ISNUMBER(SEARCH("JV2",F77:F89)), ROW(F77:F89)-MIN(ROW(F77:F89))+1, ""), ROW() -76 )), "")</f>
        <v/>
      </c>
      <c r="AL84" s="13" t="str">
        <f t="array" ref="AL84">IFERROR(INDEX(D77:D89, SMALL(IF(ISNUMBER(SEARCH("JV2",F77:F89)), ROW(F77:F89)-MIN(ROW(F77:F89))+1, ""), ROW() -76 )), "")</f>
        <v/>
      </c>
      <c r="AM84" s="13" t="str">
        <f t="array" ref="AM84">IFERROR(INDEX(E77:E89, SMALL(IF(ISNUMBER(SEARCH("JV2",F77:F89)), ROW(F77:F89)-MIN(ROW(F77:F89))+1, ""), ROW() -76 )), "")</f>
        <v/>
      </c>
    </row>
    <row r="85" spans="2:39" s="13" customFormat="1" ht="15" customHeight="1" x14ac:dyDescent="0.25">
      <c r="B85" s="21" t="s">
        <v>162</v>
      </c>
      <c r="C85" s="1"/>
      <c r="D85" s="22" t="s">
        <v>179</v>
      </c>
      <c r="E85" s="1" t="s">
        <v>180</v>
      </c>
      <c r="F85" s="23" t="s">
        <v>13</v>
      </c>
      <c r="G85" s="24"/>
      <c r="H85" s="25">
        <v>4500</v>
      </c>
      <c r="I85" s="24"/>
      <c r="J85" s="25" t="b">
        <v>0</v>
      </c>
      <c r="K85" s="19"/>
      <c r="L85" s="26"/>
      <c r="M85" s="27"/>
    </row>
    <row r="86" spans="2:39" s="13" customFormat="1" ht="15" customHeight="1" x14ac:dyDescent="0.25">
      <c r="B86" s="21" t="s">
        <v>162</v>
      </c>
      <c r="C86" s="1"/>
      <c r="D86" s="22" t="s">
        <v>181</v>
      </c>
      <c r="E86" s="1" t="s">
        <v>182</v>
      </c>
      <c r="F86" s="23" t="s">
        <v>16</v>
      </c>
      <c r="G86" s="24"/>
      <c r="H86" s="25">
        <v>4500</v>
      </c>
      <c r="I86" s="24"/>
      <c r="J86" s="25" t="b">
        <v>0</v>
      </c>
      <c r="K86" s="19"/>
      <c r="L86" s="26"/>
      <c r="M86" s="27"/>
    </row>
    <row r="87" spans="2:39" s="13" customFormat="1" ht="15" customHeight="1" x14ac:dyDescent="0.25">
      <c r="B87" s="21" t="s">
        <v>162</v>
      </c>
      <c r="C87" s="1"/>
      <c r="D87" s="22" t="s">
        <v>183</v>
      </c>
      <c r="E87" s="1" t="s">
        <v>184</v>
      </c>
      <c r="F87" s="23" t="s">
        <v>29</v>
      </c>
      <c r="G87" s="24"/>
      <c r="H87" s="25">
        <v>4500</v>
      </c>
      <c r="I87" s="24"/>
      <c r="J87" s="25" t="b">
        <v>0</v>
      </c>
      <c r="K87" s="19"/>
      <c r="L87" s="26"/>
      <c r="M87" s="27"/>
    </row>
    <row r="88" spans="2:39" s="13" customFormat="1" ht="15" customHeight="1" x14ac:dyDescent="0.25">
      <c r="B88" s="21" t="s">
        <v>162</v>
      </c>
      <c r="C88" s="1"/>
      <c r="D88" s="22" t="s">
        <v>185</v>
      </c>
      <c r="E88" s="1" t="s">
        <v>186</v>
      </c>
      <c r="F88" s="23" t="s">
        <v>13</v>
      </c>
      <c r="G88" s="24"/>
      <c r="H88" s="25">
        <v>4500</v>
      </c>
      <c r="I88" s="24"/>
      <c r="J88" s="25" t="b">
        <v>0</v>
      </c>
      <c r="K88" s="19"/>
      <c r="L88" s="26"/>
      <c r="M88" s="27"/>
    </row>
    <row r="89" spans="2:39" s="13" customFormat="1" ht="15" customHeight="1" x14ac:dyDescent="0.25">
      <c r="B89" s="21" t="s">
        <v>162</v>
      </c>
      <c r="C89" s="1"/>
      <c r="D89" s="22" t="s">
        <v>187</v>
      </c>
      <c r="E89" s="1" t="s">
        <v>188</v>
      </c>
      <c r="F89" s="23" t="s">
        <v>13</v>
      </c>
      <c r="G89" s="24"/>
      <c r="H89" s="25">
        <v>4500</v>
      </c>
      <c r="I89" s="24"/>
      <c r="J89" s="25" t="b">
        <v>0</v>
      </c>
      <c r="K89" s="19"/>
      <c r="L89" s="26"/>
      <c r="M89" s="27"/>
    </row>
    <row r="90" spans="2:39" s="13" customFormat="1" ht="15" customHeight="1" x14ac:dyDescent="0.25">
      <c r="B90" s="21" t="s">
        <v>189</v>
      </c>
      <c r="C90" s="1"/>
      <c r="D90" s="22" t="s">
        <v>190</v>
      </c>
      <c r="E90" s="1" t="s">
        <v>191</v>
      </c>
      <c r="F90" s="23" t="s">
        <v>16</v>
      </c>
      <c r="G90" s="24"/>
      <c r="H90" s="25">
        <v>4495</v>
      </c>
      <c r="I90" s="24"/>
      <c r="J90" s="25" t="b">
        <v>0</v>
      </c>
      <c r="K90" s="19"/>
      <c r="L90" s="26"/>
      <c r="M90" s="27"/>
      <c r="AB90" s="13" t="str">
        <f t="array" ref="AB90">IFERROR(INDEX(B90:B101, SMALL(IF("V"=F90:F101, ROW(F90:F101)-MIN(ROW(F90:F101))+1, ""), ROW() -89 )), "")</f>
        <v>Milligan University</v>
      </c>
      <c r="AC90" s="13">
        <f t="array" ref="AC90">IFERROR(INDEX(C90:C101, SMALL(IF("V"=F90:F101, ROW(F90:F101)-MIN(ROW(F90:F101))+1, ""), ROW() -89 )), "")</f>
        <v>0</v>
      </c>
      <c r="AD90" s="13" t="str">
        <f t="array" ref="AD90">IFERROR(INDEX(D90:D101, SMALL(IF("V"=F90:F101, ROW(F90:F101)-MIN(ROW(F90:F101))+1, ""), ROW() -89 )), "")</f>
        <v>11-324914</v>
      </c>
      <c r="AE90" s="13" t="str">
        <f t="array" ref="AE90">IFERROR(INDEX(E90:E101, SMALL(IF("V"=F90:F101, ROW(F90:F101)-MIN(ROW(F90:F101))+1, ""), ROW() -89 )), "")</f>
        <v>Allison Robbins</v>
      </c>
      <c r="AF90" s="13" t="str">
        <f t="array" ref="AF90">IFERROR(INDEX(B90:B101, SMALL(IF(ISNUMBER(SEARCH("JV1",F90:F101)), ROW(F90:F101)-MIN(ROW(F90:F101))+1, ""), ROW() -89 )), "")</f>
        <v>Milligan University</v>
      </c>
      <c r="AG90" s="13">
        <f t="array" ref="AG90">IFERROR(INDEX(C90:C101, SMALL(IF(ISNUMBER(SEARCH("JV1",F90:F101)), ROW(F90:F101)-MIN(ROW(F90:F101))+1, ""), ROW() -89 )), "")</f>
        <v>0</v>
      </c>
      <c r="AH90" s="13" t="str">
        <f t="array" ref="AH90">IFERROR(INDEX(D90:D101, SMALL(IF(ISNUMBER(SEARCH("JV1",F90:F101)), ROW(F90:F101)-MIN(ROW(F90:F101))+1, ""), ROW() -89 )), "")</f>
        <v>16-29313</v>
      </c>
      <c r="AI90" s="13" t="str">
        <f t="array" ref="AI90">IFERROR(INDEX(E90:E101, SMALL(IF(ISNUMBER(SEARCH("JV1",F90:F101)), ROW(F90:F101)-MIN(ROW(F90:F101))+1, ""), ROW() -89 )), "")</f>
        <v>Alexis Wright</v>
      </c>
      <c r="AJ90" s="13" t="str">
        <f t="array" ref="AJ90">IFERROR(INDEX(B90:B101, SMALL(IF(ISNUMBER(SEARCH("JV2",F90:F101)), ROW(F90:F101)-MIN(ROW(F90:F101))+1, ""), ROW() -89 )), "")</f>
        <v/>
      </c>
      <c r="AK90" s="13" t="str">
        <f t="array" ref="AK90">IFERROR(INDEX(C90:C101, SMALL(IF(ISNUMBER(SEARCH("JV2",F90:F101)), ROW(F90:F101)-MIN(ROW(F90:F101))+1, ""), ROW() -89 )), "")</f>
        <v/>
      </c>
      <c r="AL90" s="13" t="str">
        <f t="array" ref="AL90">IFERROR(INDEX(D90:D101, SMALL(IF(ISNUMBER(SEARCH("JV2",F90:F101)), ROW(F90:F101)-MIN(ROW(F90:F101))+1, ""), ROW() -89 )), "")</f>
        <v/>
      </c>
      <c r="AM90" s="13" t="str">
        <f t="array" ref="AM90">IFERROR(INDEX(E90:E101, SMALL(IF(ISNUMBER(SEARCH("JV2",F90:F101)), ROW(F90:F101)-MIN(ROW(F90:F101))+1, ""), ROW() -89 )), "")</f>
        <v/>
      </c>
    </row>
    <row r="91" spans="2:39" s="13" customFormat="1" ht="15" customHeight="1" x14ac:dyDescent="0.25">
      <c r="B91" s="21" t="s">
        <v>189</v>
      </c>
      <c r="C91" s="1"/>
      <c r="D91" s="22" t="s">
        <v>192</v>
      </c>
      <c r="E91" s="1" t="s">
        <v>193</v>
      </c>
      <c r="F91" s="23" t="s">
        <v>13</v>
      </c>
      <c r="G91" s="24"/>
      <c r="H91" s="25">
        <v>4495</v>
      </c>
      <c r="I91" s="24"/>
      <c r="J91" s="25" t="b">
        <v>0</v>
      </c>
      <c r="K91" s="19"/>
      <c r="L91" s="26"/>
      <c r="M91" s="27"/>
      <c r="AB91" s="13" t="str">
        <f t="array" ref="AB91">IFERROR(INDEX(B90:B101, SMALL(IF("V"=F90:F101, ROW(F90:F101)-MIN(ROW(F90:F101))+1, ""), ROW() -89 )), "")</f>
        <v>Milligan University</v>
      </c>
      <c r="AC91" s="13">
        <f t="array" ref="AC91">IFERROR(INDEX(C90:C101, SMALL(IF("V"=F90:F101, ROW(F90:F101)-MIN(ROW(F90:F101))+1, ""), ROW() -89 )), "")</f>
        <v>0</v>
      </c>
      <c r="AD91" s="13" t="str">
        <f t="array" ref="AD91">IFERROR(INDEX(D90:D101, SMALL(IF("V"=F90:F101, ROW(F90:F101)-MIN(ROW(F90:F101))+1, ""), ROW() -89 )), "")</f>
        <v>9362-17912</v>
      </c>
      <c r="AE91" s="13" t="str">
        <f t="array" ref="AE91">IFERROR(INDEX(E90:E101, SMALL(IF("V"=F90:F101, ROW(F90:F101)-MIN(ROW(F90:F101))+1, ""), ROW() -89 )), "")</f>
        <v>Brianna Rickert</v>
      </c>
      <c r="AF91" s="13" t="str">
        <f t="array" ref="AF91">IFERROR(INDEX(B90:B101, SMALL(IF(ISNUMBER(SEARCH("JV1",F90:F101)), ROW(F90:F101)-MIN(ROW(F90:F101))+1, ""), ROW() -89 )), "")</f>
        <v>Milligan University</v>
      </c>
      <c r="AG91" s="13">
        <f t="array" ref="AG91">IFERROR(INDEX(C90:C101, SMALL(IF(ISNUMBER(SEARCH("JV1",F90:F101)), ROW(F90:F101)-MIN(ROW(F90:F101))+1, ""), ROW() -89 )), "")</f>
        <v>0</v>
      </c>
      <c r="AH91" s="13" t="str">
        <f t="array" ref="AH91">IFERROR(INDEX(D90:D101, SMALL(IF(ISNUMBER(SEARCH("JV1",F90:F101)), ROW(F90:F101)-MIN(ROW(F90:F101))+1, ""), ROW() -89 )), "")</f>
        <v>17-106365</v>
      </c>
      <c r="AI91" s="13" t="str">
        <f t="array" ref="AI91">IFERROR(INDEX(E90:E101, SMALL(IF(ISNUMBER(SEARCH("JV1",F90:F101)), ROW(F90:F101)-MIN(ROW(F90:F101))+1, ""), ROW() -89 )), "")</f>
        <v>Braeton Wilson</v>
      </c>
      <c r="AJ91" s="13" t="str">
        <f t="array" ref="AJ91">IFERROR(INDEX(B90:B101, SMALL(IF(ISNUMBER(SEARCH("JV2",F90:F101)), ROW(F90:F101)-MIN(ROW(F90:F101))+1, ""), ROW() -89 )), "")</f>
        <v/>
      </c>
      <c r="AK91" s="13" t="str">
        <f t="array" ref="AK91">IFERROR(INDEX(C90:C101, SMALL(IF(ISNUMBER(SEARCH("JV2",F90:F101)), ROW(F90:F101)-MIN(ROW(F90:F101))+1, ""), ROW() -89 )), "")</f>
        <v/>
      </c>
      <c r="AL91" s="13" t="str">
        <f t="array" ref="AL91">IFERROR(INDEX(D90:D101, SMALL(IF(ISNUMBER(SEARCH("JV2",F90:F101)), ROW(F90:F101)-MIN(ROW(F90:F101))+1, ""), ROW() -89 )), "")</f>
        <v/>
      </c>
      <c r="AM91" s="13" t="str">
        <f t="array" ref="AM91">IFERROR(INDEX(E90:E101, SMALL(IF(ISNUMBER(SEARCH("JV2",F90:F101)), ROW(F90:F101)-MIN(ROW(F90:F101))+1, ""), ROW() -89 )), "")</f>
        <v/>
      </c>
    </row>
    <row r="92" spans="2:39" s="13" customFormat="1" ht="15" customHeight="1" x14ac:dyDescent="0.25">
      <c r="B92" s="21" t="s">
        <v>189</v>
      </c>
      <c r="C92" s="1"/>
      <c r="D92" s="22" t="s">
        <v>194</v>
      </c>
      <c r="E92" s="1" t="s">
        <v>195</v>
      </c>
      <c r="F92" s="23" t="s">
        <v>16</v>
      </c>
      <c r="G92" s="24"/>
      <c r="H92" s="25">
        <v>4495</v>
      </c>
      <c r="I92" s="24"/>
      <c r="J92" s="25" t="b">
        <v>0</v>
      </c>
      <c r="K92" s="19"/>
      <c r="L92" s="26"/>
      <c r="M92" s="27"/>
      <c r="AB92" s="13" t="str">
        <f t="array" ref="AB92">IFERROR(INDEX(B90:B101, SMALL(IF("V"=F90:F101, ROW(F90:F101)-MIN(ROW(F90:F101))+1, ""), ROW() -89 )), "")</f>
        <v>Milligan University</v>
      </c>
      <c r="AC92" s="13">
        <f t="array" ref="AC92">IFERROR(INDEX(C90:C101, SMALL(IF("V"=F90:F101, ROW(F90:F101)-MIN(ROW(F90:F101))+1, ""), ROW() -89 )), "")</f>
        <v>0</v>
      </c>
      <c r="AD92" s="13" t="str">
        <f t="array" ref="AD92">IFERROR(INDEX(D90:D101, SMALL(IF("V"=F90:F101, ROW(F90:F101)-MIN(ROW(F90:F101))+1, ""), ROW() -89 )), "")</f>
        <v>11-711679</v>
      </c>
      <c r="AE92" s="13" t="str">
        <f t="array" ref="AE92">IFERROR(INDEX(E90:E101, SMALL(IF("V"=F90:F101, ROW(F90:F101)-MIN(ROW(F90:F101))+1, ""), ROW() -89 )), "")</f>
        <v>Emilee Horton</v>
      </c>
      <c r="AF92" s="13" t="str">
        <f t="array" ref="AF92">IFERROR(INDEX(B90:B101, SMALL(IF(ISNUMBER(SEARCH("JV1",F90:F101)), ROW(F90:F101)-MIN(ROW(F90:F101))+1, ""), ROW() -89 )), "")</f>
        <v>Milligan University</v>
      </c>
      <c r="AG92" s="13">
        <f t="array" ref="AG92">IFERROR(INDEX(C90:C101, SMALL(IF(ISNUMBER(SEARCH("JV1",F90:F101)), ROW(F90:F101)-MIN(ROW(F90:F101))+1, ""), ROW() -89 )), "")</f>
        <v>0</v>
      </c>
      <c r="AH92" s="13" t="str">
        <f t="array" ref="AH92">IFERROR(INDEX(D90:D101, SMALL(IF(ISNUMBER(SEARCH("JV1",F90:F101)), ROW(F90:F101)-MIN(ROW(F90:F101))+1, ""), ROW() -89 )), "")</f>
        <v>15-171138</v>
      </c>
      <c r="AI92" s="13" t="str">
        <f t="array" ref="AI92">IFERROR(INDEX(E90:E101, SMALL(IF(ISNUMBER(SEARCH("JV1",F90:F101)), ROW(F90:F101)-MIN(ROW(F90:F101))+1, ""), ROW() -89 )), "")</f>
        <v>Emily King</v>
      </c>
      <c r="AJ92" s="13" t="str">
        <f t="array" ref="AJ92">IFERROR(INDEX(B90:B101, SMALL(IF(ISNUMBER(SEARCH("JV2",F90:F101)), ROW(F90:F101)-MIN(ROW(F90:F101))+1, ""), ROW() -89 )), "")</f>
        <v/>
      </c>
      <c r="AK92" s="13" t="str">
        <f t="array" ref="AK92">IFERROR(INDEX(C90:C101, SMALL(IF(ISNUMBER(SEARCH("JV2",F90:F101)), ROW(F90:F101)-MIN(ROW(F90:F101))+1, ""), ROW() -89 )), "")</f>
        <v/>
      </c>
      <c r="AL92" s="13" t="str">
        <f t="array" ref="AL92">IFERROR(INDEX(D90:D101, SMALL(IF(ISNUMBER(SEARCH("JV2",F90:F101)), ROW(F90:F101)-MIN(ROW(F90:F101))+1, ""), ROW() -89 )), "")</f>
        <v/>
      </c>
      <c r="AM92" s="13" t="str">
        <f t="array" ref="AM92">IFERROR(INDEX(E90:E101, SMALL(IF(ISNUMBER(SEARCH("JV2",F90:F101)), ROW(F90:F101)-MIN(ROW(F90:F101))+1, ""), ROW() -89 )), "")</f>
        <v/>
      </c>
    </row>
    <row r="93" spans="2:39" s="13" customFormat="1" ht="15" customHeight="1" x14ac:dyDescent="0.25">
      <c r="B93" s="21" t="s">
        <v>189</v>
      </c>
      <c r="C93" s="1"/>
      <c r="D93" s="22" t="s">
        <v>196</v>
      </c>
      <c r="E93" s="1" t="s">
        <v>197</v>
      </c>
      <c r="F93" s="23" t="s">
        <v>13</v>
      </c>
      <c r="G93" s="24"/>
      <c r="H93" s="25">
        <v>4495</v>
      </c>
      <c r="I93" s="24"/>
      <c r="J93" s="25" t="b">
        <v>0</v>
      </c>
      <c r="K93" s="19"/>
      <c r="L93" s="26"/>
      <c r="M93" s="27"/>
      <c r="AB93" s="13" t="str">
        <f t="array" ref="AB93">IFERROR(INDEX(B90:B101, SMALL(IF("V"=F90:F101, ROW(F90:F101)-MIN(ROW(F90:F101))+1, ""), ROW() -89 )), "")</f>
        <v>Milligan University</v>
      </c>
      <c r="AC93" s="13">
        <f t="array" ref="AC93">IFERROR(INDEX(C90:C101, SMALL(IF("V"=F90:F101, ROW(F90:F101)-MIN(ROW(F90:F101))+1, ""), ROW() -89 )), "")</f>
        <v>0</v>
      </c>
      <c r="AD93" s="13" t="str">
        <f t="array" ref="AD93">IFERROR(INDEX(D90:D101, SMALL(IF("V"=F90:F101, ROW(F90:F101)-MIN(ROW(F90:F101))+1, ""), ROW() -89 )), "")</f>
        <v>11-638380</v>
      </c>
      <c r="AE93" s="13" t="str">
        <f t="array" ref="AE93">IFERROR(INDEX(E90:E101, SMALL(IF("V"=F90:F101, ROW(F90:F101)-MIN(ROW(F90:F101))+1, ""), ROW() -89 )), "")</f>
        <v>Emily Cheesman</v>
      </c>
      <c r="AF93" s="13" t="str">
        <f t="array" ref="AF93">IFERROR(INDEX(B90:B101, SMALL(IF(ISNUMBER(SEARCH("JV1",F90:F101)), ROW(F90:F101)-MIN(ROW(F90:F101))+1, ""), ROW() -89 )), "")</f>
        <v>Milligan University</v>
      </c>
      <c r="AG93" s="13">
        <f t="array" ref="AG93">IFERROR(INDEX(C90:C101, SMALL(IF(ISNUMBER(SEARCH("JV1",F90:F101)), ROW(F90:F101)-MIN(ROW(F90:F101))+1, ""), ROW() -89 )), "")</f>
        <v>0</v>
      </c>
      <c r="AH93" s="13" t="str">
        <f t="array" ref="AH93">IFERROR(INDEX(D90:D101, SMALL(IF(ISNUMBER(SEARCH("JV1",F90:F101)), ROW(F90:F101)-MIN(ROW(F90:F101))+1, ""), ROW() -89 )), "")</f>
        <v>18-90562</v>
      </c>
      <c r="AI93" s="13" t="str">
        <f t="array" ref="AI93">IFERROR(INDEX(E90:E101, SMALL(IF(ISNUMBER(SEARCH("JV1",F90:F101)), ROW(F90:F101)-MIN(ROW(F90:F101))+1, ""), ROW() -89 )), "")</f>
        <v>Molly Burnett</v>
      </c>
      <c r="AJ93" s="13" t="str">
        <f t="array" ref="AJ93">IFERROR(INDEX(B90:B101, SMALL(IF(ISNUMBER(SEARCH("JV2",F90:F101)), ROW(F90:F101)-MIN(ROW(F90:F101))+1, ""), ROW() -89 )), "")</f>
        <v/>
      </c>
      <c r="AK93" s="13" t="str">
        <f t="array" ref="AK93">IFERROR(INDEX(C90:C101, SMALL(IF(ISNUMBER(SEARCH("JV2",F90:F101)), ROW(F90:F101)-MIN(ROW(F90:F101))+1, ""), ROW() -89 )), "")</f>
        <v/>
      </c>
      <c r="AL93" s="13" t="str">
        <f t="array" ref="AL93">IFERROR(INDEX(D90:D101, SMALL(IF(ISNUMBER(SEARCH("JV2",F90:F101)), ROW(F90:F101)-MIN(ROW(F90:F101))+1, ""), ROW() -89 )), "")</f>
        <v/>
      </c>
      <c r="AM93" s="13" t="str">
        <f t="array" ref="AM93">IFERROR(INDEX(E90:E101, SMALL(IF(ISNUMBER(SEARCH("JV2",F90:F101)), ROW(F90:F101)-MIN(ROW(F90:F101))+1, ""), ROW() -89 )), "")</f>
        <v/>
      </c>
    </row>
    <row r="94" spans="2:39" s="13" customFormat="1" ht="15" customHeight="1" x14ac:dyDescent="0.25">
      <c r="B94" s="21" t="s">
        <v>189</v>
      </c>
      <c r="C94" s="1"/>
      <c r="D94" s="22" t="s">
        <v>198</v>
      </c>
      <c r="E94" s="1" t="s">
        <v>199</v>
      </c>
      <c r="F94" s="23" t="s">
        <v>29</v>
      </c>
      <c r="G94" s="24"/>
      <c r="H94" s="25">
        <v>4495</v>
      </c>
      <c r="I94" s="24"/>
      <c r="J94" s="25" t="b">
        <v>0</v>
      </c>
      <c r="K94" s="19"/>
      <c r="L94" s="26"/>
      <c r="M94" s="27"/>
      <c r="AB94" s="13" t="str">
        <f t="array" ref="AB94">IFERROR(INDEX(B90:B101, SMALL(IF("V"=F90:F101, ROW(F90:F101)-MIN(ROW(F90:F101))+1, ""), ROW() -89 )), "")</f>
        <v>Milligan University</v>
      </c>
      <c r="AC94" s="13">
        <f t="array" ref="AC94">IFERROR(INDEX(C90:C101, SMALL(IF("V"=F90:F101, ROW(F90:F101)-MIN(ROW(F90:F101))+1, ""), ROW() -89 )), "")</f>
        <v>0</v>
      </c>
      <c r="AD94" s="13" t="str">
        <f t="array" ref="AD94">IFERROR(INDEX(D90:D101, SMALL(IF("V"=F90:F101, ROW(F90:F101)-MIN(ROW(F90:F101))+1, ""), ROW() -89 )), "")</f>
        <v>19-78599</v>
      </c>
      <c r="AE94" s="13" t="str">
        <f t="array" ref="AE94">IFERROR(INDEX(E90:E101, SMALL(IF("V"=F90:F101, ROW(F90:F101)-MIN(ROW(F90:F101))+1, ""), ROW() -89 )), "")</f>
        <v>Laci Macquisten</v>
      </c>
      <c r="AF94" s="13" t="str">
        <f t="array" ref="AF94">IFERROR(INDEX(B90:B101, SMALL(IF(ISNUMBER(SEARCH("JV1",F90:F101)), ROW(F90:F101)-MIN(ROW(F90:F101))+1, ""), ROW() -89 )), "")</f>
        <v>Milligan University</v>
      </c>
      <c r="AG94" s="13">
        <f t="array" ref="AG94">IFERROR(INDEX(C90:C101, SMALL(IF(ISNUMBER(SEARCH("JV1",F90:F101)), ROW(F90:F101)-MIN(ROW(F90:F101))+1, ""), ROW() -89 )), "")</f>
        <v>0</v>
      </c>
      <c r="AH94" s="13" t="str">
        <f t="array" ref="AH94">IFERROR(INDEX(D90:D101, SMALL(IF(ISNUMBER(SEARCH("JV1",F90:F101)), ROW(F90:F101)-MIN(ROW(F90:F101))+1, ""), ROW() -89 )), "")</f>
        <v>11-573458</v>
      </c>
      <c r="AI94" s="13" t="str">
        <f t="array" ref="AI94">IFERROR(INDEX(E90:E101, SMALL(IF(ISNUMBER(SEARCH("JV1",F90:F101)), ROW(F90:F101)-MIN(ROW(F90:F101))+1, ""), ROW() -89 )), "")</f>
        <v>Olivia Vanhooser</v>
      </c>
      <c r="AJ94" s="13" t="str">
        <f t="array" ref="AJ94">IFERROR(INDEX(B90:B101, SMALL(IF(ISNUMBER(SEARCH("JV2",F90:F101)), ROW(F90:F101)-MIN(ROW(F90:F101))+1, ""), ROW() -89 )), "")</f>
        <v/>
      </c>
      <c r="AK94" s="13" t="str">
        <f t="array" ref="AK94">IFERROR(INDEX(C90:C101, SMALL(IF(ISNUMBER(SEARCH("JV2",F90:F101)), ROW(F90:F101)-MIN(ROW(F90:F101))+1, ""), ROW() -89 )), "")</f>
        <v/>
      </c>
      <c r="AL94" s="13" t="str">
        <f t="array" ref="AL94">IFERROR(INDEX(D90:D101, SMALL(IF(ISNUMBER(SEARCH("JV2",F90:F101)), ROW(F90:F101)-MIN(ROW(F90:F101))+1, ""), ROW() -89 )), "")</f>
        <v/>
      </c>
      <c r="AM94" s="13" t="str">
        <f t="array" ref="AM94">IFERROR(INDEX(E90:E101, SMALL(IF(ISNUMBER(SEARCH("JV2",F90:F101)), ROW(F90:F101)-MIN(ROW(F90:F101))+1, ""), ROW() -89 )), "")</f>
        <v/>
      </c>
    </row>
    <row r="95" spans="2:39" s="13" customFormat="1" ht="15" customHeight="1" x14ac:dyDescent="0.25">
      <c r="B95" s="21" t="s">
        <v>189</v>
      </c>
      <c r="C95" s="1"/>
      <c r="D95" s="22" t="s">
        <v>200</v>
      </c>
      <c r="E95" s="1" t="s">
        <v>201</v>
      </c>
      <c r="F95" s="23" t="s">
        <v>13</v>
      </c>
      <c r="G95" s="24"/>
      <c r="H95" s="25">
        <v>4495</v>
      </c>
      <c r="I95" s="24"/>
      <c r="J95" s="25" t="b">
        <v>0</v>
      </c>
      <c r="K95" s="19"/>
      <c r="L95" s="26"/>
      <c r="M95" s="27"/>
      <c r="AB95" s="13" t="str">
        <f t="array" ref="AB95">IFERROR(INDEX(B90:B101, SMALL(IF("V"=F90:F101, ROW(F90:F101)-MIN(ROW(F90:F101))+1, ""), ROW() -89 )), "")</f>
        <v>Milligan University</v>
      </c>
      <c r="AC95" s="13">
        <f t="array" ref="AC95">IFERROR(INDEX(C90:C101, SMALL(IF("V"=F90:F101, ROW(F90:F101)-MIN(ROW(F90:F101))+1, ""), ROW() -89 )), "")</f>
        <v>0</v>
      </c>
      <c r="AD95" s="13" t="str">
        <f t="array" ref="AD95">IFERROR(INDEX(D90:D101, SMALL(IF("V"=F90:F101, ROW(F90:F101)-MIN(ROW(F90:F101))+1, ""), ROW() -89 )), "")</f>
        <v>18-45306</v>
      </c>
      <c r="AE95" s="13" t="str">
        <f t="array" ref="AE95">IFERROR(INDEX(E90:E101, SMALL(IF("V"=F90:F101, ROW(F90:F101)-MIN(ROW(F90:F101))+1, ""), ROW() -89 )), "")</f>
        <v>Taylor Davis</v>
      </c>
      <c r="AF95" s="13" t="str">
        <f t="array" ref="AF95">IFERROR(INDEX(B90:B101, SMALL(IF(ISNUMBER(SEARCH("JV1",F90:F101)), ROW(F90:F101)-MIN(ROW(F90:F101))+1, ""), ROW() -89 )), "")</f>
        <v/>
      </c>
      <c r="AG95" s="13" t="str">
        <f t="array" ref="AG95">IFERROR(INDEX(C90:C101, SMALL(IF(ISNUMBER(SEARCH("JV1",F90:F101)), ROW(F90:F101)-MIN(ROW(F90:F101))+1, ""), ROW() -89 )), "")</f>
        <v/>
      </c>
      <c r="AH95" s="13" t="str">
        <f t="array" ref="AH95">IFERROR(INDEX(D90:D101, SMALL(IF(ISNUMBER(SEARCH("JV1",F90:F101)), ROW(F90:F101)-MIN(ROW(F90:F101))+1, ""), ROW() -89 )), "")</f>
        <v/>
      </c>
      <c r="AI95" s="13" t="str">
        <f t="array" ref="AI95">IFERROR(INDEX(E90:E101, SMALL(IF(ISNUMBER(SEARCH("JV1",F90:F101)), ROW(F90:F101)-MIN(ROW(F90:F101))+1, ""), ROW() -89 )), "")</f>
        <v/>
      </c>
      <c r="AJ95" s="13" t="str">
        <f t="array" ref="AJ95">IFERROR(INDEX(B90:B101, SMALL(IF(ISNUMBER(SEARCH("JV2",F90:F101)), ROW(F90:F101)-MIN(ROW(F90:F101))+1, ""), ROW() -89 )), "")</f>
        <v/>
      </c>
      <c r="AK95" s="13" t="str">
        <f t="array" ref="AK95">IFERROR(INDEX(C90:C101, SMALL(IF(ISNUMBER(SEARCH("JV2",F90:F101)), ROW(F90:F101)-MIN(ROW(F90:F101))+1, ""), ROW() -89 )), "")</f>
        <v/>
      </c>
      <c r="AL95" s="13" t="str">
        <f t="array" ref="AL95">IFERROR(INDEX(D90:D101, SMALL(IF(ISNUMBER(SEARCH("JV2",F90:F101)), ROW(F90:F101)-MIN(ROW(F90:F101))+1, ""), ROW() -89 )), "")</f>
        <v/>
      </c>
      <c r="AM95" s="13" t="str">
        <f t="array" ref="AM95">IFERROR(INDEX(E90:E101, SMALL(IF(ISNUMBER(SEARCH("JV2",F90:F101)), ROW(F90:F101)-MIN(ROW(F90:F101))+1, ""), ROW() -89 )), "")</f>
        <v/>
      </c>
    </row>
    <row r="96" spans="2:39" s="13" customFormat="1" ht="15" customHeight="1" x14ac:dyDescent="0.25">
      <c r="B96" s="21" t="s">
        <v>189</v>
      </c>
      <c r="C96" s="1"/>
      <c r="D96" s="22" t="s">
        <v>202</v>
      </c>
      <c r="E96" s="1" t="s">
        <v>203</v>
      </c>
      <c r="F96" s="23" t="s">
        <v>13</v>
      </c>
      <c r="G96" s="24"/>
      <c r="H96" s="25">
        <v>4495</v>
      </c>
      <c r="I96" s="24"/>
      <c r="J96" s="25" t="b">
        <v>0</v>
      </c>
      <c r="K96" s="19"/>
      <c r="L96" s="26"/>
      <c r="M96" s="27"/>
      <c r="AB96" s="13" t="str">
        <f t="array" ref="AB96">IFERROR(INDEX(B90:B101, SMALL(IF("V"=F90:F101, ROW(F90:F101)-MIN(ROW(F90:F101))+1, ""), ROW() -89 )), "")</f>
        <v/>
      </c>
      <c r="AC96" s="13" t="str">
        <f t="array" ref="AC96">IFERROR(INDEX(C90:C101, SMALL(IF("V"=F90:F101, ROW(F90:F101)-MIN(ROW(F90:F101))+1, ""), ROW() -89 )), "")</f>
        <v/>
      </c>
      <c r="AD96" s="13" t="str">
        <f t="array" ref="AD96">IFERROR(INDEX(D90:D101, SMALL(IF("V"=F90:F101, ROW(F90:F101)-MIN(ROW(F90:F101))+1, ""), ROW() -89 )), "")</f>
        <v/>
      </c>
      <c r="AE96" s="13" t="str">
        <f t="array" ref="AE96">IFERROR(INDEX(E90:E101, SMALL(IF("V"=F90:F101, ROW(F90:F101)-MIN(ROW(F90:F101))+1, ""), ROW() -89 )), "")</f>
        <v/>
      </c>
      <c r="AF96" s="13" t="str">
        <f t="array" ref="AF96">IFERROR(INDEX(B90:B101, SMALL(IF(ISNUMBER(SEARCH("JV1",F90:F101)), ROW(F90:F101)-MIN(ROW(F90:F101))+1, ""), ROW() -89 )), "")</f>
        <v/>
      </c>
      <c r="AG96" s="13" t="str">
        <f t="array" ref="AG96">IFERROR(INDEX(C90:C101, SMALL(IF(ISNUMBER(SEARCH("JV1",F90:F101)), ROW(F90:F101)-MIN(ROW(F90:F101))+1, ""), ROW() -89 )), "")</f>
        <v/>
      </c>
      <c r="AH96" s="13" t="str">
        <f t="array" ref="AH96">IFERROR(INDEX(D90:D101, SMALL(IF(ISNUMBER(SEARCH("JV1",F90:F101)), ROW(F90:F101)-MIN(ROW(F90:F101))+1, ""), ROW() -89 )), "")</f>
        <v/>
      </c>
      <c r="AI96" s="13" t="str">
        <f t="array" ref="AI96">IFERROR(INDEX(E90:E101, SMALL(IF(ISNUMBER(SEARCH("JV1",F90:F101)), ROW(F90:F101)-MIN(ROW(F90:F101))+1, ""), ROW() -89 )), "")</f>
        <v/>
      </c>
      <c r="AJ96" s="13" t="str">
        <f t="array" ref="AJ96">IFERROR(INDEX(B90:B101, SMALL(IF(ISNUMBER(SEARCH("JV2",F90:F101)), ROW(F90:F101)-MIN(ROW(F90:F101))+1, ""), ROW() -89 )), "")</f>
        <v/>
      </c>
      <c r="AK96" s="13" t="str">
        <f t="array" ref="AK96">IFERROR(INDEX(C90:C101, SMALL(IF(ISNUMBER(SEARCH("JV2",F90:F101)), ROW(F90:F101)-MIN(ROW(F90:F101))+1, ""), ROW() -89 )), "")</f>
        <v/>
      </c>
      <c r="AL96" s="13" t="str">
        <f t="array" ref="AL96">IFERROR(INDEX(D90:D101, SMALL(IF(ISNUMBER(SEARCH("JV2",F90:F101)), ROW(F90:F101)-MIN(ROW(F90:F101))+1, ""), ROW() -89 )), "")</f>
        <v/>
      </c>
      <c r="AM96" s="13" t="str">
        <f t="array" ref="AM96">IFERROR(INDEX(E90:E101, SMALL(IF(ISNUMBER(SEARCH("JV2",F90:F101)), ROW(F90:F101)-MIN(ROW(F90:F101))+1, ""), ROW() -89 )), "")</f>
        <v/>
      </c>
    </row>
    <row r="97" spans="2:39" s="13" customFormat="1" ht="15" customHeight="1" x14ac:dyDescent="0.25">
      <c r="B97" s="21" t="s">
        <v>189</v>
      </c>
      <c r="C97" s="1"/>
      <c r="D97" s="22" t="s">
        <v>204</v>
      </c>
      <c r="E97" s="1" t="s">
        <v>205</v>
      </c>
      <c r="F97" s="23" t="s">
        <v>16</v>
      </c>
      <c r="G97" s="24"/>
      <c r="H97" s="25">
        <v>4495</v>
      </c>
      <c r="I97" s="24"/>
      <c r="J97" s="25" t="b">
        <v>0</v>
      </c>
      <c r="K97" s="19"/>
      <c r="L97" s="26"/>
      <c r="M97" s="27"/>
      <c r="AB97" s="13" t="str">
        <f t="array" ref="AB97">IFERROR(INDEX(B90:B101, SMALL(IF("V"=F90:F101, ROW(F90:F101)-MIN(ROW(F90:F101))+1, ""), ROW() -89 )), "")</f>
        <v/>
      </c>
      <c r="AC97" s="13" t="str">
        <f t="array" ref="AC97">IFERROR(INDEX(C90:C101, SMALL(IF("V"=F90:F101, ROW(F90:F101)-MIN(ROW(F90:F101))+1, ""), ROW() -89 )), "")</f>
        <v/>
      </c>
      <c r="AD97" s="13" t="str">
        <f t="array" ref="AD97">IFERROR(INDEX(D90:D101, SMALL(IF("V"=F90:F101, ROW(F90:F101)-MIN(ROW(F90:F101))+1, ""), ROW() -89 )), "")</f>
        <v/>
      </c>
      <c r="AE97" s="13" t="str">
        <f t="array" ref="AE97">IFERROR(INDEX(E90:E101, SMALL(IF("V"=F90:F101, ROW(F90:F101)-MIN(ROW(F90:F101))+1, ""), ROW() -89 )), "")</f>
        <v/>
      </c>
      <c r="AF97" s="13" t="str">
        <f t="array" ref="AF97">IFERROR(INDEX(B90:B101, SMALL(IF(ISNUMBER(SEARCH("JV1",F90:F101)), ROW(F90:F101)-MIN(ROW(F90:F101))+1, ""), ROW() -89 )), "")</f>
        <v/>
      </c>
      <c r="AG97" s="13" t="str">
        <f t="array" ref="AG97">IFERROR(INDEX(C90:C101, SMALL(IF(ISNUMBER(SEARCH("JV1",F90:F101)), ROW(F90:F101)-MIN(ROW(F90:F101))+1, ""), ROW() -89 )), "")</f>
        <v/>
      </c>
      <c r="AH97" s="13" t="str">
        <f t="array" ref="AH97">IFERROR(INDEX(D90:D101, SMALL(IF(ISNUMBER(SEARCH("JV1",F90:F101)), ROW(F90:F101)-MIN(ROW(F90:F101))+1, ""), ROW() -89 )), "")</f>
        <v/>
      </c>
      <c r="AI97" s="13" t="str">
        <f t="array" ref="AI97">IFERROR(INDEX(E90:E101, SMALL(IF(ISNUMBER(SEARCH("JV1",F90:F101)), ROW(F90:F101)-MIN(ROW(F90:F101))+1, ""), ROW() -89 )), "")</f>
        <v/>
      </c>
      <c r="AJ97" s="13" t="str">
        <f t="array" ref="AJ97">IFERROR(INDEX(B90:B101, SMALL(IF(ISNUMBER(SEARCH("JV2",F90:F101)), ROW(F90:F101)-MIN(ROW(F90:F101))+1, ""), ROW() -89 )), "")</f>
        <v/>
      </c>
      <c r="AK97" s="13" t="str">
        <f t="array" ref="AK97">IFERROR(INDEX(C90:C101, SMALL(IF(ISNUMBER(SEARCH("JV2",F90:F101)), ROW(F90:F101)-MIN(ROW(F90:F101))+1, ""), ROW() -89 )), "")</f>
        <v/>
      </c>
      <c r="AL97" s="13" t="str">
        <f t="array" ref="AL97">IFERROR(INDEX(D90:D101, SMALL(IF(ISNUMBER(SEARCH("JV2",F90:F101)), ROW(F90:F101)-MIN(ROW(F90:F101))+1, ""), ROW() -89 )), "")</f>
        <v/>
      </c>
      <c r="AM97" s="13" t="str">
        <f t="array" ref="AM97">IFERROR(INDEX(E90:E101, SMALL(IF(ISNUMBER(SEARCH("JV2",F90:F101)), ROW(F90:F101)-MIN(ROW(F90:F101))+1, ""), ROW() -89 )), "")</f>
        <v/>
      </c>
    </row>
    <row r="98" spans="2:39" s="13" customFormat="1" ht="15" customHeight="1" x14ac:dyDescent="0.25">
      <c r="B98" s="21" t="s">
        <v>189</v>
      </c>
      <c r="C98" s="1"/>
      <c r="D98" s="22" t="s">
        <v>206</v>
      </c>
      <c r="E98" s="1" t="s">
        <v>207</v>
      </c>
      <c r="F98" s="23" t="s">
        <v>13</v>
      </c>
      <c r="G98" s="24"/>
      <c r="H98" s="25">
        <v>4495</v>
      </c>
      <c r="I98" s="24"/>
      <c r="J98" s="25" t="b">
        <v>0</v>
      </c>
      <c r="K98" s="19"/>
      <c r="L98" s="26"/>
      <c r="M98" s="27"/>
    </row>
    <row r="99" spans="2:39" s="13" customFormat="1" ht="15" customHeight="1" x14ac:dyDescent="0.25">
      <c r="B99" s="21" t="s">
        <v>189</v>
      </c>
      <c r="C99" s="1"/>
      <c r="D99" s="22" t="s">
        <v>208</v>
      </c>
      <c r="E99" s="1" t="s">
        <v>209</v>
      </c>
      <c r="F99" s="23" t="s">
        <v>16</v>
      </c>
      <c r="G99" s="24"/>
      <c r="H99" s="25">
        <v>4495</v>
      </c>
      <c r="I99" s="24"/>
      <c r="J99" s="25" t="b">
        <v>0</v>
      </c>
      <c r="K99" s="19"/>
      <c r="L99" s="26"/>
      <c r="M99" s="27"/>
    </row>
    <row r="100" spans="2:39" s="13" customFormat="1" ht="15" customHeight="1" x14ac:dyDescent="0.25">
      <c r="B100" s="21" t="s">
        <v>189</v>
      </c>
      <c r="C100" s="1"/>
      <c r="D100" s="22" t="s">
        <v>210</v>
      </c>
      <c r="E100" s="1" t="s">
        <v>211</v>
      </c>
      <c r="F100" s="23" t="s">
        <v>16</v>
      </c>
      <c r="G100" s="24"/>
      <c r="H100" s="25">
        <v>4495</v>
      </c>
      <c r="I100" s="24"/>
      <c r="J100" s="25" t="b">
        <v>0</v>
      </c>
      <c r="K100" s="19"/>
      <c r="L100" s="26"/>
      <c r="M100" s="27"/>
    </row>
    <row r="101" spans="2:39" s="13" customFormat="1" ht="15" customHeight="1" x14ac:dyDescent="0.25">
      <c r="B101" s="21" t="s">
        <v>189</v>
      </c>
      <c r="C101" s="1"/>
      <c r="D101" s="22" t="s">
        <v>212</v>
      </c>
      <c r="E101" s="1" t="s">
        <v>213</v>
      </c>
      <c r="F101" s="23" t="s">
        <v>13</v>
      </c>
      <c r="G101" s="24"/>
      <c r="H101" s="25">
        <v>4495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25">
      <c r="B102" s="21" t="s">
        <v>214</v>
      </c>
      <c r="C102" s="1"/>
      <c r="D102" s="22" t="s">
        <v>215</v>
      </c>
      <c r="E102" s="1" t="s">
        <v>216</v>
      </c>
      <c r="F102" s="23" t="s">
        <v>17</v>
      </c>
      <c r="G102" s="24"/>
      <c r="H102" s="25">
        <v>2492</v>
      </c>
      <c r="I102" s="24"/>
      <c r="J102" s="25" t="b">
        <v>0</v>
      </c>
      <c r="K102" s="19"/>
      <c r="L102" s="26"/>
      <c r="M102" s="27"/>
      <c r="AB102" s="13" t="str">
        <f t="array" ref="AB102">IFERROR(INDEX(B102:B125, SMALL(IF("V"=F102:F125, ROW(F102:F125)-MIN(ROW(F102:F125))+1, ""), ROW() -101 )), "")</f>
        <v>Pikeville ,University Of</v>
      </c>
      <c r="AC102" s="13">
        <f t="array" ref="AC102">IFERROR(INDEX(C102:C125, SMALL(IF("V"=F102:F125, ROW(F102:F125)-MIN(ROW(F102:F125))+1, ""), ROW() -101 )), "")</f>
        <v>0</v>
      </c>
      <c r="AD102" s="13" t="str">
        <f t="array" ref="AD102">IFERROR(INDEX(D102:D125, SMALL(IF("V"=F102:F125, ROW(F102:F125)-MIN(ROW(F102:F125))+1, ""), ROW() -101 )), "")</f>
        <v>11-164273</v>
      </c>
      <c r="AE102" s="13" t="str">
        <f t="array" ref="AE102">IFERROR(INDEX(E102:E125, SMALL(IF("V"=F102:F125, ROW(F102:F125)-MIN(ROW(F102:F125))+1, ""), ROW() -101 )), "")</f>
        <v>Brianna Rogers</v>
      </c>
      <c r="AF102" s="13" t="str">
        <f t="array" ref="AF102">IFERROR(INDEX(B102:B125, SMALL(IF(ISNUMBER(SEARCH("JV1",F102:F125)), ROW(F102:F125)-MIN(ROW(F102:F125))+1, ""), ROW() -101 )), "")</f>
        <v>Pikeville ,University Of</v>
      </c>
      <c r="AG102" s="13">
        <f t="array" ref="AG102">IFERROR(INDEX(C102:C125, SMALL(IF(ISNUMBER(SEARCH("JV1",F102:F125)), ROW(F102:F125)-MIN(ROW(F102:F125))+1, ""), ROW() -101 )), "")</f>
        <v>0</v>
      </c>
      <c r="AH102" s="13" t="str">
        <f t="array" ref="AH102">IFERROR(INDEX(D102:D125, SMALL(IF(ISNUMBER(SEARCH("JV1",F102:F125)), ROW(F102:F125)-MIN(ROW(F102:F125))+1, ""), ROW() -101 )), "")</f>
        <v>15-115753</v>
      </c>
      <c r="AI102" s="13" t="str">
        <f t="array" ref="AI102">IFERROR(INDEX(E102:E125, SMALL(IF(ISNUMBER(SEARCH("JV1",F102:F125)), ROW(F102:F125)-MIN(ROW(F102:F125))+1, ""), ROW() -101 )), "")</f>
        <v>Allie Miles</v>
      </c>
      <c r="AJ102" s="13" t="str">
        <f t="array" ref="AJ102">IFERROR(INDEX(B102:B125, SMALL(IF(ISNUMBER(SEARCH("JV2",F102:F125)), ROW(F102:F125)-MIN(ROW(F102:F125))+1, ""), ROW() -101 )), "")</f>
        <v>Pikeville ,University Of</v>
      </c>
      <c r="AK102" s="13">
        <f t="array" ref="AK102">IFERROR(INDEX(C102:C125, SMALL(IF(ISNUMBER(SEARCH("JV2",F102:F125)), ROW(F102:F125)-MIN(ROW(F102:F125))+1, ""), ROW() -101 )), "")</f>
        <v>0</v>
      </c>
      <c r="AL102" s="13" t="str">
        <f t="array" ref="AL102">IFERROR(INDEX(D102:D125, SMALL(IF(ISNUMBER(SEARCH("JV2",F102:F125)), ROW(F102:F125)-MIN(ROW(F102:F125))+1, ""), ROW() -101 )), "")</f>
        <v>21-5188</v>
      </c>
      <c r="AM102" s="13" t="str">
        <f t="array" ref="AM102">IFERROR(INDEX(E102:E125, SMALL(IF(ISNUMBER(SEARCH("JV2",F102:F125)), ROW(F102:F125)-MIN(ROW(F102:F125))+1, ""), ROW() -101 )), "")</f>
        <v>Alexis Girard</v>
      </c>
    </row>
    <row r="103" spans="2:39" s="13" customFormat="1" ht="15" customHeight="1" x14ac:dyDescent="0.25">
      <c r="B103" s="21" t="s">
        <v>214</v>
      </c>
      <c r="C103" s="1"/>
      <c r="D103" s="22" t="s">
        <v>217</v>
      </c>
      <c r="E103" s="1" t="s">
        <v>218</v>
      </c>
      <c r="F103" s="23" t="s">
        <v>16</v>
      </c>
      <c r="G103" s="24"/>
      <c r="H103" s="25">
        <v>2492</v>
      </c>
      <c r="I103" s="24"/>
      <c r="J103" s="25" t="b">
        <v>0</v>
      </c>
      <c r="K103" s="19"/>
      <c r="L103" s="26"/>
      <c r="M103" s="27"/>
      <c r="AB103" s="13" t="str">
        <f t="array" ref="AB103">IFERROR(INDEX(B102:B125, SMALL(IF("V"=F102:F125, ROW(F102:F125)-MIN(ROW(F102:F125))+1, ""), ROW() -101 )), "")</f>
        <v>Pikeville ,University Of</v>
      </c>
      <c r="AC103" s="13">
        <f t="array" ref="AC103">IFERROR(INDEX(C102:C125, SMALL(IF("V"=F102:F125, ROW(F102:F125)-MIN(ROW(F102:F125))+1, ""), ROW() -101 )), "")</f>
        <v>0</v>
      </c>
      <c r="AD103" s="13" t="str">
        <f t="array" ref="AD103">IFERROR(INDEX(D102:D125, SMALL(IF("V"=F102:F125, ROW(F102:F125)-MIN(ROW(F102:F125))+1, ""), ROW() -101 )), "")</f>
        <v>11-348470</v>
      </c>
      <c r="AE103" s="13" t="str">
        <f t="array" ref="AE103">IFERROR(INDEX(E102:E125, SMALL(IF("V"=F102:F125, ROW(F102:F125)-MIN(ROW(F102:F125))+1, ""), ROW() -101 )), "")</f>
        <v>Erica Warne</v>
      </c>
      <c r="AF103" s="13" t="str">
        <f t="array" ref="AF103">IFERROR(INDEX(B102:B125, SMALL(IF(ISNUMBER(SEARCH("JV1",F102:F125)), ROW(F102:F125)-MIN(ROW(F102:F125))+1, ""), ROW() -101 )), "")</f>
        <v>Pikeville ,University Of</v>
      </c>
      <c r="AG103" s="13">
        <f t="array" ref="AG103">IFERROR(INDEX(C102:C125, SMALL(IF(ISNUMBER(SEARCH("JV1",F102:F125)), ROW(F102:F125)-MIN(ROW(F102:F125))+1, ""), ROW() -101 )), "")</f>
        <v>0</v>
      </c>
      <c r="AH103" s="13" t="str">
        <f t="array" ref="AH103">IFERROR(INDEX(D102:D125, SMALL(IF(ISNUMBER(SEARCH("JV1",F102:F125)), ROW(F102:F125)-MIN(ROW(F102:F125))+1, ""), ROW() -101 )), "")</f>
        <v>6679-184</v>
      </c>
      <c r="AI103" s="13" t="str">
        <f t="array" ref="AI103">IFERROR(INDEX(E102:E125, SMALL(IF(ISNUMBER(SEARCH("JV1",F102:F125)), ROW(F102:F125)-MIN(ROW(F102:F125))+1, ""), ROW() -101 )), "")</f>
        <v>Anastasia Howell</v>
      </c>
      <c r="AJ103" s="13" t="str">
        <f t="array" ref="AJ103">IFERROR(INDEX(B102:B125, SMALL(IF(ISNUMBER(SEARCH("JV2",F102:F125)), ROW(F102:F125)-MIN(ROW(F102:F125))+1, ""), ROW() -101 )), "")</f>
        <v>Pikeville ,University Of</v>
      </c>
      <c r="AK103" s="13">
        <f t="array" ref="AK103">IFERROR(INDEX(C102:C125, SMALL(IF(ISNUMBER(SEARCH("JV2",F102:F125)), ROW(F102:F125)-MIN(ROW(F102:F125))+1, ""), ROW() -101 )), "")</f>
        <v>0</v>
      </c>
      <c r="AL103" s="13" t="str">
        <f t="array" ref="AL103">IFERROR(INDEX(D102:D125, SMALL(IF(ISNUMBER(SEARCH("JV2",F102:F125)), ROW(F102:F125)-MIN(ROW(F102:F125))+1, ""), ROW() -101 )), "")</f>
        <v>7914-817</v>
      </c>
      <c r="AM103" s="13" t="str">
        <f t="array" ref="AM103">IFERROR(INDEX(E102:E125, SMALL(IF(ISNUMBER(SEARCH("JV2",F102:F125)), ROW(F102:F125)-MIN(ROW(F102:F125))+1, ""), ROW() -101 )), "")</f>
        <v>Emily Lindsey</v>
      </c>
    </row>
    <row r="104" spans="2:39" s="13" customFormat="1" ht="15" customHeight="1" x14ac:dyDescent="0.25">
      <c r="B104" s="21" t="s">
        <v>214</v>
      </c>
      <c r="C104" s="1"/>
      <c r="D104" s="22" t="s">
        <v>219</v>
      </c>
      <c r="E104" s="1" t="s">
        <v>220</v>
      </c>
      <c r="F104" s="23" t="s">
        <v>16</v>
      </c>
      <c r="G104" s="24"/>
      <c r="H104" s="25">
        <v>2492</v>
      </c>
      <c r="I104" s="24"/>
      <c r="J104" s="25" t="b">
        <v>0</v>
      </c>
      <c r="K104" s="19"/>
      <c r="L104" s="26"/>
      <c r="M104" s="27"/>
      <c r="AB104" s="13" t="str">
        <f t="array" ref="AB104">IFERROR(INDEX(B102:B125, SMALL(IF("V"=F102:F125, ROW(F102:F125)-MIN(ROW(F102:F125))+1, ""), ROW() -101 )), "")</f>
        <v>Pikeville ,University Of</v>
      </c>
      <c r="AC104" s="13">
        <f t="array" ref="AC104">IFERROR(INDEX(C102:C125, SMALL(IF("V"=F102:F125, ROW(F102:F125)-MIN(ROW(F102:F125))+1, ""), ROW() -101 )), "")</f>
        <v>0</v>
      </c>
      <c r="AD104" s="13" t="str">
        <f t="array" ref="AD104">IFERROR(INDEX(D102:D125, SMALL(IF("V"=F102:F125, ROW(F102:F125)-MIN(ROW(F102:F125))+1, ""), ROW() -101 )), "")</f>
        <v>11-648329</v>
      </c>
      <c r="AE104" s="13" t="str">
        <f t="array" ref="AE104">IFERROR(INDEX(E102:E125, SMALL(IF("V"=F102:F125, ROW(F102:F125)-MIN(ROW(F102:F125))+1, ""), ROW() -101 )), "")</f>
        <v>Grace Williams</v>
      </c>
      <c r="AF104" s="13" t="str">
        <f t="array" ref="AF104">IFERROR(INDEX(B102:B125, SMALL(IF(ISNUMBER(SEARCH("JV1",F102:F125)), ROW(F102:F125)-MIN(ROW(F102:F125))+1, ""), ROW() -101 )), "")</f>
        <v>Pikeville ,University Of</v>
      </c>
      <c r="AG104" s="13">
        <f t="array" ref="AG104">IFERROR(INDEX(C102:C125, SMALL(IF(ISNUMBER(SEARCH("JV1",F102:F125)), ROW(F102:F125)-MIN(ROW(F102:F125))+1, ""), ROW() -101 )), "")</f>
        <v>0</v>
      </c>
      <c r="AH104" s="13" t="str">
        <f t="array" ref="AH104">IFERROR(INDEX(D102:D125, SMALL(IF(ISNUMBER(SEARCH("JV1",F102:F125)), ROW(F102:F125)-MIN(ROW(F102:F125))+1, ""), ROW() -101 )), "")</f>
        <v>18-3595</v>
      </c>
      <c r="AI104" s="13" t="str">
        <f t="array" ref="AI104">IFERROR(INDEX(E102:E125, SMALL(IF(ISNUMBER(SEARCH("JV1",F102:F125)), ROW(F102:F125)-MIN(ROW(F102:F125))+1, ""), ROW() -101 )), "")</f>
        <v>Ava McLaughlin</v>
      </c>
      <c r="AJ104" s="13" t="str">
        <f t="array" ref="AJ104">IFERROR(INDEX(B102:B125, SMALL(IF(ISNUMBER(SEARCH("JV2",F102:F125)), ROW(F102:F125)-MIN(ROW(F102:F125))+1, ""), ROW() -101 )), "")</f>
        <v>Pikeville ,University Of</v>
      </c>
      <c r="AK104" s="13">
        <f t="array" ref="AK104">IFERROR(INDEX(C102:C125, SMALL(IF(ISNUMBER(SEARCH("JV2",F102:F125)), ROW(F102:F125)-MIN(ROW(F102:F125))+1, ""), ROW() -101 )), "")</f>
        <v>0</v>
      </c>
      <c r="AL104" s="13" t="str">
        <f t="array" ref="AL104">IFERROR(INDEX(D102:D125, SMALL(IF(ISNUMBER(SEARCH("JV2",F102:F125)), ROW(F102:F125)-MIN(ROW(F102:F125))+1, ""), ROW() -101 )), "")</f>
        <v>15-133661</v>
      </c>
      <c r="AM104" s="13" t="str">
        <f t="array" ref="AM104">IFERROR(INDEX(E102:E125, SMALL(IF(ISNUMBER(SEARCH("JV2",F102:F125)), ROW(F102:F125)-MIN(ROW(F102:F125))+1, ""), ROW() -101 )), "")</f>
        <v>Haley Grabowski</v>
      </c>
    </row>
    <row r="105" spans="2:39" s="13" customFormat="1" ht="15" customHeight="1" x14ac:dyDescent="0.25">
      <c r="B105" s="21" t="s">
        <v>214</v>
      </c>
      <c r="C105" s="1"/>
      <c r="D105" s="22" t="s">
        <v>221</v>
      </c>
      <c r="E105" s="1" t="s">
        <v>222</v>
      </c>
      <c r="F105" s="23" t="s">
        <v>16</v>
      </c>
      <c r="G105" s="24"/>
      <c r="H105" s="25">
        <v>2492</v>
      </c>
      <c r="I105" s="24"/>
      <c r="J105" s="25" t="b">
        <v>0</v>
      </c>
      <c r="K105" s="19"/>
      <c r="L105" s="26"/>
      <c r="M105" s="27"/>
      <c r="AB105" s="13" t="str">
        <f t="array" ref="AB105">IFERROR(INDEX(B102:B125, SMALL(IF("V"=F102:F125, ROW(F102:F125)-MIN(ROW(F102:F125))+1, ""), ROW() -101 )), "")</f>
        <v>Pikeville ,University Of</v>
      </c>
      <c r="AC105" s="13">
        <f t="array" ref="AC105">IFERROR(INDEX(C102:C125, SMALL(IF("V"=F102:F125, ROW(F102:F125)-MIN(ROW(F102:F125))+1, ""), ROW() -101 )), "")</f>
        <v>0</v>
      </c>
      <c r="AD105" s="13" t="str">
        <f t="array" ref="AD105">IFERROR(INDEX(D102:D125, SMALL(IF("V"=F102:F125, ROW(F102:F125)-MIN(ROW(F102:F125))+1, ""), ROW() -101 )), "")</f>
        <v>11-185135</v>
      </c>
      <c r="AE105" s="13" t="str">
        <f t="array" ref="AE105">IFERROR(INDEX(E102:E125, SMALL(IF("V"=F102:F125, ROW(F102:F125)-MIN(ROW(F102:F125))+1, ""), ROW() -101 )), "")</f>
        <v>Kelsey Cummings</v>
      </c>
      <c r="AF105" s="13" t="str">
        <f t="array" ref="AF105">IFERROR(INDEX(B102:B125, SMALL(IF(ISNUMBER(SEARCH("JV1",F102:F125)), ROW(F102:F125)-MIN(ROW(F102:F125))+1, ""), ROW() -101 )), "")</f>
        <v>Pikeville ,University Of</v>
      </c>
      <c r="AG105" s="13">
        <f t="array" ref="AG105">IFERROR(INDEX(C102:C125, SMALL(IF(ISNUMBER(SEARCH("JV1",F102:F125)), ROW(F102:F125)-MIN(ROW(F102:F125))+1, ""), ROW() -101 )), "")</f>
        <v>0</v>
      </c>
      <c r="AH105" s="13" t="str">
        <f t="array" ref="AH105">IFERROR(INDEX(D102:D125, SMALL(IF(ISNUMBER(SEARCH("JV1",F102:F125)), ROW(F102:F125)-MIN(ROW(F102:F125))+1, ""), ROW() -101 )), "")</f>
        <v>17-30102</v>
      </c>
      <c r="AI105" s="13" t="str">
        <f t="array" ref="AI105">IFERROR(INDEX(E102:E125, SMALL(IF(ISNUMBER(SEARCH("JV1",F102:F125)), ROW(F102:F125)-MIN(ROW(F102:F125))+1, ""), ROW() -101 )), "")</f>
        <v>Doris Huskey</v>
      </c>
      <c r="AJ105" s="13" t="str">
        <f t="array" ref="AJ105">IFERROR(INDEX(B102:B125, SMALL(IF(ISNUMBER(SEARCH("JV2",F102:F125)), ROW(F102:F125)-MIN(ROW(F102:F125))+1, ""), ROW() -101 )), "")</f>
        <v>Pikeville ,University Of</v>
      </c>
      <c r="AK105" s="13">
        <f t="array" ref="AK105">IFERROR(INDEX(C102:C125, SMALL(IF(ISNUMBER(SEARCH("JV2",F102:F125)), ROW(F102:F125)-MIN(ROW(F102:F125))+1, ""), ROW() -101 )), "")</f>
        <v>0</v>
      </c>
      <c r="AL105" s="13" t="str">
        <f t="array" ref="AL105">IFERROR(INDEX(D102:D125, SMALL(IF(ISNUMBER(SEARCH("JV2",F102:F125)), ROW(F102:F125)-MIN(ROW(F102:F125))+1, ""), ROW() -101 )), "")</f>
        <v>11-42975</v>
      </c>
      <c r="AM105" s="13" t="str">
        <f t="array" ref="AM105">IFERROR(INDEX(E102:E125, SMALL(IF(ISNUMBER(SEARCH("JV2",F102:F125)), ROW(F102:F125)-MIN(ROW(F102:F125))+1, ""), ROW() -101 )), "")</f>
        <v>Kadie Dicken</v>
      </c>
    </row>
    <row r="106" spans="2:39" s="13" customFormat="1" ht="15" customHeight="1" x14ac:dyDescent="0.25">
      <c r="B106" s="21" t="s">
        <v>214</v>
      </c>
      <c r="C106" s="1"/>
      <c r="D106" s="22" t="s">
        <v>223</v>
      </c>
      <c r="E106" s="1" t="s">
        <v>224</v>
      </c>
      <c r="F106" s="23" t="s">
        <v>13</v>
      </c>
      <c r="G106" s="24"/>
      <c r="H106" s="25">
        <v>2492</v>
      </c>
      <c r="I106" s="24"/>
      <c r="J106" s="25" t="b">
        <v>0</v>
      </c>
      <c r="K106" s="19"/>
      <c r="L106" s="26"/>
      <c r="M106" s="27"/>
      <c r="AB106" s="13" t="str">
        <f t="array" ref="AB106">IFERROR(INDEX(B102:B125, SMALL(IF("V"=F102:F125, ROW(F102:F125)-MIN(ROW(F102:F125))+1, ""), ROW() -101 )), "")</f>
        <v>Pikeville ,University Of</v>
      </c>
      <c r="AC106" s="13">
        <f t="array" ref="AC106">IFERROR(INDEX(C102:C125, SMALL(IF("V"=F102:F125, ROW(F102:F125)-MIN(ROW(F102:F125))+1, ""), ROW() -101 )), "")</f>
        <v>0</v>
      </c>
      <c r="AD106" s="13" t="str">
        <f t="array" ref="AD106">IFERROR(INDEX(D102:D125, SMALL(IF("V"=F102:F125, ROW(F102:F125)-MIN(ROW(F102:F125))+1, ""), ROW() -101 )), "")</f>
        <v>11-240433</v>
      </c>
      <c r="AE106" s="13" t="str">
        <f t="array" ref="AE106">IFERROR(INDEX(E102:E125, SMALL(IF("V"=F102:F125, ROW(F102:F125)-MIN(ROW(F102:F125))+1, ""), ROW() -101 )), "")</f>
        <v>Kristina Catoe</v>
      </c>
      <c r="AF106" s="13" t="str">
        <f t="array" ref="AF106">IFERROR(INDEX(B102:B125, SMALL(IF(ISNUMBER(SEARCH("JV1",F102:F125)), ROW(F102:F125)-MIN(ROW(F102:F125))+1, ""), ROW() -101 )), "")</f>
        <v>Pikeville ,University Of</v>
      </c>
      <c r="AG106" s="13">
        <f t="array" ref="AG106">IFERROR(INDEX(C102:C125, SMALL(IF(ISNUMBER(SEARCH("JV1",F102:F125)), ROW(F102:F125)-MIN(ROW(F102:F125))+1, ""), ROW() -101 )), "")</f>
        <v>0</v>
      </c>
      <c r="AH106" s="13" t="str">
        <f t="array" ref="AH106">IFERROR(INDEX(D102:D125, SMALL(IF(ISNUMBER(SEARCH("JV1",F102:F125)), ROW(F102:F125)-MIN(ROW(F102:F125))+1, ""), ROW() -101 )), "")</f>
        <v>11-411123</v>
      </c>
      <c r="AI106" s="13" t="str">
        <f t="array" ref="AI106">IFERROR(INDEX(E102:E125, SMALL(IF(ISNUMBER(SEARCH("JV1",F102:F125)), ROW(F102:F125)-MIN(ROW(F102:F125))+1, ""), ROW() -101 )), "")</f>
        <v>Faythe Reid</v>
      </c>
      <c r="AJ106" s="13" t="str">
        <f t="array" ref="AJ106">IFERROR(INDEX(B102:B125, SMALL(IF(ISNUMBER(SEARCH("JV2",F102:F125)), ROW(F102:F125)-MIN(ROW(F102:F125))+1, ""), ROW() -101 )), "")</f>
        <v>Pikeville ,University Of</v>
      </c>
      <c r="AK106" s="13">
        <f t="array" ref="AK106">IFERROR(INDEX(C102:C125, SMALL(IF(ISNUMBER(SEARCH("JV2",F102:F125)), ROW(F102:F125)-MIN(ROW(F102:F125))+1, ""), ROW() -101 )), "")</f>
        <v>0</v>
      </c>
      <c r="AL106" s="13" t="str">
        <f t="array" ref="AL106">IFERROR(INDEX(D102:D125, SMALL(IF(ISNUMBER(SEARCH("JV2",F102:F125)), ROW(F102:F125)-MIN(ROW(F102:F125))+1, ""), ROW() -101 )), "")</f>
        <v>21-76481</v>
      </c>
      <c r="AM106" s="13" t="str">
        <f t="array" ref="AM106">IFERROR(INDEX(E102:E125, SMALL(IF(ISNUMBER(SEARCH("JV2",F102:F125)), ROW(F102:F125)-MIN(ROW(F102:F125))+1, ""), ROW() -101 )), "")</f>
        <v>Madison Ginn</v>
      </c>
    </row>
    <row r="107" spans="2:39" s="13" customFormat="1" ht="15" customHeight="1" x14ac:dyDescent="0.25">
      <c r="B107" s="21" t="s">
        <v>214</v>
      </c>
      <c r="C107" s="1"/>
      <c r="D107" s="22" t="s">
        <v>225</v>
      </c>
      <c r="E107" s="1" t="s">
        <v>226</v>
      </c>
      <c r="F107" s="23" t="s">
        <v>16</v>
      </c>
      <c r="G107" s="24"/>
      <c r="H107" s="25">
        <v>2492</v>
      </c>
      <c r="I107" s="24"/>
      <c r="J107" s="25" t="b">
        <v>0</v>
      </c>
      <c r="K107" s="19"/>
      <c r="L107" s="26"/>
      <c r="M107" s="27"/>
      <c r="AB107" s="13" t="str">
        <f t="array" ref="AB107">IFERROR(INDEX(B102:B125, SMALL(IF("V"=F102:F125, ROW(F102:F125)-MIN(ROW(F102:F125))+1, ""), ROW() -101 )), "")</f>
        <v>Pikeville ,University Of</v>
      </c>
      <c r="AC107" s="13">
        <f t="array" ref="AC107">IFERROR(INDEX(C102:C125, SMALL(IF("V"=F102:F125, ROW(F102:F125)-MIN(ROW(F102:F125))+1, ""), ROW() -101 )), "")</f>
        <v>0</v>
      </c>
      <c r="AD107" s="13" t="str">
        <f t="array" ref="AD107">IFERROR(INDEX(D102:D125, SMALL(IF("V"=F102:F125, ROW(F102:F125)-MIN(ROW(F102:F125))+1, ""), ROW() -101 )), "")</f>
        <v>8019-47943</v>
      </c>
      <c r="AE107" s="13" t="str">
        <f t="array" ref="AE107">IFERROR(INDEX(E102:E125, SMALL(IF("V"=F102:F125, ROW(F102:F125)-MIN(ROW(F102:F125))+1, ""), ROW() -101 )), "")</f>
        <v>Madison Strouse</v>
      </c>
      <c r="AF107" s="13" t="str">
        <f t="array" ref="AF107">IFERROR(INDEX(B102:B125, SMALL(IF(ISNUMBER(SEARCH("JV1",F102:F125)), ROW(F102:F125)-MIN(ROW(F102:F125))+1, ""), ROW() -101 )), "")</f>
        <v>Pikeville ,University Of</v>
      </c>
      <c r="AG107" s="13">
        <f t="array" ref="AG107">IFERROR(INDEX(C102:C125, SMALL(IF(ISNUMBER(SEARCH("JV1",F102:F125)), ROW(F102:F125)-MIN(ROW(F102:F125))+1, ""), ROW() -101 )), "")</f>
        <v>0</v>
      </c>
      <c r="AH107" s="13" t="str">
        <f t="array" ref="AH107">IFERROR(INDEX(D102:D125, SMALL(IF(ISNUMBER(SEARCH("JV1",F102:F125)), ROW(F102:F125)-MIN(ROW(F102:F125))+1, ""), ROW() -101 )), "")</f>
        <v>11-473952</v>
      </c>
      <c r="AI107" s="13" t="str">
        <f t="array" ref="AI107">IFERROR(INDEX(E102:E125, SMALL(IF(ISNUMBER(SEARCH("JV1",F102:F125)), ROW(F102:F125)-MIN(ROW(F102:F125))+1, ""), ROW() -101 )), "")</f>
        <v>Hana Hackworth</v>
      </c>
      <c r="AJ107" s="13" t="str">
        <f t="array" ref="AJ107">IFERROR(INDEX(B102:B125, SMALL(IF(ISNUMBER(SEARCH("JV2",F102:F125)), ROW(F102:F125)-MIN(ROW(F102:F125))+1, ""), ROW() -101 )), "")</f>
        <v>Pikeville ,University Of</v>
      </c>
      <c r="AK107" s="13">
        <f t="array" ref="AK107">IFERROR(INDEX(C102:C125, SMALL(IF(ISNUMBER(SEARCH("JV2",F102:F125)), ROW(F102:F125)-MIN(ROW(F102:F125))+1, ""), ROW() -101 )), "")</f>
        <v>0</v>
      </c>
      <c r="AL107" s="13" t="str">
        <f t="array" ref="AL107">IFERROR(INDEX(D102:D125, SMALL(IF(ISNUMBER(SEARCH("JV2",F102:F125)), ROW(F102:F125)-MIN(ROW(F102:F125))+1, ""), ROW() -101 )), "")</f>
        <v>11-134152</v>
      </c>
      <c r="AM107" s="13" t="str">
        <f t="array" ref="AM107">IFERROR(INDEX(E102:E125, SMALL(IF(ISNUMBER(SEARCH("JV2",F102:F125)), ROW(F102:F125)-MIN(ROW(F102:F125))+1, ""), ROW() -101 )), "")</f>
        <v>Mikayla Blair</v>
      </c>
    </row>
    <row r="108" spans="2:39" s="13" customFormat="1" ht="15" customHeight="1" x14ac:dyDescent="0.25">
      <c r="B108" s="21" t="s">
        <v>214</v>
      </c>
      <c r="C108" s="1"/>
      <c r="D108" s="22" t="s">
        <v>227</v>
      </c>
      <c r="E108" s="1" t="s">
        <v>228</v>
      </c>
      <c r="F108" s="23" t="s">
        <v>17</v>
      </c>
      <c r="G108" s="24"/>
      <c r="H108" s="25">
        <v>2492</v>
      </c>
      <c r="I108" s="24"/>
      <c r="J108" s="25" t="b">
        <v>0</v>
      </c>
      <c r="K108" s="19"/>
      <c r="L108" s="26"/>
      <c r="M108" s="27"/>
      <c r="AB108" s="13" t="str">
        <f t="array" ref="AB108">IFERROR(INDEX(B102:B125, SMALL(IF("V"=F102:F125, ROW(F102:F125)-MIN(ROW(F102:F125))+1, ""), ROW() -101 )), "")</f>
        <v>Pikeville ,University Of</v>
      </c>
      <c r="AC108" s="13">
        <f t="array" ref="AC108">IFERROR(INDEX(C102:C125, SMALL(IF("V"=F102:F125, ROW(F102:F125)-MIN(ROW(F102:F125))+1, ""), ROW() -101 )), "")</f>
        <v>0</v>
      </c>
      <c r="AD108" s="13" t="str">
        <f t="array" ref="AD108">IFERROR(INDEX(D102:D125, SMALL(IF("V"=F102:F125, ROW(F102:F125)-MIN(ROW(F102:F125))+1, ""), ROW() -101 )), "")</f>
        <v>11-518119</v>
      </c>
      <c r="AE108" s="13" t="str">
        <f t="array" ref="AE108">IFERROR(INDEX(E102:E125, SMALL(IF("V"=F102:F125, ROW(F102:F125)-MIN(ROW(F102:F125))+1, ""), ROW() -101 )), "")</f>
        <v>Vanessa Fuzie</v>
      </c>
      <c r="AF108" s="13" t="str">
        <f t="array" ref="AF108">IFERROR(INDEX(B102:B125, SMALL(IF(ISNUMBER(SEARCH("JV1",F102:F125)), ROW(F102:F125)-MIN(ROW(F102:F125))+1, ""), ROW() -101 )), "")</f>
        <v>Pikeville ,University Of</v>
      </c>
      <c r="AG108" s="13">
        <f t="array" ref="AG108">IFERROR(INDEX(C102:C125, SMALL(IF(ISNUMBER(SEARCH("JV1",F102:F125)), ROW(F102:F125)-MIN(ROW(F102:F125))+1, ""), ROW() -101 )), "")</f>
        <v>0</v>
      </c>
      <c r="AH108" s="13" t="str">
        <f t="array" ref="AH108">IFERROR(INDEX(D102:D125, SMALL(IF(ISNUMBER(SEARCH("JV1",F102:F125)), ROW(F102:F125)-MIN(ROW(F102:F125))+1, ""), ROW() -101 )), "")</f>
        <v>19-81206</v>
      </c>
      <c r="AI108" s="13" t="str">
        <f t="array" ref="AI108">IFERROR(INDEX(E102:E125, SMALL(IF(ISNUMBER(SEARCH("JV1",F102:F125)), ROW(F102:F125)-MIN(ROW(F102:F125))+1, ""), ROW() -101 )), "")</f>
        <v>Kristen Bittner</v>
      </c>
      <c r="AJ108" s="13" t="str">
        <f t="array" ref="AJ108">IFERROR(INDEX(B102:B125, SMALL(IF(ISNUMBER(SEARCH("JV2",F102:F125)), ROW(F102:F125)-MIN(ROW(F102:F125))+1, ""), ROW() -101 )), "")</f>
        <v>Pikeville ,University Of</v>
      </c>
      <c r="AK108" s="13">
        <f t="array" ref="AK108">IFERROR(INDEX(C102:C125, SMALL(IF(ISNUMBER(SEARCH("JV2",F102:F125)), ROW(F102:F125)-MIN(ROW(F102:F125))+1, ""), ROW() -101 )), "")</f>
        <v>0</v>
      </c>
      <c r="AL108" s="13" t="str">
        <f t="array" ref="AL108">IFERROR(INDEX(D102:D125, SMALL(IF(ISNUMBER(SEARCH("JV2",F102:F125)), ROW(F102:F125)-MIN(ROW(F102:F125))+1, ""), ROW() -101 )), "")</f>
        <v>11-170853</v>
      </c>
      <c r="AM108" s="13" t="str">
        <f t="array" ref="AM108">IFERROR(INDEX(E102:E125, SMALL(IF(ISNUMBER(SEARCH("JV2",F102:F125)), ROW(F102:F125)-MIN(ROW(F102:F125))+1, ""), ROW() -101 )), "")</f>
        <v>Rayce Yelton</v>
      </c>
    </row>
    <row r="109" spans="2:39" s="13" customFormat="1" ht="15" customHeight="1" x14ac:dyDescent="0.25">
      <c r="B109" s="21" t="s">
        <v>214</v>
      </c>
      <c r="C109" s="1"/>
      <c r="D109" s="22" t="s">
        <v>229</v>
      </c>
      <c r="E109" s="1" t="s">
        <v>230</v>
      </c>
      <c r="F109" s="23" t="s">
        <v>13</v>
      </c>
      <c r="G109" s="24"/>
      <c r="H109" s="25">
        <v>2492</v>
      </c>
      <c r="I109" s="24"/>
      <c r="J109" s="25" t="b">
        <v>0</v>
      </c>
      <c r="K109" s="19"/>
      <c r="L109" s="26"/>
      <c r="M109" s="27"/>
      <c r="AB109" s="13" t="str">
        <f t="array" ref="AB109">IFERROR(INDEX(B102:B125, SMALL(IF("V"=F102:F125, ROW(F102:F125)-MIN(ROW(F102:F125))+1, ""), ROW() -101 )), "")</f>
        <v>Pikeville ,University Of</v>
      </c>
      <c r="AC109" s="13">
        <f t="array" ref="AC109">IFERROR(INDEX(C102:C125, SMALL(IF("V"=F102:F125, ROW(F102:F125)-MIN(ROW(F102:F125))+1, ""), ROW() -101 )), "")</f>
        <v>0</v>
      </c>
      <c r="AD109" s="13" t="str">
        <f t="array" ref="AD109">IFERROR(INDEX(D102:D125, SMALL(IF("V"=F102:F125, ROW(F102:F125)-MIN(ROW(F102:F125))+1, ""), ROW() -101 )), "")</f>
        <v>7914-14654</v>
      </c>
      <c r="AE109" s="13" t="str">
        <f t="array" ref="AE109">IFERROR(INDEX(E102:E125, SMALL(IF("V"=F102:F125, ROW(F102:F125)-MIN(ROW(F102:F125))+1, ""), ROW() -101 )), "")</f>
        <v>Victoria Hines</v>
      </c>
      <c r="AF109" s="13" t="str">
        <f t="array" ref="AF109">IFERROR(INDEX(B102:B125, SMALL(IF(ISNUMBER(SEARCH("JV1",F102:F125)), ROW(F102:F125)-MIN(ROW(F102:F125))+1, ""), ROW() -101 )), "")</f>
        <v>Pikeville ,University Of</v>
      </c>
      <c r="AG109" s="13">
        <f t="array" ref="AG109">IFERROR(INDEX(C102:C125, SMALL(IF(ISNUMBER(SEARCH("JV1",F102:F125)), ROW(F102:F125)-MIN(ROW(F102:F125))+1, ""), ROW() -101 )), "")</f>
        <v>0</v>
      </c>
      <c r="AH109" s="13" t="str">
        <f t="array" ref="AH109">IFERROR(INDEX(D102:D125, SMALL(IF(ISNUMBER(SEARCH("JV1",F102:F125)), ROW(F102:F125)-MIN(ROW(F102:F125))+1, ""), ROW() -101 )), "")</f>
        <v>11-696645</v>
      </c>
      <c r="AI109" s="13" t="str">
        <f t="array" ref="AI109">IFERROR(INDEX(E102:E125, SMALL(IF(ISNUMBER(SEARCH("JV1",F102:F125)), ROW(F102:F125)-MIN(ROW(F102:F125))+1, ""), ROW() -101 )), "")</f>
        <v>Madison Stanton</v>
      </c>
      <c r="AJ109" s="13" t="str">
        <f t="array" ref="AJ109">IFERROR(INDEX(B102:B125, SMALL(IF(ISNUMBER(SEARCH("JV2",F102:F125)), ROW(F102:F125)-MIN(ROW(F102:F125))+1, ""), ROW() -101 )), "")</f>
        <v>Pikeville ,University Of</v>
      </c>
      <c r="AK109" s="13">
        <f t="array" ref="AK109">IFERROR(INDEX(C102:C125, SMALL(IF(ISNUMBER(SEARCH("JV2",F102:F125)), ROW(F102:F125)-MIN(ROW(F102:F125))+1, ""), ROW() -101 )), "")</f>
        <v>0</v>
      </c>
      <c r="AL109" s="13" t="str">
        <f t="array" ref="AL109">IFERROR(INDEX(D102:D125, SMALL(IF(ISNUMBER(SEARCH("JV2",F102:F125)), ROW(F102:F125)-MIN(ROW(F102:F125))+1, ""), ROW() -101 )), "")</f>
        <v>9829-12276</v>
      </c>
      <c r="AM109" s="13" t="str">
        <f t="array" ref="AM109">IFERROR(INDEX(E102:E125, SMALL(IF(ISNUMBER(SEARCH("JV2",F102:F125)), ROW(F102:F125)-MIN(ROW(F102:F125))+1, ""), ROW() -101 )), "")</f>
        <v>Yadieliz Maldonado</v>
      </c>
    </row>
    <row r="110" spans="2:39" s="13" customFormat="1" ht="15" customHeight="1" x14ac:dyDescent="0.25">
      <c r="B110" s="21" t="s">
        <v>214</v>
      </c>
      <c r="C110" s="1"/>
      <c r="D110" s="22" t="s">
        <v>231</v>
      </c>
      <c r="E110" s="1" t="s">
        <v>232</v>
      </c>
      <c r="F110" s="23" t="s">
        <v>16</v>
      </c>
      <c r="G110" s="24"/>
      <c r="H110" s="25">
        <v>2492</v>
      </c>
      <c r="I110" s="24"/>
      <c r="J110" s="25" t="b">
        <v>0</v>
      </c>
      <c r="K110" s="19"/>
      <c r="L110" s="26"/>
      <c r="M110" s="27"/>
    </row>
    <row r="111" spans="2:39" s="13" customFormat="1" ht="15" customHeight="1" x14ac:dyDescent="0.25">
      <c r="B111" s="21" t="s">
        <v>214</v>
      </c>
      <c r="C111" s="1"/>
      <c r="D111" s="22" t="s">
        <v>233</v>
      </c>
      <c r="E111" s="1" t="s">
        <v>234</v>
      </c>
      <c r="F111" s="23" t="s">
        <v>13</v>
      </c>
      <c r="G111" s="24"/>
      <c r="H111" s="25">
        <v>2492</v>
      </c>
      <c r="I111" s="24"/>
      <c r="J111" s="25" t="b">
        <v>0</v>
      </c>
      <c r="K111" s="19"/>
      <c r="L111" s="26"/>
      <c r="M111" s="27"/>
    </row>
    <row r="112" spans="2:39" s="13" customFormat="1" ht="15" customHeight="1" x14ac:dyDescent="0.25">
      <c r="B112" s="21" t="s">
        <v>214</v>
      </c>
      <c r="C112" s="1"/>
      <c r="D112" s="22" t="s">
        <v>235</v>
      </c>
      <c r="E112" s="1" t="s">
        <v>236</v>
      </c>
      <c r="F112" s="23" t="s">
        <v>17</v>
      </c>
      <c r="G112" s="24"/>
      <c r="H112" s="25">
        <v>2492</v>
      </c>
      <c r="I112" s="24"/>
      <c r="J112" s="25" t="b">
        <v>0</v>
      </c>
      <c r="K112" s="19"/>
      <c r="L112" s="26"/>
      <c r="M112" s="27"/>
    </row>
    <row r="113" spans="2:39" s="13" customFormat="1" ht="15" customHeight="1" x14ac:dyDescent="0.25">
      <c r="B113" s="21" t="s">
        <v>214</v>
      </c>
      <c r="C113" s="1"/>
      <c r="D113" s="22" t="s">
        <v>237</v>
      </c>
      <c r="E113" s="1" t="s">
        <v>238</v>
      </c>
      <c r="F113" s="23" t="s">
        <v>16</v>
      </c>
      <c r="G113" s="24"/>
      <c r="H113" s="25">
        <v>2492</v>
      </c>
      <c r="I113" s="24"/>
      <c r="J113" s="25" t="b">
        <v>0</v>
      </c>
      <c r="K113" s="19"/>
      <c r="L113" s="26"/>
      <c r="M113" s="27"/>
    </row>
    <row r="114" spans="2:39" s="13" customFormat="1" ht="15" customHeight="1" x14ac:dyDescent="0.25">
      <c r="B114" s="21" t="s">
        <v>214</v>
      </c>
      <c r="C114" s="1"/>
      <c r="D114" s="22" t="s">
        <v>239</v>
      </c>
      <c r="E114" s="1" t="s">
        <v>240</v>
      </c>
      <c r="F114" s="23" t="s">
        <v>17</v>
      </c>
      <c r="G114" s="24"/>
      <c r="H114" s="25">
        <v>2492</v>
      </c>
      <c r="I114" s="24"/>
      <c r="J114" s="25" t="b">
        <v>0</v>
      </c>
      <c r="K114" s="19"/>
      <c r="L114" s="26"/>
      <c r="M114" s="27"/>
    </row>
    <row r="115" spans="2:39" s="13" customFormat="1" ht="15" customHeight="1" x14ac:dyDescent="0.25">
      <c r="B115" s="21" t="s">
        <v>214</v>
      </c>
      <c r="C115" s="1"/>
      <c r="D115" s="22" t="s">
        <v>241</v>
      </c>
      <c r="E115" s="1" t="s">
        <v>242</v>
      </c>
      <c r="F115" s="23" t="s">
        <v>13</v>
      </c>
      <c r="G115" s="24"/>
      <c r="H115" s="25">
        <v>2492</v>
      </c>
      <c r="I115" s="24"/>
      <c r="J115" s="25" t="b">
        <v>0</v>
      </c>
      <c r="K115" s="19"/>
      <c r="L115" s="26"/>
      <c r="M115" s="27"/>
    </row>
    <row r="116" spans="2:39" s="13" customFormat="1" ht="15" customHeight="1" x14ac:dyDescent="0.25">
      <c r="B116" s="21" t="s">
        <v>214</v>
      </c>
      <c r="C116" s="1"/>
      <c r="D116" s="22" t="s">
        <v>243</v>
      </c>
      <c r="E116" s="1" t="s">
        <v>244</v>
      </c>
      <c r="F116" s="23" t="s">
        <v>16</v>
      </c>
      <c r="G116" s="24"/>
      <c r="H116" s="25">
        <v>2492</v>
      </c>
      <c r="I116" s="24"/>
      <c r="J116" s="25" t="b">
        <v>0</v>
      </c>
      <c r="K116" s="19"/>
      <c r="L116" s="26"/>
      <c r="M116" s="27"/>
    </row>
    <row r="117" spans="2:39" s="13" customFormat="1" ht="15" customHeight="1" x14ac:dyDescent="0.25">
      <c r="B117" s="21" t="s">
        <v>214</v>
      </c>
      <c r="C117" s="1"/>
      <c r="D117" s="22" t="s">
        <v>245</v>
      </c>
      <c r="E117" s="1" t="s">
        <v>246</v>
      </c>
      <c r="F117" s="23" t="s">
        <v>13</v>
      </c>
      <c r="G117" s="24"/>
      <c r="H117" s="25">
        <v>2492</v>
      </c>
      <c r="I117" s="24"/>
      <c r="J117" s="25" t="b">
        <v>0</v>
      </c>
      <c r="K117" s="19"/>
      <c r="L117" s="26"/>
      <c r="M117" s="27"/>
    </row>
    <row r="118" spans="2:39" s="13" customFormat="1" ht="15" customHeight="1" x14ac:dyDescent="0.25">
      <c r="B118" s="21" t="s">
        <v>214</v>
      </c>
      <c r="C118" s="1"/>
      <c r="D118" s="22" t="s">
        <v>247</v>
      </c>
      <c r="E118" s="1" t="s">
        <v>248</v>
      </c>
      <c r="F118" s="23" t="s">
        <v>17</v>
      </c>
      <c r="G118" s="24"/>
      <c r="H118" s="25">
        <v>2492</v>
      </c>
      <c r="I118" s="24"/>
      <c r="J118" s="25" t="b">
        <v>0</v>
      </c>
      <c r="K118" s="19"/>
      <c r="L118" s="26"/>
      <c r="M118" s="27"/>
    </row>
    <row r="119" spans="2:39" s="13" customFormat="1" ht="15" customHeight="1" x14ac:dyDescent="0.25">
      <c r="B119" s="21" t="s">
        <v>214</v>
      </c>
      <c r="C119" s="1"/>
      <c r="D119" s="22" t="s">
        <v>249</v>
      </c>
      <c r="E119" s="1" t="s">
        <v>250</v>
      </c>
      <c r="F119" s="23" t="s">
        <v>16</v>
      </c>
      <c r="G119" s="24"/>
      <c r="H119" s="25">
        <v>2492</v>
      </c>
      <c r="I119" s="24"/>
      <c r="J119" s="25" t="b">
        <v>0</v>
      </c>
      <c r="K119" s="19"/>
      <c r="L119" s="26"/>
      <c r="M119" s="27"/>
    </row>
    <row r="120" spans="2:39" s="13" customFormat="1" ht="15" customHeight="1" x14ac:dyDescent="0.25">
      <c r="B120" s="21" t="s">
        <v>214</v>
      </c>
      <c r="C120" s="1"/>
      <c r="D120" s="22" t="s">
        <v>251</v>
      </c>
      <c r="E120" s="1" t="s">
        <v>252</v>
      </c>
      <c r="F120" s="23" t="s">
        <v>13</v>
      </c>
      <c r="G120" s="24"/>
      <c r="H120" s="25">
        <v>2492</v>
      </c>
      <c r="I120" s="24"/>
      <c r="J120" s="25" t="b">
        <v>0</v>
      </c>
      <c r="K120" s="19"/>
      <c r="L120" s="26"/>
      <c r="M120" s="27"/>
    </row>
    <row r="121" spans="2:39" s="13" customFormat="1" ht="15" customHeight="1" x14ac:dyDescent="0.25">
      <c r="B121" s="21" t="s">
        <v>214</v>
      </c>
      <c r="C121" s="1"/>
      <c r="D121" s="22" t="s">
        <v>253</v>
      </c>
      <c r="E121" s="1" t="s">
        <v>254</v>
      </c>
      <c r="F121" s="23" t="s">
        <v>17</v>
      </c>
      <c r="G121" s="24"/>
      <c r="H121" s="25">
        <v>2492</v>
      </c>
      <c r="I121" s="24"/>
      <c r="J121" s="25" t="b">
        <v>0</v>
      </c>
      <c r="K121" s="19"/>
      <c r="L121" s="26"/>
      <c r="M121" s="27"/>
    </row>
    <row r="122" spans="2:39" s="13" customFormat="1" ht="15" customHeight="1" x14ac:dyDescent="0.25">
      <c r="B122" s="21" t="s">
        <v>214</v>
      </c>
      <c r="C122" s="1"/>
      <c r="D122" s="22" t="s">
        <v>255</v>
      </c>
      <c r="E122" s="1" t="s">
        <v>256</v>
      </c>
      <c r="F122" s="23" t="s">
        <v>17</v>
      </c>
      <c r="G122" s="24"/>
      <c r="H122" s="25">
        <v>2492</v>
      </c>
      <c r="I122" s="24"/>
      <c r="J122" s="25" t="b">
        <v>0</v>
      </c>
      <c r="K122" s="19"/>
      <c r="L122" s="26"/>
      <c r="M122" s="27"/>
    </row>
    <row r="123" spans="2:39" s="13" customFormat="1" ht="15" customHeight="1" x14ac:dyDescent="0.25">
      <c r="B123" s="21" t="s">
        <v>214</v>
      </c>
      <c r="C123" s="1"/>
      <c r="D123" s="22" t="s">
        <v>257</v>
      </c>
      <c r="E123" s="1" t="s">
        <v>258</v>
      </c>
      <c r="F123" s="23" t="s">
        <v>13</v>
      </c>
      <c r="G123" s="24"/>
      <c r="H123" s="25">
        <v>2492</v>
      </c>
      <c r="I123" s="24"/>
      <c r="J123" s="25" t="b">
        <v>0</v>
      </c>
      <c r="K123" s="19"/>
      <c r="L123" s="26"/>
      <c r="M123" s="27"/>
    </row>
    <row r="124" spans="2:39" s="13" customFormat="1" ht="15" customHeight="1" x14ac:dyDescent="0.25">
      <c r="B124" s="21" t="s">
        <v>214</v>
      </c>
      <c r="C124" s="1"/>
      <c r="D124" s="22" t="s">
        <v>259</v>
      </c>
      <c r="E124" s="1" t="s">
        <v>260</v>
      </c>
      <c r="F124" s="23" t="s">
        <v>13</v>
      </c>
      <c r="G124" s="24"/>
      <c r="H124" s="25">
        <v>2492</v>
      </c>
      <c r="I124" s="24"/>
      <c r="J124" s="25" t="b">
        <v>0</v>
      </c>
      <c r="K124" s="19"/>
      <c r="L124" s="26"/>
      <c r="M124" s="27"/>
    </row>
    <row r="125" spans="2:39" s="13" customFormat="1" ht="15" customHeight="1" x14ac:dyDescent="0.25">
      <c r="B125" s="21" t="s">
        <v>214</v>
      </c>
      <c r="C125" s="1"/>
      <c r="D125" s="22" t="s">
        <v>261</v>
      </c>
      <c r="E125" s="1" t="s">
        <v>262</v>
      </c>
      <c r="F125" s="23" t="s">
        <v>17</v>
      </c>
      <c r="G125" s="24"/>
      <c r="H125" s="25">
        <v>2492</v>
      </c>
      <c r="I125" s="24"/>
      <c r="J125" s="25" t="b">
        <v>0</v>
      </c>
      <c r="K125" s="19"/>
      <c r="L125" s="26"/>
      <c r="M125" s="27"/>
    </row>
    <row r="126" spans="2:39" s="13" customFormat="1" ht="15" customHeight="1" x14ac:dyDescent="0.25">
      <c r="B126" s="21" t="s">
        <v>263</v>
      </c>
      <c r="C126" s="1"/>
      <c r="D126" s="28" t="s">
        <v>70</v>
      </c>
      <c r="E126" s="23" t="s">
        <v>29</v>
      </c>
      <c r="F126" s="23" t="s">
        <v>29</v>
      </c>
      <c r="G126" s="24"/>
      <c r="H126" s="25">
        <v>2468</v>
      </c>
      <c r="I126" s="24"/>
      <c r="J126" s="25" t="b">
        <v>0</v>
      </c>
      <c r="K126" s="19"/>
      <c r="L126" s="26"/>
      <c r="M126" s="27"/>
      <c r="AB126" s="13" t="str">
        <f t="array" ref="AB126">IFERROR(INDEX(B126:B133, SMALL(IF("V"=F126:F133, ROW(F126:F133)-MIN(ROW(F126:F133))+1, ""), ROW() -125 )), "")</f>
        <v>Rock Valley College</v>
      </c>
      <c r="AC126" s="13">
        <f t="array" ref="AC126">IFERROR(INDEX(C126:C133, SMALL(IF("V"=F126:F133, ROW(F126:F133)-MIN(ROW(F126:F133))+1, ""), ROW() -125 )), "")</f>
        <v>0</v>
      </c>
      <c r="AD126" s="13" t="str">
        <f t="array" ref="AD126">IFERROR(INDEX(D126:D133, SMALL(IF("V"=F126:F133, ROW(F126:F133)-MIN(ROW(F126:F133))+1, ""), ROW() -125 )), "")</f>
        <v>17-71654</v>
      </c>
      <c r="AE126" s="13" t="str">
        <f t="array" ref="AE126">IFERROR(INDEX(E126:E133, SMALL(IF("V"=F126:F133, ROW(F126:F133)-MIN(ROW(F126:F133))+1, ""), ROW() -125 )), "")</f>
        <v>Christina Simon</v>
      </c>
      <c r="AF126" s="13" t="str">
        <f t="array" ref="AF126">IFERROR(INDEX(B126:B133, SMALL(IF(ISNUMBER(SEARCH("JV1",F126:F133)), ROW(F126:F133)-MIN(ROW(F126:F133))+1, ""), ROW() -125 )), "")</f>
        <v/>
      </c>
      <c r="AG126" s="13" t="str">
        <f t="array" ref="AG126">IFERROR(INDEX(C126:C133, SMALL(IF(ISNUMBER(SEARCH("JV1",F126:F133)), ROW(F126:F133)-MIN(ROW(F126:F133))+1, ""), ROW() -125 )), "")</f>
        <v/>
      </c>
      <c r="AH126" s="13" t="str">
        <f t="array" ref="AH126">IFERROR(INDEX(D126:D133, SMALL(IF(ISNUMBER(SEARCH("JV1",F126:F133)), ROW(F126:F133)-MIN(ROW(F126:F133))+1, ""), ROW() -125 )), "")</f>
        <v/>
      </c>
      <c r="AI126" s="13" t="str">
        <f t="array" ref="AI126">IFERROR(INDEX(E126:E133, SMALL(IF(ISNUMBER(SEARCH("JV1",F126:F133)), ROW(F126:F133)-MIN(ROW(F126:F133))+1, ""), ROW() -125 )), "")</f>
        <v/>
      </c>
      <c r="AJ126" s="13" t="str">
        <f t="array" ref="AJ126">IFERROR(INDEX(B126:B133, SMALL(IF(ISNUMBER(SEARCH("JV2",F126:F133)), ROW(F126:F133)-MIN(ROW(F126:F133))+1, ""), ROW() -125 )), "")</f>
        <v/>
      </c>
      <c r="AK126" s="13" t="str">
        <f t="array" ref="AK126">IFERROR(INDEX(C126:C133, SMALL(IF(ISNUMBER(SEARCH("JV2",F126:F133)), ROW(F126:F133)-MIN(ROW(F126:F133))+1, ""), ROW() -125 )), "")</f>
        <v/>
      </c>
      <c r="AL126" s="13" t="str">
        <f t="array" ref="AL126">IFERROR(INDEX(D126:D133, SMALL(IF(ISNUMBER(SEARCH("JV2",F126:F133)), ROW(F126:F133)-MIN(ROW(F126:F133))+1, ""), ROW() -125 )), "")</f>
        <v/>
      </c>
      <c r="AM126" s="13" t="str">
        <f t="array" ref="AM126">IFERROR(INDEX(E126:E133, SMALL(IF(ISNUMBER(SEARCH("JV2",F126:F133)), ROW(F126:F133)-MIN(ROW(F126:F133))+1, ""), ROW() -125 )), "")</f>
        <v/>
      </c>
    </row>
    <row r="127" spans="2:39" s="13" customFormat="1" ht="15" customHeight="1" x14ac:dyDescent="0.25">
      <c r="B127" s="21" t="s">
        <v>263</v>
      </c>
      <c r="C127" s="1"/>
      <c r="D127" s="22" t="s">
        <v>264</v>
      </c>
      <c r="E127" s="1" t="s">
        <v>265</v>
      </c>
      <c r="F127" s="23" t="s">
        <v>13</v>
      </c>
      <c r="G127" s="24"/>
      <c r="H127" s="25">
        <v>2468</v>
      </c>
      <c r="I127" s="24"/>
      <c r="J127" s="25" t="b">
        <v>0</v>
      </c>
      <c r="K127" s="19"/>
      <c r="L127" s="26"/>
      <c r="M127" s="27"/>
      <c r="AB127" s="13" t="str">
        <f t="array" ref="AB127">IFERROR(INDEX(B126:B133, SMALL(IF("V"=F126:F133, ROW(F126:F133)-MIN(ROW(F126:F133))+1, ""), ROW() -125 )), "")</f>
        <v>Rock Valley College</v>
      </c>
      <c r="AC127" s="13">
        <f t="array" ref="AC127">IFERROR(INDEX(C126:C133, SMALL(IF("V"=F126:F133, ROW(F126:F133)-MIN(ROW(F126:F133))+1, ""), ROW() -125 )), "")</f>
        <v>0</v>
      </c>
      <c r="AD127" s="13" t="str">
        <f t="array" ref="AD127">IFERROR(INDEX(D126:D133, SMALL(IF("V"=F126:F133, ROW(F126:F133)-MIN(ROW(F126:F133))+1, ""), ROW() -125 )), "")</f>
        <v>11-475623</v>
      </c>
      <c r="AE127" s="13" t="str">
        <f t="array" ref="AE127">IFERROR(INDEX(E126:E133, SMALL(IF("V"=F126:F133, ROW(F126:F133)-MIN(ROW(F126:F133))+1, ""), ROW() -125 )), "")</f>
        <v>Hailee Kerr</v>
      </c>
      <c r="AF127" s="13" t="str">
        <f t="array" ref="AF127">IFERROR(INDEX(B126:B133, SMALL(IF(ISNUMBER(SEARCH("JV1",F126:F133)), ROW(F126:F133)-MIN(ROW(F126:F133))+1, ""), ROW() -125 )), "")</f>
        <v/>
      </c>
      <c r="AG127" s="13" t="str">
        <f t="array" ref="AG127">IFERROR(INDEX(C126:C133, SMALL(IF(ISNUMBER(SEARCH("JV1",F126:F133)), ROW(F126:F133)-MIN(ROW(F126:F133))+1, ""), ROW() -125 )), "")</f>
        <v/>
      </c>
      <c r="AH127" s="13" t="str">
        <f t="array" ref="AH127">IFERROR(INDEX(D126:D133, SMALL(IF(ISNUMBER(SEARCH("JV1",F126:F133)), ROW(F126:F133)-MIN(ROW(F126:F133))+1, ""), ROW() -125 )), "")</f>
        <v/>
      </c>
      <c r="AI127" s="13" t="str">
        <f t="array" ref="AI127">IFERROR(INDEX(E126:E133, SMALL(IF(ISNUMBER(SEARCH("JV1",F126:F133)), ROW(F126:F133)-MIN(ROW(F126:F133))+1, ""), ROW() -125 )), "")</f>
        <v/>
      </c>
      <c r="AJ127" s="13" t="str">
        <f t="array" ref="AJ127">IFERROR(INDEX(B126:B133, SMALL(IF(ISNUMBER(SEARCH("JV2",F126:F133)), ROW(F126:F133)-MIN(ROW(F126:F133))+1, ""), ROW() -125 )), "")</f>
        <v/>
      </c>
      <c r="AK127" s="13" t="str">
        <f t="array" ref="AK127">IFERROR(INDEX(C126:C133, SMALL(IF(ISNUMBER(SEARCH("JV2",F126:F133)), ROW(F126:F133)-MIN(ROW(F126:F133))+1, ""), ROW() -125 )), "")</f>
        <v/>
      </c>
      <c r="AL127" s="13" t="str">
        <f t="array" ref="AL127">IFERROR(INDEX(D126:D133, SMALL(IF(ISNUMBER(SEARCH("JV2",F126:F133)), ROW(F126:F133)-MIN(ROW(F126:F133))+1, ""), ROW() -125 )), "")</f>
        <v/>
      </c>
      <c r="AM127" s="13" t="str">
        <f t="array" ref="AM127">IFERROR(INDEX(E126:E133, SMALL(IF(ISNUMBER(SEARCH("JV2",F126:F133)), ROW(F126:F133)-MIN(ROW(F126:F133))+1, ""), ROW() -125 )), "")</f>
        <v/>
      </c>
    </row>
    <row r="128" spans="2:39" s="13" customFormat="1" ht="15" customHeight="1" x14ac:dyDescent="0.25">
      <c r="B128" s="21" t="s">
        <v>263</v>
      </c>
      <c r="C128" s="1"/>
      <c r="D128" s="22" t="s">
        <v>266</v>
      </c>
      <c r="E128" s="1" t="s">
        <v>267</v>
      </c>
      <c r="F128" s="23" t="s">
        <v>13</v>
      </c>
      <c r="G128" s="24"/>
      <c r="H128" s="25">
        <v>2468</v>
      </c>
      <c r="I128" s="24"/>
      <c r="J128" s="25" t="b">
        <v>0</v>
      </c>
      <c r="K128" s="19"/>
      <c r="L128" s="26"/>
      <c r="M128" s="27"/>
      <c r="AB128" s="13" t="str">
        <f t="array" ref="AB128">IFERROR(INDEX(B126:B133, SMALL(IF("V"=F126:F133, ROW(F126:F133)-MIN(ROW(F126:F133))+1, ""), ROW() -125 )), "")</f>
        <v>Rock Valley College</v>
      </c>
      <c r="AC128" s="13">
        <f t="array" ref="AC128">IFERROR(INDEX(C126:C133, SMALL(IF("V"=F126:F133, ROW(F126:F133)-MIN(ROW(F126:F133))+1, ""), ROW() -125 )), "")</f>
        <v>0</v>
      </c>
      <c r="AD128" s="13" t="str">
        <f t="array" ref="AD128">IFERROR(INDEX(D126:D133, SMALL(IF("V"=F126:F133, ROW(F126:F133)-MIN(ROW(F126:F133))+1, ""), ROW() -125 )), "")</f>
        <v>16-160466</v>
      </c>
      <c r="AE128" s="13" t="str">
        <f t="array" ref="AE128">IFERROR(INDEX(E126:E133, SMALL(IF("V"=F126:F133, ROW(F126:F133)-MIN(ROW(F126:F133))+1, ""), ROW() -125 )), "")</f>
        <v>Kyley Olson</v>
      </c>
      <c r="AF128" s="13" t="str">
        <f t="array" ref="AF128">IFERROR(INDEX(B126:B133, SMALL(IF(ISNUMBER(SEARCH("JV1",F126:F133)), ROW(F126:F133)-MIN(ROW(F126:F133))+1, ""), ROW() -125 )), "")</f>
        <v/>
      </c>
      <c r="AG128" s="13" t="str">
        <f t="array" ref="AG128">IFERROR(INDEX(C126:C133, SMALL(IF(ISNUMBER(SEARCH("JV1",F126:F133)), ROW(F126:F133)-MIN(ROW(F126:F133))+1, ""), ROW() -125 )), "")</f>
        <v/>
      </c>
      <c r="AH128" s="13" t="str">
        <f t="array" ref="AH128">IFERROR(INDEX(D126:D133, SMALL(IF(ISNUMBER(SEARCH("JV1",F126:F133)), ROW(F126:F133)-MIN(ROW(F126:F133))+1, ""), ROW() -125 )), "")</f>
        <v/>
      </c>
      <c r="AI128" s="13" t="str">
        <f t="array" ref="AI128">IFERROR(INDEX(E126:E133, SMALL(IF(ISNUMBER(SEARCH("JV1",F126:F133)), ROW(F126:F133)-MIN(ROW(F126:F133))+1, ""), ROW() -125 )), "")</f>
        <v/>
      </c>
      <c r="AJ128" s="13" t="str">
        <f t="array" ref="AJ128">IFERROR(INDEX(B126:B133, SMALL(IF(ISNUMBER(SEARCH("JV2",F126:F133)), ROW(F126:F133)-MIN(ROW(F126:F133))+1, ""), ROW() -125 )), "")</f>
        <v/>
      </c>
      <c r="AK128" s="13" t="str">
        <f t="array" ref="AK128">IFERROR(INDEX(C126:C133, SMALL(IF(ISNUMBER(SEARCH("JV2",F126:F133)), ROW(F126:F133)-MIN(ROW(F126:F133))+1, ""), ROW() -125 )), "")</f>
        <v/>
      </c>
      <c r="AL128" s="13" t="str">
        <f t="array" ref="AL128">IFERROR(INDEX(D126:D133, SMALL(IF(ISNUMBER(SEARCH("JV2",F126:F133)), ROW(F126:F133)-MIN(ROW(F126:F133))+1, ""), ROW() -125 )), "")</f>
        <v/>
      </c>
      <c r="AM128" s="13" t="str">
        <f t="array" ref="AM128">IFERROR(INDEX(E126:E133, SMALL(IF(ISNUMBER(SEARCH("JV2",F126:F133)), ROW(F126:F133)-MIN(ROW(F126:F133))+1, ""), ROW() -125 )), "")</f>
        <v/>
      </c>
    </row>
    <row r="129" spans="2:39" s="13" customFormat="1" ht="15" customHeight="1" x14ac:dyDescent="0.25">
      <c r="B129" s="21" t="s">
        <v>263</v>
      </c>
      <c r="C129" s="1"/>
      <c r="D129" s="22" t="s">
        <v>268</v>
      </c>
      <c r="E129" s="1" t="s">
        <v>269</v>
      </c>
      <c r="F129" s="23" t="s">
        <v>29</v>
      </c>
      <c r="G129" s="24"/>
      <c r="H129" s="25">
        <v>2468</v>
      </c>
      <c r="I129" s="24"/>
      <c r="J129" s="25" t="b">
        <v>0</v>
      </c>
      <c r="K129" s="19"/>
      <c r="L129" s="26"/>
      <c r="M129" s="27"/>
      <c r="AB129" s="13" t="str">
        <f t="array" ref="AB129">IFERROR(INDEX(B126:B133, SMALL(IF("V"=F126:F133, ROW(F126:F133)-MIN(ROW(F126:F133))+1, ""), ROW() -125 )), "")</f>
        <v>Rock Valley College</v>
      </c>
      <c r="AC129" s="13">
        <f t="array" ref="AC129">IFERROR(INDEX(C126:C133, SMALL(IF("V"=F126:F133, ROW(F126:F133)-MIN(ROW(F126:F133))+1, ""), ROW() -125 )), "")</f>
        <v>0</v>
      </c>
      <c r="AD129" s="13" t="str">
        <f t="array" ref="AD129">IFERROR(INDEX(D126:D133, SMALL(IF("V"=F126:F133, ROW(F126:F133)-MIN(ROW(F126:F133))+1, ""), ROW() -125 )), "")</f>
        <v>11-63323</v>
      </c>
      <c r="AE129" s="13" t="str">
        <f t="array" ref="AE129">IFERROR(INDEX(E126:E133, SMALL(IF("V"=F126:F133, ROW(F126:F133)-MIN(ROW(F126:F133))+1, ""), ROW() -125 )), "")</f>
        <v>Leann Severson</v>
      </c>
      <c r="AF129" s="13" t="str">
        <f t="array" ref="AF129">IFERROR(INDEX(B126:B133, SMALL(IF(ISNUMBER(SEARCH("JV1",F126:F133)), ROW(F126:F133)-MIN(ROW(F126:F133))+1, ""), ROW() -125 )), "")</f>
        <v/>
      </c>
      <c r="AG129" s="13" t="str">
        <f t="array" ref="AG129">IFERROR(INDEX(C126:C133, SMALL(IF(ISNUMBER(SEARCH("JV1",F126:F133)), ROW(F126:F133)-MIN(ROW(F126:F133))+1, ""), ROW() -125 )), "")</f>
        <v/>
      </c>
      <c r="AH129" s="13" t="str">
        <f t="array" ref="AH129">IFERROR(INDEX(D126:D133, SMALL(IF(ISNUMBER(SEARCH("JV1",F126:F133)), ROW(F126:F133)-MIN(ROW(F126:F133))+1, ""), ROW() -125 )), "")</f>
        <v/>
      </c>
      <c r="AI129" s="13" t="str">
        <f t="array" ref="AI129">IFERROR(INDEX(E126:E133, SMALL(IF(ISNUMBER(SEARCH("JV1",F126:F133)), ROW(F126:F133)-MIN(ROW(F126:F133))+1, ""), ROW() -125 )), "")</f>
        <v/>
      </c>
      <c r="AJ129" s="13" t="str">
        <f t="array" ref="AJ129">IFERROR(INDEX(B126:B133, SMALL(IF(ISNUMBER(SEARCH("JV2",F126:F133)), ROW(F126:F133)-MIN(ROW(F126:F133))+1, ""), ROW() -125 )), "")</f>
        <v/>
      </c>
      <c r="AK129" s="13" t="str">
        <f t="array" ref="AK129">IFERROR(INDEX(C126:C133, SMALL(IF(ISNUMBER(SEARCH("JV2",F126:F133)), ROW(F126:F133)-MIN(ROW(F126:F133))+1, ""), ROW() -125 )), "")</f>
        <v/>
      </c>
      <c r="AL129" s="13" t="str">
        <f t="array" ref="AL129">IFERROR(INDEX(D126:D133, SMALL(IF(ISNUMBER(SEARCH("JV2",F126:F133)), ROW(F126:F133)-MIN(ROW(F126:F133))+1, ""), ROW() -125 )), "")</f>
        <v/>
      </c>
      <c r="AM129" s="13" t="str">
        <f t="array" ref="AM129">IFERROR(INDEX(E126:E133, SMALL(IF(ISNUMBER(SEARCH("JV2",F126:F133)), ROW(F126:F133)-MIN(ROW(F126:F133))+1, ""), ROW() -125 )), "")</f>
        <v/>
      </c>
    </row>
    <row r="130" spans="2:39" s="13" customFormat="1" ht="15" customHeight="1" x14ac:dyDescent="0.25">
      <c r="B130" s="21" t="s">
        <v>263</v>
      </c>
      <c r="C130" s="1"/>
      <c r="D130" s="22" t="s">
        <v>270</v>
      </c>
      <c r="E130" s="1" t="s">
        <v>271</v>
      </c>
      <c r="F130" s="23" t="s">
        <v>13</v>
      </c>
      <c r="G130" s="24"/>
      <c r="H130" s="25">
        <v>2468</v>
      </c>
      <c r="I130" s="24"/>
      <c r="J130" s="25" t="b">
        <v>0</v>
      </c>
      <c r="K130" s="19"/>
      <c r="L130" s="26"/>
      <c r="M130" s="27"/>
      <c r="AB130" s="13" t="str">
        <f t="array" ref="AB130">IFERROR(INDEX(B126:B133, SMALL(IF("V"=F126:F133, ROW(F126:F133)-MIN(ROW(F126:F133))+1, ""), ROW() -125 )), "")</f>
        <v>Rock Valley College</v>
      </c>
      <c r="AC130" s="13">
        <f t="array" ref="AC130">IFERROR(INDEX(C126:C133, SMALL(IF("V"=F126:F133, ROW(F126:F133)-MIN(ROW(F126:F133))+1, ""), ROW() -125 )), "")</f>
        <v>0</v>
      </c>
      <c r="AD130" s="13" t="str">
        <f t="array" ref="AD130">IFERROR(INDEX(D126:D133, SMALL(IF("V"=F126:F133, ROW(F126:F133)-MIN(ROW(F126:F133))+1, ""), ROW() -125 )), "")</f>
        <v>16-160462</v>
      </c>
      <c r="AE130" s="13" t="str">
        <f t="array" ref="AE130">IFERROR(INDEX(E126:E133, SMALL(IF("V"=F126:F133, ROW(F126:F133)-MIN(ROW(F126:F133))+1, ""), ROW() -125 )), "")</f>
        <v>Madison Davenport</v>
      </c>
      <c r="AF130" s="13" t="str">
        <f t="array" ref="AF130">IFERROR(INDEX(B126:B133, SMALL(IF(ISNUMBER(SEARCH("JV1",F126:F133)), ROW(F126:F133)-MIN(ROW(F126:F133))+1, ""), ROW() -125 )), "")</f>
        <v/>
      </c>
      <c r="AG130" s="13" t="str">
        <f t="array" ref="AG130">IFERROR(INDEX(C126:C133, SMALL(IF(ISNUMBER(SEARCH("JV1",F126:F133)), ROW(F126:F133)-MIN(ROW(F126:F133))+1, ""), ROW() -125 )), "")</f>
        <v/>
      </c>
      <c r="AH130" s="13" t="str">
        <f t="array" ref="AH130">IFERROR(INDEX(D126:D133, SMALL(IF(ISNUMBER(SEARCH("JV1",F126:F133)), ROW(F126:F133)-MIN(ROW(F126:F133))+1, ""), ROW() -125 )), "")</f>
        <v/>
      </c>
      <c r="AI130" s="13" t="str">
        <f t="array" ref="AI130">IFERROR(INDEX(E126:E133, SMALL(IF(ISNUMBER(SEARCH("JV1",F126:F133)), ROW(F126:F133)-MIN(ROW(F126:F133))+1, ""), ROW() -125 )), "")</f>
        <v/>
      </c>
      <c r="AJ130" s="13" t="str">
        <f t="array" ref="AJ130">IFERROR(INDEX(B126:B133, SMALL(IF(ISNUMBER(SEARCH("JV2",F126:F133)), ROW(F126:F133)-MIN(ROW(F126:F133))+1, ""), ROW() -125 )), "")</f>
        <v/>
      </c>
      <c r="AK130" s="13" t="str">
        <f t="array" ref="AK130">IFERROR(INDEX(C126:C133, SMALL(IF(ISNUMBER(SEARCH("JV2",F126:F133)), ROW(F126:F133)-MIN(ROW(F126:F133))+1, ""), ROW() -125 )), "")</f>
        <v/>
      </c>
      <c r="AL130" s="13" t="str">
        <f t="array" ref="AL130">IFERROR(INDEX(D126:D133, SMALL(IF(ISNUMBER(SEARCH("JV2",F126:F133)), ROW(F126:F133)-MIN(ROW(F126:F133))+1, ""), ROW() -125 )), "")</f>
        <v/>
      </c>
      <c r="AM130" s="13" t="str">
        <f t="array" ref="AM130">IFERROR(INDEX(E126:E133, SMALL(IF(ISNUMBER(SEARCH("JV2",F126:F133)), ROW(F126:F133)-MIN(ROW(F126:F133))+1, ""), ROW() -125 )), "")</f>
        <v/>
      </c>
    </row>
    <row r="131" spans="2:39" s="13" customFormat="1" ht="15" customHeight="1" x14ac:dyDescent="0.25">
      <c r="B131" s="21" t="s">
        <v>263</v>
      </c>
      <c r="C131" s="1"/>
      <c r="D131" s="22" t="s">
        <v>272</v>
      </c>
      <c r="E131" s="1" t="s">
        <v>273</v>
      </c>
      <c r="F131" s="23" t="s">
        <v>13</v>
      </c>
      <c r="G131" s="24"/>
      <c r="H131" s="25">
        <v>2468</v>
      </c>
      <c r="I131" s="24"/>
      <c r="J131" s="25" t="b">
        <v>0</v>
      </c>
      <c r="K131" s="19"/>
      <c r="L131" s="26"/>
      <c r="M131" s="27"/>
      <c r="AB131" s="13" t="str">
        <f t="array" ref="AB131">IFERROR(INDEX(B126:B133, SMALL(IF("V"=F126:F133, ROW(F126:F133)-MIN(ROW(F126:F133))+1, ""), ROW() -125 )), "")</f>
        <v>Rock Valley College</v>
      </c>
      <c r="AC131" s="13">
        <f t="array" ref="AC131">IFERROR(INDEX(C126:C133, SMALL(IF("V"=F126:F133, ROW(F126:F133)-MIN(ROW(F126:F133))+1, ""), ROW() -125 )), "")</f>
        <v>0</v>
      </c>
      <c r="AD131" s="13" t="str">
        <f t="array" ref="AD131">IFERROR(INDEX(D126:D133, SMALL(IF("V"=F126:F133, ROW(F126:F133)-MIN(ROW(F126:F133))+1, ""), ROW() -125 )), "")</f>
        <v>15-25962</v>
      </c>
      <c r="AE131" s="13" t="str">
        <f t="array" ref="AE131">IFERROR(INDEX(E126:E133, SMALL(IF("V"=F126:F133, ROW(F126:F133)-MIN(ROW(F126:F133))+1, ""), ROW() -125 )), "")</f>
        <v>Maria Pawlak</v>
      </c>
      <c r="AF131" s="13" t="str">
        <f t="array" ref="AF131">IFERROR(INDEX(B126:B133, SMALL(IF(ISNUMBER(SEARCH("JV1",F126:F133)), ROW(F126:F133)-MIN(ROW(F126:F133))+1, ""), ROW() -125 )), "")</f>
        <v/>
      </c>
      <c r="AG131" s="13" t="str">
        <f t="array" ref="AG131">IFERROR(INDEX(C126:C133, SMALL(IF(ISNUMBER(SEARCH("JV1",F126:F133)), ROW(F126:F133)-MIN(ROW(F126:F133))+1, ""), ROW() -125 )), "")</f>
        <v/>
      </c>
      <c r="AH131" s="13" t="str">
        <f t="array" ref="AH131">IFERROR(INDEX(D126:D133, SMALL(IF(ISNUMBER(SEARCH("JV1",F126:F133)), ROW(F126:F133)-MIN(ROW(F126:F133))+1, ""), ROW() -125 )), "")</f>
        <v/>
      </c>
      <c r="AI131" s="13" t="str">
        <f t="array" ref="AI131">IFERROR(INDEX(E126:E133, SMALL(IF(ISNUMBER(SEARCH("JV1",F126:F133)), ROW(F126:F133)-MIN(ROW(F126:F133))+1, ""), ROW() -125 )), "")</f>
        <v/>
      </c>
      <c r="AJ131" s="13" t="str">
        <f t="array" ref="AJ131">IFERROR(INDEX(B126:B133, SMALL(IF(ISNUMBER(SEARCH("JV2",F126:F133)), ROW(F126:F133)-MIN(ROW(F126:F133))+1, ""), ROW() -125 )), "")</f>
        <v/>
      </c>
      <c r="AK131" s="13" t="str">
        <f t="array" ref="AK131">IFERROR(INDEX(C126:C133, SMALL(IF(ISNUMBER(SEARCH("JV2",F126:F133)), ROW(F126:F133)-MIN(ROW(F126:F133))+1, ""), ROW() -125 )), "")</f>
        <v/>
      </c>
      <c r="AL131" s="13" t="str">
        <f t="array" ref="AL131">IFERROR(INDEX(D126:D133, SMALL(IF(ISNUMBER(SEARCH("JV2",F126:F133)), ROW(F126:F133)-MIN(ROW(F126:F133))+1, ""), ROW() -125 )), "")</f>
        <v/>
      </c>
      <c r="AM131" s="13" t="str">
        <f t="array" ref="AM131">IFERROR(INDEX(E126:E133, SMALL(IF(ISNUMBER(SEARCH("JV2",F126:F133)), ROW(F126:F133)-MIN(ROW(F126:F133))+1, ""), ROW() -125 )), "")</f>
        <v/>
      </c>
    </row>
    <row r="132" spans="2:39" s="13" customFormat="1" ht="15" customHeight="1" x14ac:dyDescent="0.25">
      <c r="B132" s="21" t="s">
        <v>263</v>
      </c>
      <c r="C132" s="1"/>
      <c r="D132" s="22" t="s">
        <v>274</v>
      </c>
      <c r="E132" s="1" t="s">
        <v>275</v>
      </c>
      <c r="F132" s="23" t="s">
        <v>13</v>
      </c>
      <c r="G132" s="24"/>
      <c r="H132" s="25">
        <v>2468</v>
      </c>
      <c r="I132" s="24"/>
      <c r="J132" s="25" t="b">
        <v>0</v>
      </c>
      <c r="K132" s="19"/>
      <c r="L132" s="26"/>
      <c r="M132" s="27"/>
      <c r="AB132" s="13" t="str">
        <f t="array" ref="AB132">IFERROR(INDEX(B126:B133, SMALL(IF("V"=F126:F133, ROW(F126:F133)-MIN(ROW(F126:F133))+1, ""), ROW() -125 )), "")</f>
        <v/>
      </c>
      <c r="AC132" s="13" t="str">
        <f t="array" ref="AC132">IFERROR(INDEX(C126:C133, SMALL(IF("V"=F126:F133, ROW(F126:F133)-MIN(ROW(F126:F133))+1, ""), ROW() -125 )), "")</f>
        <v/>
      </c>
      <c r="AD132" s="13" t="str">
        <f t="array" ref="AD132">IFERROR(INDEX(D126:D133, SMALL(IF("V"=F126:F133, ROW(F126:F133)-MIN(ROW(F126:F133))+1, ""), ROW() -125 )), "")</f>
        <v/>
      </c>
      <c r="AE132" s="13" t="str">
        <f t="array" ref="AE132">IFERROR(INDEX(E126:E133, SMALL(IF("V"=F126:F133, ROW(F126:F133)-MIN(ROW(F126:F133))+1, ""), ROW() -125 )), "")</f>
        <v/>
      </c>
      <c r="AF132" s="13" t="str">
        <f t="array" ref="AF132">IFERROR(INDEX(B126:B133, SMALL(IF(ISNUMBER(SEARCH("JV1",F126:F133)), ROW(F126:F133)-MIN(ROW(F126:F133))+1, ""), ROW() -125 )), "")</f>
        <v/>
      </c>
      <c r="AG132" s="13" t="str">
        <f t="array" ref="AG132">IFERROR(INDEX(C126:C133, SMALL(IF(ISNUMBER(SEARCH("JV1",F126:F133)), ROW(F126:F133)-MIN(ROW(F126:F133))+1, ""), ROW() -125 )), "")</f>
        <v/>
      </c>
      <c r="AH132" s="13" t="str">
        <f t="array" ref="AH132">IFERROR(INDEX(D126:D133, SMALL(IF(ISNUMBER(SEARCH("JV1",F126:F133)), ROW(F126:F133)-MIN(ROW(F126:F133))+1, ""), ROW() -125 )), "")</f>
        <v/>
      </c>
      <c r="AI132" s="13" t="str">
        <f t="array" ref="AI132">IFERROR(INDEX(E126:E133, SMALL(IF(ISNUMBER(SEARCH("JV1",F126:F133)), ROW(F126:F133)-MIN(ROW(F126:F133))+1, ""), ROW() -125 )), "")</f>
        <v/>
      </c>
      <c r="AJ132" s="13" t="str">
        <f t="array" ref="AJ132">IFERROR(INDEX(B126:B133, SMALL(IF(ISNUMBER(SEARCH("JV2",F126:F133)), ROW(F126:F133)-MIN(ROW(F126:F133))+1, ""), ROW() -125 )), "")</f>
        <v/>
      </c>
      <c r="AK132" s="13" t="str">
        <f t="array" ref="AK132">IFERROR(INDEX(C126:C133, SMALL(IF(ISNUMBER(SEARCH("JV2",F126:F133)), ROW(F126:F133)-MIN(ROW(F126:F133))+1, ""), ROW() -125 )), "")</f>
        <v/>
      </c>
      <c r="AL132" s="13" t="str">
        <f t="array" ref="AL132">IFERROR(INDEX(D126:D133, SMALL(IF(ISNUMBER(SEARCH("JV2",F126:F133)), ROW(F126:F133)-MIN(ROW(F126:F133))+1, ""), ROW() -125 )), "")</f>
        <v/>
      </c>
      <c r="AM132" s="13" t="str">
        <f t="array" ref="AM132">IFERROR(INDEX(E126:E133, SMALL(IF(ISNUMBER(SEARCH("JV2",F126:F133)), ROW(F126:F133)-MIN(ROW(F126:F133))+1, ""), ROW() -125 )), "")</f>
        <v/>
      </c>
    </row>
    <row r="133" spans="2:39" s="13" customFormat="1" ht="15" customHeight="1" x14ac:dyDescent="0.25">
      <c r="B133" s="21" t="s">
        <v>263</v>
      </c>
      <c r="C133" s="1"/>
      <c r="D133" s="22" t="s">
        <v>276</v>
      </c>
      <c r="E133" s="1" t="s">
        <v>277</v>
      </c>
      <c r="F133" s="23" t="s">
        <v>13</v>
      </c>
      <c r="G133" s="24"/>
      <c r="H133" s="25">
        <v>2468</v>
      </c>
      <c r="I133" s="24"/>
      <c r="J133" s="25" t="b">
        <v>0</v>
      </c>
      <c r="K133" s="19"/>
      <c r="L133" s="26"/>
      <c r="M133" s="27"/>
      <c r="AB133" s="13" t="str">
        <f t="array" ref="AB133">IFERROR(INDEX(B126:B133, SMALL(IF("V"=F126:F133, ROW(F126:F133)-MIN(ROW(F126:F133))+1, ""), ROW() -125 )), "")</f>
        <v/>
      </c>
      <c r="AC133" s="13" t="str">
        <f t="array" ref="AC133">IFERROR(INDEX(C126:C133, SMALL(IF("V"=F126:F133, ROW(F126:F133)-MIN(ROW(F126:F133))+1, ""), ROW() -125 )), "")</f>
        <v/>
      </c>
      <c r="AD133" s="13" t="str">
        <f t="array" ref="AD133">IFERROR(INDEX(D126:D133, SMALL(IF("V"=F126:F133, ROW(F126:F133)-MIN(ROW(F126:F133))+1, ""), ROW() -125 )), "")</f>
        <v/>
      </c>
      <c r="AE133" s="13" t="str">
        <f t="array" ref="AE133">IFERROR(INDEX(E126:E133, SMALL(IF("V"=F126:F133, ROW(F126:F133)-MIN(ROW(F126:F133))+1, ""), ROW() -125 )), "")</f>
        <v/>
      </c>
      <c r="AF133" s="13" t="str">
        <f t="array" ref="AF133">IFERROR(INDEX(B126:B133, SMALL(IF(ISNUMBER(SEARCH("JV1",F126:F133)), ROW(F126:F133)-MIN(ROW(F126:F133))+1, ""), ROW() -125 )), "")</f>
        <v/>
      </c>
      <c r="AG133" s="13" t="str">
        <f t="array" ref="AG133">IFERROR(INDEX(C126:C133, SMALL(IF(ISNUMBER(SEARCH("JV1",F126:F133)), ROW(F126:F133)-MIN(ROW(F126:F133))+1, ""), ROW() -125 )), "")</f>
        <v/>
      </c>
      <c r="AH133" s="13" t="str">
        <f t="array" ref="AH133">IFERROR(INDEX(D126:D133, SMALL(IF(ISNUMBER(SEARCH("JV1",F126:F133)), ROW(F126:F133)-MIN(ROW(F126:F133))+1, ""), ROW() -125 )), "")</f>
        <v/>
      </c>
      <c r="AI133" s="13" t="str">
        <f t="array" ref="AI133">IFERROR(INDEX(E126:E133, SMALL(IF(ISNUMBER(SEARCH("JV1",F126:F133)), ROW(F126:F133)-MIN(ROW(F126:F133))+1, ""), ROW() -125 )), "")</f>
        <v/>
      </c>
      <c r="AJ133" s="13" t="str">
        <f t="array" ref="AJ133">IFERROR(INDEX(B126:B133, SMALL(IF(ISNUMBER(SEARCH("JV2",F126:F133)), ROW(F126:F133)-MIN(ROW(F126:F133))+1, ""), ROW() -125 )), "")</f>
        <v/>
      </c>
      <c r="AK133" s="13" t="str">
        <f t="array" ref="AK133">IFERROR(INDEX(C126:C133, SMALL(IF(ISNUMBER(SEARCH("JV2",F126:F133)), ROW(F126:F133)-MIN(ROW(F126:F133))+1, ""), ROW() -125 )), "")</f>
        <v/>
      </c>
      <c r="AL133" s="13" t="str">
        <f t="array" ref="AL133">IFERROR(INDEX(D126:D133, SMALL(IF(ISNUMBER(SEARCH("JV2",F126:F133)), ROW(F126:F133)-MIN(ROW(F126:F133))+1, ""), ROW() -125 )), "")</f>
        <v/>
      </c>
      <c r="AM133" s="13" t="str">
        <f t="array" ref="AM133">IFERROR(INDEX(E126:E133, SMALL(IF(ISNUMBER(SEARCH("JV2",F126:F133)), ROW(F126:F133)-MIN(ROW(F126:F133))+1, ""), ROW() -125 )), "")</f>
        <v/>
      </c>
    </row>
    <row r="134" spans="2:39" s="13" customFormat="1" ht="15" customHeight="1" x14ac:dyDescent="0.25">
      <c r="B134" s="21" t="s">
        <v>278</v>
      </c>
      <c r="C134" s="1"/>
      <c r="D134" s="22" t="s">
        <v>279</v>
      </c>
      <c r="E134" s="1" t="s">
        <v>280</v>
      </c>
      <c r="F134" s="23" t="s">
        <v>13</v>
      </c>
      <c r="G134" s="24"/>
      <c r="H134" s="25">
        <v>4391</v>
      </c>
      <c r="I134" s="24"/>
      <c r="J134" s="25" t="b">
        <v>0</v>
      </c>
      <c r="K134" s="19"/>
      <c r="L134" s="26"/>
      <c r="M134" s="27"/>
      <c r="AB134" s="13" t="str">
        <f t="array" ref="AB134">IFERROR(INDEX(B134:B141, SMALL(IF("V"=F134:F141, ROW(F134:F141)-MIN(ROW(F134:F141))+1, ""), ROW() -133 )), "")</f>
        <v>Savannah College Of Art And Design-Atlanta</v>
      </c>
      <c r="AC134" s="13">
        <f t="array" ref="AC134">IFERROR(INDEX(C134:C141, SMALL(IF("V"=F134:F141, ROW(F134:F141)-MIN(ROW(F134:F141))+1, ""), ROW() -133 )), "")</f>
        <v>0</v>
      </c>
      <c r="AD134" s="13" t="str">
        <f t="array" ref="AD134">IFERROR(INDEX(D134:D141, SMALL(IF("V"=F134:F141, ROW(F134:F141)-MIN(ROW(F134:F141))+1, ""), ROW() -133 )), "")</f>
        <v>19-1663</v>
      </c>
      <c r="AE134" s="13" t="str">
        <f t="array" ref="AE134">IFERROR(INDEX(E134:E141, SMALL(IF("V"=F134:F141, ROW(F134:F141)-MIN(ROW(F134:F141))+1, ""), ROW() -133 )), "")</f>
        <v>Amy Sanchez</v>
      </c>
      <c r="AF134" s="13" t="str">
        <f t="array" ref="AF134">IFERROR(INDEX(B134:B141, SMALL(IF(ISNUMBER(SEARCH("JV1",F134:F141)), ROW(F134:F141)-MIN(ROW(F134:F141))+1, ""), ROW() -133 )), "")</f>
        <v/>
      </c>
      <c r="AG134" s="13" t="str">
        <f t="array" ref="AG134">IFERROR(INDEX(C134:C141, SMALL(IF(ISNUMBER(SEARCH("JV1",F134:F141)), ROW(F134:F141)-MIN(ROW(F134:F141))+1, ""), ROW() -133 )), "")</f>
        <v/>
      </c>
      <c r="AH134" s="13" t="str">
        <f t="array" ref="AH134">IFERROR(INDEX(D134:D141, SMALL(IF(ISNUMBER(SEARCH("JV1",F134:F141)), ROW(F134:F141)-MIN(ROW(F134:F141))+1, ""), ROW() -133 )), "")</f>
        <v/>
      </c>
      <c r="AI134" s="13" t="str">
        <f t="array" ref="AI134">IFERROR(INDEX(E134:E141, SMALL(IF(ISNUMBER(SEARCH("JV1",F134:F141)), ROW(F134:F141)-MIN(ROW(F134:F141))+1, ""), ROW() -133 )), "")</f>
        <v/>
      </c>
      <c r="AJ134" s="13" t="str">
        <f t="array" ref="AJ134">IFERROR(INDEX(B134:B141, SMALL(IF(ISNUMBER(SEARCH("JV2",F134:F141)), ROW(F134:F141)-MIN(ROW(F134:F141))+1, ""), ROW() -133 )), "")</f>
        <v/>
      </c>
      <c r="AK134" s="13" t="str">
        <f t="array" ref="AK134">IFERROR(INDEX(C134:C141, SMALL(IF(ISNUMBER(SEARCH("JV2",F134:F141)), ROW(F134:F141)-MIN(ROW(F134:F141))+1, ""), ROW() -133 )), "")</f>
        <v/>
      </c>
      <c r="AL134" s="13" t="str">
        <f t="array" ref="AL134">IFERROR(INDEX(D134:D141, SMALL(IF(ISNUMBER(SEARCH("JV2",F134:F141)), ROW(F134:F141)-MIN(ROW(F134:F141))+1, ""), ROW() -133 )), "")</f>
        <v/>
      </c>
      <c r="AM134" s="13" t="str">
        <f t="array" ref="AM134">IFERROR(INDEX(E134:E141, SMALL(IF(ISNUMBER(SEARCH("JV2",F134:F141)), ROW(F134:F141)-MIN(ROW(F134:F141))+1, ""), ROW() -133 )), "")</f>
        <v/>
      </c>
    </row>
    <row r="135" spans="2:39" s="13" customFormat="1" ht="15" customHeight="1" x14ac:dyDescent="0.25">
      <c r="B135" s="21" t="s">
        <v>278</v>
      </c>
      <c r="C135" s="1"/>
      <c r="D135" s="22" t="s">
        <v>281</v>
      </c>
      <c r="E135" s="1" t="s">
        <v>282</v>
      </c>
      <c r="F135" s="23" t="s">
        <v>13</v>
      </c>
      <c r="G135" s="24"/>
      <c r="H135" s="25">
        <v>4391</v>
      </c>
      <c r="I135" s="24"/>
      <c r="J135" s="25" t="b">
        <v>0</v>
      </c>
      <c r="K135" s="19"/>
      <c r="L135" s="26"/>
      <c r="M135" s="27"/>
      <c r="AB135" s="13" t="str">
        <f t="array" ref="AB135">IFERROR(INDEX(B134:B141, SMALL(IF("V"=F134:F141, ROW(F134:F141)-MIN(ROW(F134:F141))+1, ""), ROW() -133 )), "")</f>
        <v>Savannah College Of Art And Design-Atlanta</v>
      </c>
      <c r="AC135" s="13">
        <f t="array" ref="AC135">IFERROR(INDEX(C134:C141, SMALL(IF("V"=F134:F141, ROW(F134:F141)-MIN(ROW(F134:F141))+1, ""), ROW() -133 )), "")</f>
        <v>0</v>
      </c>
      <c r="AD135" s="13" t="str">
        <f t="array" ref="AD135">IFERROR(INDEX(D134:D141, SMALL(IF("V"=F134:F141, ROW(F134:F141)-MIN(ROW(F134:F141))+1, ""), ROW() -133 )), "")</f>
        <v>11-392939</v>
      </c>
      <c r="AE135" s="13" t="str">
        <f t="array" ref="AE135">IFERROR(INDEX(E134:E141, SMALL(IF("V"=F134:F141, ROW(F134:F141)-MIN(ROW(F134:F141))+1, ""), ROW() -133 )), "")</f>
        <v>Arianna Echevarria</v>
      </c>
      <c r="AF135" s="13" t="str">
        <f t="array" ref="AF135">IFERROR(INDEX(B134:B141, SMALL(IF(ISNUMBER(SEARCH("JV1",F134:F141)), ROW(F134:F141)-MIN(ROW(F134:F141))+1, ""), ROW() -133 )), "")</f>
        <v/>
      </c>
      <c r="AG135" s="13" t="str">
        <f t="array" ref="AG135">IFERROR(INDEX(C134:C141, SMALL(IF(ISNUMBER(SEARCH("JV1",F134:F141)), ROW(F134:F141)-MIN(ROW(F134:F141))+1, ""), ROW() -133 )), "")</f>
        <v/>
      </c>
      <c r="AH135" s="13" t="str">
        <f t="array" ref="AH135">IFERROR(INDEX(D134:D141, SMALL(IF(ISNUMBER(SEARCH("JV1",F134:F141)), ROW(F134:F141)-MIN(ROW(F134:F141))+1, ""), ROW() -133 )), "")</f>
        <v/>
      </c>
      <c r="AI135" s="13" t="str">
        <f t="array" ref="AI135">IFERROR(INDEX(E134:E141, SMALL(IF(ISNUMBER(SEARCH("JV1",F134:F141)), ROW(F134:F141)-MIN(ROW(F134:F141))+1, ""), ROW() -133 )), "")</f>
        <v/>
      </c>
      <c r="AJ135" s="13" t="str">
        <f t="array" ref="AJ135">IFERROR(INDEX(B134:B141, SMALL(IF(ISNUMBER(SEARCH("JV2",F134:F141)), ROW(F134:F141)-MIN(ROW(F134:F141))+1, ""), ROW() -133 )), "")</f>
        <v/>
      </c>
      <c r="AK135" s="13" t="str">
        <f t="array" ref="AK135">IFERROR(INDEX(C134:C141, SMALL(IF(ISNUMBER(SEARCH("JV2",F134:F141)), ROW(F134:F141)-MIN(ROW(F134:F141))+1, ""), ROW() -133 )), "")</f>
        <v/>
      </c>
      <c r="AL135" s="13" t="str">
        <f t="array" ref="AL135">IFERROR(INDEX(D134:D141, SMALL(IF(ISNUMBER(SEARCH("JV2",F134:F141)), ROW(F134:F141)-MIN(ROW(F134:F141))+1, ""), ROW() -133 )), "")</f>
        <v/>
      </c>
      <c r="AM135" s="13" t="str">
        <f t="array" ref="AM135">IFERROR(INDEX(E134:E141, SMALL(IF(ISNUMBER(SEARCH("JV2",F134:F141)), ROW(F134:F141)-MIN(ROW(F134:F141))+1, ""), ROW() -133 )), "")</f>
        <v/>
      </c>
    </row>
    <row r="136" spans="2:39" s="13" customFormat="1" ht="15" customHeight="1" x14ac:dyDescent="0.25">
      <c r="B136" s="21" t="s">
        <v>278</v>
      </c>
      <c r="C136" s="1"/>
      <c r="D136" s="22" t="s">
        <v>283</v>
      </c>
      <c r="E136" s="1" t="s">
        <v>284</v>
      </c>
      <c r="F136" s="23" t="s">
        <v>13</v>
      </c>
      <c r="G136" s="24"/>
      <c r="H136" s="25">
        <v>4391</v>
      </c>
      <c r="I136" s="24"/>
      <c r="J136" s="25" t="b">
        <v>0</v>
      </c>
      <c r="K136" s="19"/>
      <c r="L136" s="26"/>
      <c r="M136" s="27"/>
      <c r="AB136" s="13" t="str">
        <f t="array" ref="AB136">IFERROR(INDEX(B134:B141, SMALL(IF("V"=F134:F141, ROW(F134:F141)-MIN(ROW(F134:F141))+1, ""), ROW() -133 )), "")</f>
        <v>Savannah College Of Art And Design-Atlanta</v>
      </c>
      <c r="AC136" s="13">
        <f t="array" ref="AC136">IFERROR(INDEX(C134:C141, SMALL(IF("V"=F134:F141, ROW(F134:F141)-MIN(ROW(F134:F141))+1, ""), ROW() -133 )), "")</f>
        <v>0</v>
      </c>
      <c r="AD136" s="13" t="str">
        <f t="array" ref="AD136">IFERROR(INDEX(D134:D141, SMALL(IF("V"=F134:F141, ROW(F134:F141)-MIN(ROW(F134:F141))+1, ""), ROW() -133 )), "")</f>
        <v>16-75961</v>
      </c>
      <c r="AE136" s="13" t="str">
        <f t="array" ref="AE136">IFERROR(INDEX(E134:E141, SMALL(IF("V"=F134:F141, ROW(F134:F141)-MIN(ROW(F134:F141))+1, ""), ROW() -133 )), "")</f>
        <v>Casey Saas</v>
      </c>
      <c r="AF136" s="13" t="str">
        <f t="array" ref="AF136">IFERROR(INDEX(B134:B141, SMALL(IF(ISNUMBER(SEARCH("JV1",F134:F141)), ROW(F134:F141)-MIN(ROW(F134:F141))+1, ""), ROW() -133 )), "")</f>
        <v/>
      </c>
      <c r="AG136" s="13" t="str">
        <f t="array" ref="AG136">IFERROR(INDEX(C134:C141, SMALL(IF(ISNUMBER(SEARCH("JV1",F134:F141)), ROW(F134:F141)-MIN(ROW(F134:F141))+1, ""), ROW() -133 )), "")</f>
        <v/>
      </c>
      <c r="AH136" s="13" t="str">
        <f t="array" ref="AH136">IFERROR(INDEX(D134:D141, SMALL(IF(ISNUMBER(SEARCH("JV1",F134:F141)), ROW(F134:F141)-MIN(ROW(F134:F141))+1, ""), ROW() -133 )), "")</f>
        <v/>
      </c>
      <c r="AI136" s="13" t="str">
        <f t="array" ref="AI136">IFERROR(INDEX(E134:E141, SMALL(IF(ISNUMBER(SEARCH("JV1",F134:F141)), ROW(F134:F141)-MIN(ROW(F134:F141))+1, ""), ROW() -133 )), "")</f>
        <v/>
      </c>
      <c r="AJ136" s="13" t="str">
        <f t="array" ref="AJ136">IFERROR(INDEX(B134:B141, SMALL(IF(ISNUMBER(SEARCH("JV2",F134:F141)), ROW(F134:F141)-MIN(ROW(F134:F141))+1, ""), ROW() -133 )), "")</f>
        <v/>
      </c>
      <c r="AK136" s="13" t="str">
        <f t="array" ref="AK136">IFERROR(INDEX(C134:C141, SMALL(IF(ISNUMBER(SEARCH("JV2",F134:F141)), ROW(F134:F141)-MIN(ROW(F134:F141))+1, ""), ROW() -133 )), "")</f>
        <v/>
      </c>
      <c r="AL136" s="13" t="str">
        <f t="array" ref="AL136">IFERROR(INDEX(D134:D141, SMALL(IF(ISNUMBER(SEARCH("JV2",F134:F141)), ROW(F134:F141)-MIN(ROW(F134:F141))+1, ""), ROW() -133 )), "")</f>
        <v/>
      </c>
      <c r="AM136" s="13" t="str">
        <f t="array" ref="AM136">IFERROR(INDEX(E134:E141, SMALL(IF(ISNUMBER(SEARCH("JV2",F134:F141)), ROW(F134:F141)-MIN(ROW(F134:F141))+1, ""), ROW() -133 )), "")</f>
        <v/>
      </c>
    </row>
    <row r="137" spans="2:39" s="13" customFormat="1" ht="15" customHeight="1" x14ac:dyDescent="0.25">
      <c r="B137" s="21" t="s">
        <v>278</v>
      </c>
      <c r="C137" s="1"/>
      <c r="D137" s="22" t="s">
        <v>285</v>
      </c>
      <c r="E137" s="1" t="s">
        <v>286</v>
      </c>
      <c r="F137" s="23" t="s">
        <v>13</v>
      </c>
      <c r="G137" s="24"/>
      <c r="H137" s="25">
        <v>4391</v>
      </c>
      <c r="I137" s="24"/>
      <c r="J137" s="25" t="b">
        <v>0</v>
      </c>
      <c r="K137" s="19"/>
      <c r="L137" s="26"/>
      <c r="M137" s="27"/>
      <c r="AB137" s="13" t="str">
        <f t="array" ref="AB137">IFERROR(INDEX(B134:B141, SMALL(IF("V"=F134:F141, ROW(F134:F141)-MIN(ROW(F134:F141))+1, ""), ROW() -133 )), "")</f>
        <v>Savannah College Of Art And Design-Atlanta</v>
      </c>
      <c r="AC137" s="13">
        <f t="array" ref="AC137">IFERROR(INDEX(C134:C141, SMALL(IF("V"=F134:F141, ROW(F134:F141)-MIN(ROW(F134:F141))+1, ""), ROW() -133 )), "")</f>
        <v>0</v>
      </c>
      <c r="AD137" s="13" t="str">
        <f t="array" ref="AD137">IFERROR(INDEX(D134:D141, SMALL(IF("V"=F134:F141, ROW(F134:F141)-MIN(ROW(F134:F141))+1, ""), ROW() -133 )), "")</f>
        <v>6345-2969</v>
      </c>
      <c r="AE137" s="13" t="str">
        <f t="array" ref="AE137">IFERROR(INDEX(E134:E141, SMALL(IF("V"=F134:F141, ROW(F134:F141)-MIN(ROW(F134:F141))+1, ""), ROW() -133 )), "")</f>
        <v>Katherine Adamec</v>
      </c>
      <c r="AF137" s="13" t="str">
        <f t="array" ref="AF137">IFERROR(INDEX(B134:B141, SMALL(IF(ISNUMBER(SEARCH("JV1",F134:F141)), ROW(F134:F141)-MIN(ROW(F134:F141))+1, ""), ROW() -133 )), "")</f>
        <v/>
      </c>
      <c r="AG137" s="13" t="str">
        <f t="array" ref="AG137">IFERROR(INDEX(C134:C141, SMALL(IF(ISNUMBER(SEARCH("JV1",F134:F141)), ROW(F134:F141)-MIN(ROW(F134:F141))+1, ""), ROW() -133 )), "")</f>
        <v/>
      </c>
      <c r="AH137" s="13" t="str">
        <f t="array" ref="AH137">IFERROR(INDEX(D134:D141, SMALL(IF(ISNUMBER(SEARCH("JV1",F134:F141)), ROW(F134:F141)-MIN(ROW(F134:F141))+1, ""), ROW() -133 )), "")</f>
        <v/>
      </c>
      <c r="AI137" s="13" t="str">
        <f t="array" ref="AI137">IFERROR(INDEX(E134:E141, SMALL(IF(ISNUMBER(SEARCH("JV1",F134:F141)), ROW(F134:F141)-MIN(ROW(F134:F141))+1, ""), ROW() -133 )), "")</f>
        <v/>
      </c>
      <c r="AJ137" s="13" t="str">
        <f t="array" ref="AJ137">IFERROR(INDEX(B134:B141, SMALL(IF(ISNUMBER(SEARCH("JV2",F134:F141)), ROW(F134:F141)-MIN(ROW(F134:F141))+1, ""), ROW() -133 )), "")</f>
        <v/>
      </c>
      <c r="AK137" s="13" t="str">
        <f t="array" ref="AK137">IFERROR(INDEX(C134:C141, SMALL(IF(ISNUMBER(SEARCH("JV2",F134:F141)), ROW(F134:F141)-MIN(ROW(F134:F141))+1, ""), ROW() -133 )), "")</f>
        <v/>
      </c>
      <c r="AL137" s="13" t="str">
        <f t="array" ref="AL137">IFERROR(INDEX(D134:D141, SMALL(IF(ISNUMBER(SEARCH("JV2",F134:F141)), ROW(F134:F141)-MIN(ROW(F134:F141))+1, ""), ROW() -133 )), "")</f>
        <v/>
      </c>
      <c r="AM137" s="13" t="str">
        <f t="array" ref="AM137">IFERROR(INDEX(E134:E141, SMALL(IF(ISNUMBER(SEARCH("JV2",F134:F141)), ROW(F134:F141)-MIN(ROW(F134:F141))+1, ""), ROW() -133 )), "")</f>
        <v/>
      </c>
    </row>
    <row r="138" spans="2:39" s="13" customFormat="1" ht="15" customHeight="1" x14ac:dyDescent="0.25">
      <c r="B138" s="21" t="s">
        <v>278</v>
      </c>
      <c r="C138" s="1"/>
      <c r="D138" s="22" t="s">
        <v>287</v>
      </c>
      <c r="E138" s="1" t="s">
        <v>288</v>
      </c>
      <c r="F138" s="23" t="s">
        <v>13</v>
      </c>
      <c r="G138" s="24"/>
      <c r="H138" s="25">
        <v>4391</v>
      </c>
      <c r="I138" s="24"/>
      <c r="J138" s="25" t="b">
        <v>0</v>
      </c>
      <c r="K138" s="19"/>
      <c r="L138" s="26"/>
      <c r="M138" s="27"/>
      <c r="AB138" s="13" t="str">
        <f t="array" ref="AB138">IFERROR(INDEX(B134:B141, SMALL(IF("V"=F134:F141, ROW(F134:F141)-MIN(ROW(F134:F141))+1, ""), ROW() -133 )), "")</f>
        <v>Savannah College Of Art And Design-Atlanta</v>
      </c>
      <c r="AC138" s="13">
        <f t="array" ref="AC138">IFERROR(INDEX(C134:C141, SMALL(IF("V"=F134:F141, ROW(F134:F141)-MIN(ROW(F134:F141))+1, ""), ROW() -133 )), "")</f>
        <v>0</v>
      </c>
      <c r="AD138" s="13" t="str">
        <f t="array" ref="AD138">IFERROR(INDEX(D134:D141, SMALL(IF("V"=F134:F141, ROW(F134:F141)-MIN(ROW(F134:F141))+1, ""), ROW() -133 )), "")</f>
        <v>16-135207</v>
      </c>
      <c r="AE138" s="13" t="str">
        <f t="array" ref="AE138">IFERROR(INDEX(E134:E141, SMALL(IF("V"=F134:F141, ROW(F134:F141)-MIN(ROW(F134:F141))+1, ""), ROW() -133 )), "")</f>
        <v>Mara Geiwitz</v>
      </c>
      <c r="AF138" s="13" t="str">
        <f t="array" ref="AF138">IFERROR(INDEX(B134:B141, SMALL(IF(ISNUMBER(SEARCH("JV1",F134:F141)), ROW(F134:F141)-MIN(ROW(F134:F141))+1, ""), ROW() -133 )), "")</f>
        <v/>
      </c>
      <c r="AG138" s="13" t="str">
        <f t="array" ref="AG138">IFERROR(INDEX(C134:C141, SMALL(IF(ISNUMBER(SEARCH("JV1",F134:F141)), ROW(F134:F141)-MIN(ROW(F134:F141))+1, ""), ROW() -133 )), "")</f>
        <v/>
      </c>
      <c r="AH138" s="13" t="str">
        <f t="array" ref="AH138">IFERROR(INDEX(D134:D141, SMALL(IF(ISNUMBER(SEARCH("JV1",F134:F141)), ROW(F134:F141)-MIN(ROW(F134:F141))+1, ""), ROW() -133 )), "")</f>
        <v/>
      </c>
      <c r="AI138" s="13" t="str">
        <f t="array" ref="AI138">IFERROR(INDEX(E134:E141, SMALL(IF(ISNUMBER(SEARCH("JV1",F134:F141)), ROW(F134:F141)-MIN(ROW(F134:F141))+1, ""), ROW() -133 )), "")</f>
        <v/>
      </c>
      <c r="AJ138" s="13" t="str">
        <f t="array" ref="AJ138">IFERROR(INDEX(B134:B141, SMALL(IF(ISNUMBER(SEARCH("JV2",F134:F141)), ROW(F134:F141)-MIN(ROW(F134:F141))+1, ""), ROW() -133 )), "")</f>
        <v/>
      </c>
      <c r="AK138" s="13" t="str">
        <f t="array" ref="AK138">IFERROR(INDEX(C134:C141, SMALL(IF(ISNUMBER(SEARCH("JV2",F134:F141)), ROW(F134:F141)-MIN(ROW(F134:F141))+1, ""), ROW() -133 )), "")</f>
        <v/>
      </c>
      <c r="AL138" s="13" t="str">
        <f t="array" ref="AL138">IFERROR(INDEX(D134:D141, SMALL(IF(ISNUMBER(SEARCH("JV2",F134:F141)), ROW(F134:F141)-MIN(ROW(F134:F141))+1, ""), ROW() -133 )), "")</f>
        <v/>
      </c>
      <c r="AM138" s="13" t="str">
        <f t="array" ref="AM138">IFERROR(INDEX(E134:E141, SMALL(IF(ISNUMBER(SEARCH("JV2",F134:F141)), ROW(F134:F141)-MIN(ROW(F134:F141))+1, ""), ROW() -133 )), "")</f>
        <v/>
      </c>
    </row>
    <row r="139" spans="2:39" s="13" customFormat="1" ht="15" customHeight="1" x14ac:dyDescent="0.25">
      <c r="B139" s="21" t="s">
        <v>278</v>
      </c>
      <c r="C139" s="1"/>
      <c r="D139" s="22" t="s">
        <v>289</v>
      </c>
      <c r="E139" s="1" t="s">
        <v>290</v>
      </c>
      <c r="F139" s="23" t="s">
        <v>13</v>
      </c>
      <c r="G139" s="24"/>
      <c r="H139" s="25">
        <v>4391</v>
      </c>
      <c r="I139" s="24"/>
      <c r="J139" s="25" t="b">
        <v>0</v>
      </c>
      <c r="K139" s="19"/>
      <c r="L139" s="26"/>
      <c r="M139" s="27"/>
      <c r="AB139" s="13" t="str">
        <f t="array" ref="AB139">IFERROR(INDEX(B134:B141, SMALL(IF("V"=F134:F141, ROW(F134:F141)-MIN(ROW(F134:F141))+1, ""), ROW() -133 )), "")</f>
        <v>Savannah College Of Art And Design-Atlanta</v>
      </c>
      <c r="AC139" s="13">
        <f t="array" ref="AC139">IFERROR(INDEX(C134:C141, SMALL(IF("V"=F134:F141, ROW(F134:F141)-MIN(ROW(F134:F141))+1, ""), ROW() -133 )), "")</f>
        <v>0</v>
      </c>
      <c r="AD139" s="13" t="str">
        <f t="array" ref="AD139">IFERROR(INDEX(D134:D141, SMALL(IF("V"=F134:F141, ROW(F134:F141)-MIN(ROW(F134:F141))+1, ""), ROW() -133 )), "")</f>
        <v>21-466</v>
      </c>
      <c r="AE139" s="13" t="str">
        <f t="array" ref="AE139">IFERROR(INDEX(E134:E141, SMALL(IF("V"=F134:F141, ROW(F134:F141)-MIN(ROW(F134:F141))+1, ""), ROW() -133 )), "")</f>
        <v>Maria Hernandez</v>
      </c>
      <c r="AF139" s="13" t="str">
        <f t="array" ref="AF139">IFERROR(INDEX(B134:B141, SMALL(IF(ISNUMBER(SEARCH("JV1",F134:F141)), ROW(F134:F141)-MIN(ROW(F134:F141))+1, ""), ROW() -133 )), "")</f>
        <v/>
      </c>
      <c r="AG139" s="13" t="str">
        <f t="array" ref="AG139">IFERROR(INDEX(C134:C141, SMALL(IF(ISNUMBER(SEARCH("JV1",F134:F141)), ROW(F134:F141)-MIN(ROW(F134:F141))+1, ""), ROW() -133 )), "")</f>
        <v/>
      </c>
      <c r="AH139" s="13" t="str">
        <f t="array" ref="AH139">IFERROR(INDEX(D134:D141, SMALL(IF(ISNUMBER(SEARCH("JV1",F134:F141)), ROW(F134:F141)-MIN(ROW(F134:F141))+1, ""), ROW() -133 )), "")</f>
        <v/>
      </c>
      <c r="AI139" s="13" t="str">
        <f t="array" ref="AI139">IFERROR(INDEX(E134:E141, SMALL(IF(ISNUMBER(SEARCH("JV1",F134:F141)), ROW(F134:F141)-MIN(ROW(F134:F141))+1, ""), ROW() -133 )), "")</f>
        <v/>
      </c>
      <c r="AJ139" s="13" t="str">
        <f t="array" ref="AJ139">IFERROR(INDEX(B134:B141, SMALL(IF(ISNUMBER(SEARCH("JV2",F134:F141)), ROW(F134:F141)-MIN(ROW(F134:F141))+1, ""), ROW() -133 )), "")</f>
        <v/>
      </c>
      <c r="AK139" s="13" t="str">
        <f t="array" ref="AK139">IFERROR(INDEX(C134:C141, SMALL(IF(ISNUMBER(SEARCH("JV2",F134:F141)), ROW(F134:F141)-MIN(ROW(F134:F141))+1, ""), ROW() -133 )), "")</f>
        <v/>
      </c>
      <c r="AL139" s="13" t="str">
        <f t="array" ref="AL139">IFERROR(INDEX(D134:D141, SMALL(IF(ISNUMBER(SEARCH("JV2",F134:F141)), ROW(F134:F141)-MIN(ROW(F134:F141))+1, ""), ROW() -133 )), "")</f>
        <v/>
      </c>
      <c r="AM139" s="13" t="str">
        <f t="array" ref="AM139">IFERROR(INDEX(E134:E141, SMALL(IF(ISNUMBER(SEARCH("JV2",F134:F141)), ROW(F134:F141)-MIN(ROW(F134:F141))+1, ""), ROW() -133 )), "")</f>
        <v/>
      </c>
    </row>
    <row r="140" spans="2:39" s="13" customFormat="1" ht="15" customHeight="1" x14ac:dyDescent="0.25">
      <c r="B140" s="21" t="s">
        <v>278</v>
      </c>
      <c r="C140" s="1"/>
      <c r="D140" s="22" t="s">
        <v>291</v>
      </c>
      <c r="E140" s="1" t="s">
        <v>292</v>
      </c>
      <c r="F140" s="23" t="s">
        <v>13</v>
      </c>
      <c r="G140" s="24"/>
      <c r="H140" s="25">
        <v>4391</v>
      </c>
      <c r="I140" s="24"/>
      <c r="J140" s="25" t="b">
        <v>0</v>
      </c>
      <c r="K140" s="19"/>
      <c r="L140" s="26"/>
      <c r="M140" s="27"/>
      <c r="AB140" s="13" t="str">
        <f t="array" ref="AB140">IFERROR(INDEX(B134:B141, SMALL(IF("V"=F134:F141, ROW(F134:F141)-MIN(ROW(F134:F141))+1, ""), ROW() -133 )), "")</f>
        <v>Savannah College Of Art And Design-Atlanta</v>
      </c>
      <c r="AC140" s="13">
        <f t="array" ref="AC140">IFERROR(INDEX(C134:C141, SMALL(IF("V"=F134:F141, ROW(F134:F141)-MIN(ROW(F134:F141))+1, ""), ROW() -133 )), "")</f>
        <v>0</v>
      </c>
      <c r="AD140" s="13" t="str">
        <f t="array" ref="AD140">IFERROR(INDEX(D134:D141, SMALL(IF("V"=F134:F141, ROW(F134:F141)-MIN(ROW(F134:F141))+1, ""), ROW() -133 )), "")</f>
        <v>15-13602</v>
      </c>
      <c r="AE140" s="13" t="str">
        <f t="array" ref="AE140">IFERROR(INDEX(E134:E141, SMALL(IF("V"=F134:F141, ROW(F134:F141)-MIN(ROW(F134:F141))+1, ""), ROW() -133 )), "")</f>
        <v>Sofia Ramirez - Granick</v>
      </c>
      <c r="AF140" s="13" t="str">
        <f t="array" ref="AF140">IFERROR(INDEX(B134:B141, SMALL(IF(ISNUMBER(SEARCH("JV1",F134:F141)), ROW(F134:F141)-MIN(ROW(F134:F141))+1, ""), ROW() -133 )), "")</f>
        <v/>
      </c>
      <c r="AG140" s="13" t="str">
        <f t="array" ref="AG140">IFERROR(INDEX(C134:C141, SMALL(IF(ISNUMBER(SEARCH("JV1",F134:F141)), ROW(F134:F141)-MIN(ROW(F134:F141))+1, ""), ROW() -133 )), "")</f>
        <v/>
      </c>
      <c r="AH140" s="13" t="str">
        <f t="array" ref="AH140">IFERROR(INDEX(D134:D141, SMALL(IF(ISNUMBER(SEARCH("JV1",F134:F141)), ROW(F134:F141)-MIN(ROW(F134:F141))+1, ""), ROW() -133 )), "")</f>
        <v/>
      </c>
      <c r="AI140" s="13" t="str">
        <f t="array" ref="AI140">IFERROR(INDEX(E134:E141, SMALL(IF(ISNUMBER(SEARCH("JV1",F134:F141)), ROW(F134:F141)-MIN(ROW(F134:F141))+1, ""), ROW() -133 )), "")</f>
        <v/>
      </c>
      <c r="AJ140" s="13" t="str">
        <f t="array" ref="AJ140">IFERROR(INDEX(B134:B141, SMALL(IF(ISNUMBER(SEARCH("JV2",F134:F141)), ROW(F134:F141)-MIN(ROW(F134:F141))+1, ""), ROW() -133 )), "")</f>
        <v/>
      </c>
      <c r="AK140" s="13" t="str">
        <f t="array" ref="AK140">IFERROR(INDEX(C134:C141, SMALL(IF(ISNUMBER(SEARCH("JV2",F134:F141)), ROW(F134:F141)-MIN(ROW(F134:F141))+1, ""), ROW() -133 )), "")</f>
        <v/>
      </c>
      <c r="AL140" s="13" t="str">
        <f t="array" ref="AL140">IFERROR(INDEX(D134:D141, SMALL(IF(ISNUMBER(SEARCH("JV2",F134:F141)), ROW(F134:F141)-MIN(ROW(F134:F141))+1, ""), ROW() -133 )), "")</f>
        <v/>
      </c>
      <c r="AM140" s="13" t="str">
        <f t="array" ref="AM140">IFERROR(INDEX(E134:E141, SMALL(IF(ISNUMBER(SEARCH("JV2",F134:F141)), ROW(F134:F141)-MIN(ROW(F134:F141))+1, ""), ROW() -133 )), "")</f>
        <v/>
      </c>
    </row>
    <row r="141" spans="2:39" s="13" customFormat="1" ht="15" customHeight="1" x14ac:dyDescent="0.25">
      <c r="B141" s="21" t="s">
        <v>278</v>
      </c>
      <c r="C141" s="1"/>
      <c r="D141" s="22" t="s">
        <v>293</v>
      </c>
      <c r="E141" s="1" t="s">
        <v>294</v>
      </c>
      <c r="F141" s="23" t="s">
        <v>13</v>
      </c>
      <c r="G141" s="24"/>
      <c r="H141" s="25">
        <v>4391</v>
      </c>
      <c r="I141" s="24"/>
      <c r="J141" s="25" t="b">
        <v>0</v>
      </c>
      <c r="K141" s="19"/>
      <c r="L141" s="26"/>
      <c r="M141" s="27"/>
      <c r="AB141" s="13" t="str">
        <f t="array" ref="AB141">IFERROR(INDEX(B134:B141, SMALL(IF("V"=F134:F141, ROW(F134:F141)-MIN(ROW(F134:F141))+1, ""), ROW() -133 )), "")</f>
        <v>Savannah College Of Art And Design-Atlanta</v>
      </c>
      <c r="AC141" s="13">
        <f t="array" ref="AC141">IFERROR(INDEX(C134:C141, SMALL(IF("V"=F134:F141, ROW(F134:F141)-MIN(ROW(F134:F141))+1, ""), ROW() -133 )), "")</f>
        <v>0</v>
      </c>
      <c r="AD141" s="13" t="str">
        <f t="array" ref="AD141">IFERROR(INDEX(D134:D141, SMALL(IF("V"=F134:F141, ROW(F134:F141)-MIN(ROW(F134:F141))+1, ""), ROW() -133 )), "")</f>
        <v>8423-796</v>
      </c>
      <c r="AE141" s="13" t="str">
        <f t="array" ref="AE141">IFERROR(INDEX(E134:E141, SMALL(IF("V"=F134:F141, ROW(F134:F141)-MIN(ROW(F134:F141))+1, ""), ROW() -133 )), "")</f>
        <v>Taylor Edgerton</v>
      </c>
      <c r="AF141" s="13" t="str">
        <f t="array" ref="AF141">IFERROR(INDEX(B134:B141, SMALL(IF(ISNUMBER(SEARCH("JV1",F134:F141)), ROW(F134:F141)-MIN(ROW(F134:F141))+1, ""), ROW() -133 )), "")</f>
        <v/>
      </c>
      <c r="AG141" s="13" t="str">
        <f t="array" ref="AG141">IFERROR(INDEX(C134:C141, SMALL(IF(ISNUMBER(SEARCH("JV1",F134:F141)), ROW(F134:F141)-MIN(ROW(F134:F141))+1, ""), ROW() -133 )), "")</f>
        <v/>
      </c>
      <c r="AH141" s="13" t="str">
        <f t="array" ref="AH141">IFERROR(INDEX(D134:D141, SMALL(IF(ISNUMBER(SEARCH("JV1",F134:F141)), ROW(F134:F141)-MIN(ROW(F134:F141))+1, ""), ROW() -133 )), "")</f>
        <v/>
      </c>
      <c r="AI141" s="13" t="str">
        <f t="array" ref="AI141">IFERROR(INDEX(E134:E141, SMALL(IF(ISNUMBER(SEARCH("JV1",F134:F141)), ROW(F134:F141)-MIN(ROW(F134:F141))+1, ""), ROW() -133 )), "")</f>
        <v/>
      </c>
      <c r="AJ141" s="13" t="str">
        <f t="array" ref="AJ141">IFERROR(INDEX(B134:B141, SMALL(IF(ISNUMBER(SEARCH("JV2",F134:F141)), ROW(F134:F141)-MIN(ROW(F134:F141))+1, ""), ROW() -133 )), "")</f>
        <v/>
      </c>
      <c r="AK141" s="13" t="str">
        <f t="array" ref="AK141">IFERROR(INDEX(C134:C141, SMALL(IF(ISNUMBER(SEARCH("JV2",F134:F141)), ROW(F134:F141)-MIN(ROW(F134:F141))+1, ""), ROW() -133 )), "")</f>
        <v/>
      </c>
      <c r="AL141" s="13" t="str">
        <f t="array" ref="AL141">IFERROR(INDEX(D134:D141, SMALL(IF(ISNUMBER(SEARCH("JV2",F134:F141)), ROW(F134:F141)-MIN(ROW(F134:F141))+1, ""), ROW() -133 )), "")</f>
        <v/>
      </c>
      <c r="AM141" s="13" t="str">
        <f t="array" ref="AM141">IFERROR(INDEX(E134:E141, SMALL(IF(ISNUMBER(SEARCH("JV2",F134:F141)), ROW(F134:F141)-MIN(ROW(F134:F141))+1, ""), ROW() -133 )), "")</f>
        <v/>
      </c>
    </row>
    <row r="142" spans="2:39" s="13" customFormat="1" ht="15" customHeight="1" x14ac:dyDescent="0.25">
      <c r="B142" s="21" t="s">
        <v>295</v>
      </c>
      <c r="C142" s="1"/>
      <c r="D142" s="22" t="s">
        <v>296</v>
      </c>
      <c r="E142" s="1" t="s">
        <v>297</v>
      </c>
      <c r="F142" s="23" t="s">
        <v>29</v>
      </c>
      <c r="G142" s="24"/>
      <c r="H142" s="25">
        <v>2517</v>
      </c>
      <c r="I142" s="24"/>
      <c r="J142" s="25" t="b">
        <v>0</v>
      </c>
      <c r="K142" s="19"/>
      <c r="L142" s="26"/>
      <c r="M142" s="27"/>
      <c r="AB142" s="13" t="str">
        <f t="array" ref="AB142">IFERROR(INDEX(B142:B166, SMALL(IF("V"=F142:F166, ROW(F142:F166)-MIN(ROW(F142:F166))+1, ""), ROW() -141 )), "")</f>
        <v>St. Francis (IL) ,University Of</v>
      </c>
      <c r="AC142" s="13">
        <f t="array" ref="AC142">IFERROR(INDEX(C142:C166, SMALL(IF("V"=F142:F166, ROW(F142:F166)-MIN(ROW(F142:F166))+1, ""), ROW() -141 )), "")</f>
        <v>0</v>
      </c>
      <c r="AD142" s="13" t="str">
        <f t="array" ref="AD142">IFERROR(INDEX(D142:D166, SMALL(IF("V"=F142:F166, ROW(F142:F166)-MIN(ROW(F142:F166))+1, ""), ROW() -141 )), "")</f>
        <v>11-225306</v>
      </c>
      <c r="AE142" s="13" t="str">
        <f t="array" ref="AE142">IFERROR(INDEX(E142:E166, SMALL(IF("V"=F142:F166, ROW(F142:F166)-MIN(ROW(F142:F166))+1, ""), ROW() -141 )), "")</f>
        <v>Allison Nape</v>
      </c>
      <c r="AF142" s="13" t="str">
        <f t="array" ref="AF142">IFERROR(INDEX(B142:B166, SMALL(IF(ISNUMBER(SEARCH("JV1",F142:F166)), ROW(F142:F166)-MIN(ROW(F142:F166))+1, ""), ROW() -141 )), "")</f>
        <v/>
      </c>
      <c r="AG142" s="13" t="str">
        <f t="array" ref="AG142">IFERROR(INDEX(C142:C166, SMALL(IF(ISNUMBER(SEARCH("JV1",F142:F166)), ROW(F142:F166)-MIN(ROW(F142:F166))+1, ""), ROW() -141 )), "")</f>
        <v/>
      </c>
      <c r="AH142" s="13" t="str">
        <f t="array" ref="AH142">IFERROR(INDEX(D142:D166, SMALL(IF(ISNUMBER(SEARCH("JV1",F142:F166)), ROW(F142:F166)-MIN(ROW(F142:F166))+1, ""), ROW() -141 )), "")</f>
        <v/>
      </c>
      <c r="AI142" s="13" t="str">
        <f t="array" ref="AI142">IFERROR(INDEX(E142:E166, SMALL(IF(ISNUMBER(SEARCH("JV1",F142:F166)), ROW(F142:F166)-MIN(ROW(F142:F166))+1, ""), ROW() -141 )), "")</f>
        <v/>
      </c>
      <c r="AJ142" s="13" t="str">
        <f t="array" ref="AJ142">IFERROR(INDEX(B142:B166, SMALL(IF(ISNUMBER(SEARCH("JV2",F142:F166)), ROW(F142:F166)-MIN(ROW(F142:F166))+1, ""), ROW() -141 )), "")</f>
        <v/>
      </c>
      <c r="AK142" s="13" t="str">
        <f t="array" ref="AK142">IFERROR(INDEX(C142:C166, SMALL(IF(ISNUMBER(SEARCH("JV2",F142:F166)), ROW(F142:F166)-MIN(ROW(F142:F166))+1, ""), ROW() -141 )), "")</f>
        <v/>
      </c>
      <c r="AL142" s="13" t="str">
        <f t="array" ref="AL142">IFERROR(INDEX(D142:D166, SMALL(IF(ISNUMBER(SEARCH("JV2",F142:F166)), ROW(F142:F166)-MIN(ROW(F142:F166))+1, ""), ROW() -141 )), "")</f>
        <v/>
      </c>
      <c r="AM142" s="13" t="str">
        <f t="array" ref="AM142">IFERROR(INDEX(E142:E166, SMALL(IF(ISNUMBER(SEARCH("JV2",F142:F166)), ROW(F142:F166)-MIN(ROW(F142:F166))+1, ""), ROW() -141 )), "")</f>
        <v/>
      </c>
    </row>
    <row r="143" spans="2:39" s="13" customFormat="1" ht="15" customHeight="1" x14ac:dyDescent="0.25">
      <c r="B143" s="21" t="s">
        <v>295</v>
      </c>
      <c r="C143" s="1"/>
      <c r="D143" s="22" t="s">
        <v>298</v>
      </c>
      <c r="E143" s="1" t="s">
        <v>299</v>
      </c>
      <c r="F143" s="23" t="s">
        <v>13</v>
      </c>
      <c r="G143" s="24"/>
      <c r="H143" s="25">
        <v>2517</v>
      </c>
      <c r="I143" s="24"/>
      <c r="J143" s="25" t="b">
        <v>0</v>
      </c>
      <c r="K143" s="19"/>
      <c r="L143" s="26"/>
      <c r="M143" s="27"/>
      <c r="AB143" s="13" t="str">
        <f t="array" ref="AB143">IFERROR(INDEX(B142:B166, SMALL(IF("V"=F142:F166, ROW(F142:F166)-MIN(ROW(F142:F166))+1, ""), ROW() -141 )), "")</f>
        <v>St. Francis (IL) ,University Of</v>
      </c>
      <c r="AC143" s="13">
        <f t="array" ref="AC143">IFERROR(INDEX(C142:C166, SMALL(IF("V"=F142:F166, ROW(F142:F166)-MIN(ROW(F142:F166))+1, ""), ROW() -141 )), "")</f>
        <v>0</v>
      </c>
      <c r="AD143" s="13" t="str">
        <f t="array" ref="AD143">IFERROR(INDEX(D142:D166, SMALL(IF("V"=F142:F166, ROW(F142:F166)-MIN(ROW(F142:F166))+1, ""), ROW() -141 )), "")</f>
        <v>18-99752</v>
      </c>
      <c r="AE143" s="13" t="str">
        <f t="array" ref="AE143">IFERROR(INDEX(E142:E166, SMALL(IF("V"=F142:F166, ROW(F142:F166)-MIN(ROW(F142:F166))+1, ""), ROW() -141 )), "")</f>
        <v>Bryanna Battles</v>
      </c>
      <c r="AF143" s="13" t="str">
        <f t="array" ref="AF143">IFERROR(INDEX(B142:B166, SMALL(IF(ISNUMBER(SEARCH("JV1",F142:F166)), ROW(F142:F166)-MIN(ROW(F142:F166))+1, ""), ROW() -141 )), "")</f>
        <v/>
      </c>
      <c r="AG143" s="13" t="str">
        <f t="array" ref="AG143">IFERROR(INDEX(C142:C166, SMALL(IF(ISNUMBER(SEARCH("JV1",F142:F166)), ROW(F142:F166)-MIN(ROW(F142:F166))+1, ""), ROW() -141 )), "")</f>
        <v/>
      </c>
      <c r="AH143" s="13" t="str">
        <f t="array" ref="AH143">IFERROR(INDEX(D142:D166, SMALL(IF(ISNUMBER(SEARCH("JV1",F142:F166)), ROW(F142:F166)-MIN(ROW(F142:F166))+1, ""), ROW() -141 )), "")</f>
        <v/>
      </c>
      <c r="AI143" s="13" t="str">
        <f t="array" ref="AI143">IFERROR(INDEX(E142:E166, SMALL(IF(ISNUMBER(SEARCH("JV1",F142:F166)), ROW(F142:F166)-MIN(ROW(F142:F166))+1, ""), ROW() -141 )), "")</f>
        <v/>
      </c>
      <c r="AJ143" s="13" t="str">
        <f t="array" ref="AJ143">IFERROR(INDEX(B142:B166, SMALL(IF(ISNUMBER(SEARCH("JV2",F142:F166)), ROW(F142:F166)-MIN(ROW(F142:F166))+1, ""), ROW() -141 )), "")</f>
        <v/>
      </c>
      <c r="AK143" s="13" t="str">
        <f t="array" ref="AK143">IFERROR(INDEX(C142:C166, SMALL(IF(ISNUMBER(SEARCH("JV2",F142:F166)), ROW(F142:F166)-MIN(ROW(F142:F166))+1, ""), ROW() -141 )), "")</f>
        <v/>
      </c>
      <c r="AL143" s="13" t="str">
        <f t="array" ref="AL143">IFERROR(INDEX(D142:D166, SMALL(IF(ISNUMBER(SEARCH("JV2",F142:F166)), ROW(F142:F166)-MIN(ROW(F142:F166))+1, ""), ROW() -141 )), "")</f>
        <v/>
      </c>
      <c r="AM143" s="13" t="str">
        <f t="array" ref="AM143">IFERROR(INDEX(E142:E166, SMALL(IF(ISNUMBER(SEARCH("JV2",F142:F166)), ROW(F142:F166)-MIN(ROW(F142:F166))+1, ""), ROW() -141 )), "")</f>
        <v/>
      </c>
    </row>
    <row r="144" spans="2:39" s="13" customFormat="1" ht="15" customHeight="1" x14ac:dyDescent="0.25">
      <c r="B144" s="21" t="s">
        <v>295</v>
      </c>
      <c r="C144" s="1"/>
      <c r="D144" s="22" t="s">
        <v>300</v>
      </c>
      <c r="E144" s="1" t="s">
        <v>301</v>
      </c>
      <c r="F144" s="23" t="s">
        <v>13</v>
      </c>
      <c r="G144" s="24"/>
      <c r="H144" s="25">
        <v>2517</v>
      </c>
      <c r="I144" s="24"/>
      <c r="J144" s="25" t="b">
        <v>0</v>
      </c>
      <c r="K144" s="19"/>
      <c r="L144" s="26"/>
      <c r="M144" s="27"/>
      <c r="AB144" s="13" t="str">
        <f t="array" ref="AB144">IFERROR(INDEX(B142:B166, SMALL(IF("V"=F142:F166, ROW(F142:F166)-MIN(ROW(F142:F166))+1, ""), ROW() -141 )), "")</f>
        <v>St. Francis (IL) ,University Of</v>
      </c>
      <c r="AC144" s="13">
        <f t="array" ref="AC144">IFERROR(INDEX(C142:C166, SMALL(IF("V"=F142:F166, ROW(F142:F166)-MIN(ROW(F142:F166))+1, ""), ROW() -141 )), "")</f>
        <v>0</v>
      </c>
      <c r="AD144" s="13" t="str">
        <f t="array" ref="AD144">IFERROR(INDEX(D142:D166, SMALL(IF("V"=F142:F166, ROW(F142:F166)-MIN(ROW(F142:F166))+1, ""), ROW() -141 )), "")</f>
        <v>11-454461</v>
      </c>
      <c r="AE144" s="13" t="str">
        <f t="array" ref="AE144">IFERROR(INDEX(E142:E166, SMALL(IF("V"=F142:F166, ROW(F142:F166)-MIN(ROW(F142:F166))+1, ""), ROW() -141 )), "")</f>
        <v>Estrella De La Rosa</v>
      </c>
      <c r="AF144" s="13" t="str">
        <f t="array" ref="AF144">IFERROR(INDEX(B142:B166, SMALL(IF(ISNUMBER(SEARCH("JV1",F142:F166)), ROW(F142:F166)-MIN(ROW(F142:F166))+1, ""), ROW() -141 )), "")</f>
        <v/>
      </c>
      <c r="AG144" s="13" t="str">
        <f t="array" ref="AG144">IFERROR(INDEX(C142:C166, SMALL(IF(ISNUMBER(SEARCH("JV1",F142:F166)), ROW(F142:F166)-MIN(ROW(F142:F166))+1, ""), ROW() -141 )), "")</f>
        <v/>
      </c>
      <c r="AH144" s="13" t="str">
        <f t="array" ref="AH144">IFERROR(INDEX(D142:D166, SMALL(IF(ISNUMBER(SEARCH("JV1",F142:F166)), ROW(F142:F166)-MIN(ROW(F142:F166))+1, ""), ROW() -141 )), "")</f>
        <v/>
      </c>
      <c r="AI144" s="13" t="str">
        <f t="array" ref="AI144">IFERROR(INDEX(E142:E166, SMALL(IF(ISNUMBER(SEARCH("JV1",F142:F166)), ROW(F142:F166)-MIN(ROW(F142:F166))+1, ""), ROW() -141 )), "")</f>
        <v/>
      </c>
      <c r="AJ144" s="13" t="str">
        <f t="array" ref="AJ144">IFERROR(INDEX(B142:B166, SMALL(IF(ISNUMBER(SEARCH("JV2",F142:F166)), ROW(F142:F166)-MIN(ROW(F142:F166))+1, ""), ROW() -141 )), "")</f>
        <v/>
      </c>
      <c r="AK144" s="13" t="str">
        <f t="array" ref="AK144">IFERROR(INDEX(C142:C166, SMALL(IF(ISNUMBER(SEARCH("JV2",F142:F166)), ROW(F142:F166)-MIN(ROW(F142:F166))+1, ""), ROW() -141 )), "")</f>
        <v/>
      </c>
      <c r="AL144" s="13" t="str">
        <f t="array" ref="AL144">IFERROR(INDEX(D142:D166, SMALL(IF(ISNUMBER(SEARCH("JV2",F142:F166)), ROW(F142:F166)-MIN(ROW(F142:F166))+1, ""), ROW() -141 )), "")</f>
        <v/>
      </c>
      <c r="AM144" s="13" t="str">
        <f t="array" ref="AM144">IFERROR(INDEX(E142:E166, SMALL(IF(ISNUMBER(SEARCH("JV2",F142:F166)), ROW(F142:F166)-MIN(ROW(F142:F166))+1, ""), ROW() -141 )), "")</f>
        <v/>
      </c>
    </row>
    <row r="145" spans="2:39" s="13" customFormat="1" ht="15" customHeight="1" x14ac:dyDescent="0.25">
      <c r="B145" s="21" t="s">
        <v>295</v>
      </c>
      <c r="C145" s="1"/>
      <c r="D145" s="22" t="s">
        <v>302</v>
      </c>
      <c r="E145" s="1" t="s">
        <v>303</v>
      </c>
      <c r="F145" s="23" t="s">
        <v>29</v>
      </c>
      <c r="G145" s="24"/>
      <c r="H145" s="25">
        <v>2517</v>
      </c>
      <c r="I145" s="24"/>
      <c r="J145" s="25" t="b">
        <v>0</v>
      </c>
      <c r="K145" s="19"/>
      <c r="L145" s="26"/>
      <c r="M145" s="27"/>
      <c r="AB145" s="13" t="str">
        <f t="array" ref="AB145">IFERROR(INDEX(B142:B166, SMALL(IF("V"=F142:F166, ROW(F142:F166)-MIN(ROW(F142:F166))+1, ""), ROW() -141 )), "")</f>
        <v>St. Francis (IL) ,University Of</v>
      </c>
      <c r="AC145" s="13">
        <f t="array" ref="AC145">IFERROR(INDEX(C142:C166, SMALL(IF("V"=F142:F166, ROW(F142:F166)-MIN(ROW(F142:F166))+1, ""), ROW() -141 )), "")</f>
        <v>0</v>
      </c>
      <c r="AD145" s="13" t="str">
        <f t="array" ref="AD145">IFERROR(INDEX(D142:D166, SMALL(IF("V"=F142:F166, ROW(F142:F166)-MIN(ROW(F142:F166))+1, ""), ROW() -141 )), "")</f>
        <v>19-86140</v>
      </c>
      <c r="AE145" s="13" t="str">
        <f t="array" ref="AE145">IFERROR(INDEX(E142:E166, SMALL(IF("V"=F142:F166, ROW(F142:F166)-MIN(ROW(F142:F166))+1, ""), ROW() -141 )), "")</f>
        <v>Kahlen Ranson</v>
      </c>
      <c r="AF145" s="13" t="str">
        <f t="array" ref="AF145">IFERROR(INDEX(B142:B166, SMALL(IF(ISNUMBER(SEARCH("JV1",F142:F166)), ROW(F142:F166)-MIN(ROW(F142:F166))+1, ""), ROW() -141 )), "")</f>
        <v/>
      </c>
      <c r="AG145" s="13" t="str">
        <f t="array" ref="AG145">IFERROR(INDEX(C142:C166, SMALL(IF(ISNUMBER(SEARCH("JV1",F142:F166)), ROW(F142:F166)-MIN(ROW(F142:F166))+1, ""), ROW() -141 )), "")</f>
        <v/>
      </c>
      <c r="AH145" s="13" t="str">
        <f t="array" ref="AH145">IFERROR(INDEX(D142:D166, SMALL(IF(ISNUMBER(SEARCH("JV1",F142:F166)), ROW(F142:F166)-MIN(ROW(F142:F166))+1, ""), ROW() -141 )), "")</f>
        <v/>
      </c>
      <c r="AI145" s="13" t="str">
        <f t="array" ref="AI145">IFERROR(INDEX(E142:E166, SMALL(IF(ISNUMBER(SEARCH("JV1",F142:F166)), ROW(F142:F166)-MIN(ROW(F142:F166))+1, ""), ROW() -141 )), "")</f>
        <v/>
      </c>
      <c r="AJ145" s="13" t="str">
        <f t="array" ref="AJ145">IFERROR(INDEX(B142:B166, SMALL(IF(ISNUMBER(SEARCH("JV2",F142:F166)), ROW(F142:F166)-MIN(ROW(F142:F166))+1, ""), ROW() -141 )), "")</f>
        <v/>
      </c>
      <c r="AK145" s="13" t="str">
        <f t="array" ref="AK145">IFERROR(INDEX(C142:C166, SMALL(IF(ISNUMBER(SEARCH("JV2",F142:F166)), ROW(F142:F166)-MIN(ROW(F142:F166))+1, ""), ROW() -141 )), "")</f>
        <v/>
      </c>
      <c r="AL145" s="13" t="str">
        <f t="array" ref="AL145">IFERROR(INDEX(D142:D166, SMALL(IF(ISNUMBER(SEARCH("JV2",F142:F166)), ROW(F142:F166)-MIN(ROW(F142:F166))+1, ""), ROW() -141 )), "")</f>
        <v/>
      </c>
      <c r="AM145" s="13" t="str">
        <f t="array" ref="AM145">IFERROR(INDEX(E142:E166, SMALL(IF(ISNUMBER(SEARCH("JV2",F142:F166)), ROW(F142:F166)-MIN(ROW(F142:F166))+1, ""), ROW() -141 )), "")</f>
        <v/>
      </c>
    </row>
    <row r="146" spans="2:39" s="13" customFormat="1" ht="15" customHeight="1" x14ac:dyDescent="0.25">
      <c r="B146" s="21" t="s">
        <v>295</v>
      </c>
      <c r="C146" s="1"/>
      <c r="D146" s="22" t="s">
        <v>304</v>
      </c>
      <c r="E146" s="1" t="s">
        <v>305</v>
      </c>
      <c r="F146" s="23" t="s">
        <v>29</v>
      </c>
      <c r="G146" s="24"/>
      <c r="H146" s="25">
        <v>2517</v>
      </c>
      <c r="I146" s="24"/>
      <c r="J146" s="25" t="b">
        <v>0</v>
      </c>
      <c r="K146" s="19"/>
      <c r="L146" s="26"/>
      <c r="M146" s="27"/>
      <c r="AB146" s="13" t="str">
        <f t="array" ref="AB146">IFERROR(INDEX(B142:B166, SMALL(IF("V"=F142:F166, ROW(F142:F166)-MIN(ROW(F142:F166))+1, ""), ROW() -141 )), "")</f>
        <v>St. Francis (IL) ,University Of</v>
      </c>
      <c r="AC146" s="13">
        <f t="array" ref="AC146">IFERROR(INDEX(C142:C166, SMALL(IF("V"=F142:F166, ROW(F142:F166)-MIN(ROW(F142:F166))+1, ""), ROW() -141 )), "")</f>
        <v>0</v>
      </c>
      <c r="AD146" s="13" t="str">
        <f t="array" ref="AD146">IFERROR(INDEX(D142:D166, SMALL(IF("V"=F142:F166, ROW(F142:F166)-MIN(ROW(F142:F166))+1, ""), ROW() -141 )), "")</f>
        <v>5743-4867</v>
      </c>
      <c r="AE146" s="13" t="str">
        <f t="array" ref="AE146">IFERROR(INDEX(E142:E166, SMALL(IF("V"=F142:F166, ROW(F142:F166)-MIN(ROW(F142:F166))+1, ""), ROW() -141 )), "")</f>
        <v>Kaitlyn Yearsich</v>
      </c>
      <c r="AF146" s="13" t="str">
        <f t="array" ref="AF146">IFERROR(INDEX(B142:B166, SMALL(IF(ISNUMBER(SEARCH("JV1",F142:F166)), ROW(F142:F166)-MIN(ROW(F142:F166))+1, ""), ROW() -141 )), "")</f>
        <v/>
      </c>
      <c r="AG146" s="13" t="str">
        <f t="array" ref="AG146">IFERROR(INDEX(C142:C166, SMALL(IF(ISNUMBER(SEARCH("JV1",F142:F166)), ROW(F142:F166)-MIN(ROW(F142:F166))+1, ""), ROW() -141 )), "")</f>
        <v/>
      </c>
      <c r="AH146" s="13" t="str">
        <f t="array" ref="AH146">IFERROR(INDEX(D142:D166, SMALL(IF(ISNUMBER(SEARCH("JV1",F142:F166)), ROW(F142:F166)-MIN(ROW(F142:F166))+1, ""), ROW() -141 )), "")</f>
        <v/>
      </c>
      <c r="AI146" s="13" t="str">
        <f t="array" ref="AI146">IFERROR(INDEX(E142:E166, SMALL(IF(ISNUMBER(SEARCH("JV1",F142:F166)), ROW(F142:F166)-MIN(ROW(F142:F166))+1, ""), ROW() -141 )), "")</f>
        <v/>
      </c>
      <c r="AJ146" s="13" t="str">
        <f t="array" ref="AJ146">IFERROR(INDEX(B142:B166, SMALL(IF(ISNUMBER(SEARCH("JV2",F142:F166)), ROW(F142:F166)-MIN(ROW(F142:F166))+1, ""), ROW() -141 )), "")</f>
        <v/>
      </c>
      <c r="AK146" s="13" t="str">
        <f t="array" ref="AK146">IFERROR(INDEX(C142:C166, SMALL(IF(ISNUMBER(SEARCH("JV2",F142:F166)), ROW(F142:F166)-MIN(ROW(F142:F166))+1, ""), ROW() -141 )), "")</f>
        <v/>
      </c>
      <c r="AL146" s="13" t="str">
        <f t="array" ref="AL146">IFERROR(INDEX(D142:D166, SMALL(IF(ISNUMBER(SEARCH("JV2",F142:F166)), ROW(F142:F166)-MIN(ROW(F142:F166))+1, ""), ROW() -141 )), "")</f>
        <v/>
      </c>
      <c r="AM146" s="13" t="str">
        <f t="array" ref="AM146">IFERROR(INDEX(E142:E166, SMALL(IF(ISNUMBER(SEARCH("JV2",F142:F166)), ROW(F142:F166)-MIN(ROW(F142:F166))+1, ""), ROW() -141 )), "")</f>
        <v/>
      </c>
    </row>
    <row r="147" spans="2:39" s="13" customFormat="1" ht="15" customHeight="1" x14ac:dyDescent="0.25">
      <c r="B147" s="21" t="s">
        <v>295</v>
      </c>
      <c r="C147" s="1"/>
      <c r="D147" s="22" t="s">
        <v>306</v>
      </c>
      <c r="E147" s="1" t="s">
        <v>307</v>
      </c>
      <c r="F147" s="23" t="s">
        <v>29</v>
      </c>
      <c r="G147" s="24"/>
      <c r="H147" s="25">
        <v>2517</v>
      </c>
      <c r="I147" s="24"/>
      <c r="J147" s="25" t="b">
        <v>0</v>
      </c>
      <c r="K147" s="19"/>
      <c r="L147" s="26"/>
      <c r="M147" s="27"/>
      <c r="AB147" s="13" t="str">
        <f t="array" ref="AB147">IFERROR(INDEX(B142:B166, SMALL(IF("V"=F142:F166, ROW(F142:F166)-MIN(ROW(F142:F166))+1, ""), ROW() -141 )), "")</f>
        <v>St. Francis (IL) ,University Of</v>
      </c>
      <c r="AC147" s="13">
        <f t="array" ref="AC147">IFERROR(INDEX(C142:C166, SMALL(IF("V"=F142:F166, ROW(F142:F166)-MIN(ROW(F142:F166))+1, ""), ROW() -141 )), "")</f>
        <v>0</v>
      </c>
      <c r="AD147" s="13" t="str">
        <f t="array" ref="AD147">IFERROR(INDEX(D142:D166, SMALL(IF("V"=F142:F166, ROW(F142:F166)-MIN(ROW(F142:F166))+1, ""), ROW() -141 )), "")</f>
        <v>18-2038</v>
      </c>
      <c r="AE147" s="13" t="str">
        <f t="array" ref="AE147">IFERROR(INDEX(E142:E166, SMALL(IF("V"=F142:F166, ROW(F142:F166)-MIN(ROW(F142:F166))+1, ""), ROW() -141 )), "")</f>
        <v>Karley Mason</v>
      </c>
      <c r="AF147" s="13" t="str">
        <f t="array" ref="AF147">IFERROR(INDEX(B142:B166, SMALL(IF(ISNUMBER(SEARCH("JV1",F142:F166)), ROW(F142:F166)-MIN(ROW(F142:F166))+1, ""), ROW() -141 )), "")</f>
        <v/>
      </c>
      <c r="AG147" s="13" t="str">
        <f t="array" ref="AG147">IFERROR(INDEX(C142:C166, SMALL(IF(ISNUMBER(SEARCH("JV1",F142:F166)), ROW(F142:F166)-MIN(ROW(F142:F166))+1, ""), ROW() -141 )), "")</f>
        <v/>
      </c>
      <c r="AH147" s="13" t="str">
        <f t="array" ref="AH147">IFERROR(INDEX(D142:D166, SMALL(IF(ISNUMBER(SEARCH("JV1",F142:F166)), ROW(F142:F166)-MIN(ROW(F142:F166))+1, ""), ROW() -141 )), "")</f>
        <v/>
      </c>
      <c r="AI147" s="13" t="str">
        <f t="array" ref="AI147">IFERROR(INDEX(E142:E166, SMALL(IF(ISNUMBER(SEARCH("JV1",F142:F166)), ROW(F142:F166)-MIN(ROW(F142:F166))+1, ""), ROW() -141 )), "")</f>
        <v/>
      </c>
      <c r="AJ147" s="13" t="str">
        <f t="array" ref="AJ147">IFERROR(INDEX(B142:B166, SMALL(IF(ISNUMBER(SEARCH("JV2",F142:F166)), ROW(F142:F166)-MIN(ROW(F142:F166))+1, ""), ROW() -141 )), "")</f>
        <v/>
      </c>
      <c r="AK147" s="13" t="str">
        <f t="array" ref="AK147">IFERROR(INDEX(C142:C166, SMALL(IF(ISNUMBER(SEARCH("JV2",F142:F166)), ROW(F142:F166)-MIN(ROW(F142:F166))+1, ""), ROW() -141 )), "")</f>
        <v/>
      </c>
      <c r="AL147" s="13" t="str">
        <f t="array" ref="AL147">IFERROR(INDEX(D142:D166, SMALL(IF(ISNUMBER(SEARCH("JV2",F142:F166)), ROW(F142:F166)-MIN(ROW(F142:F166))+1, ""), ROW() -141 )), "")</f>
        <v/>
      </c>
      <c r="AM147" s="13" t="str">
        <f t="array" ref="AM147">IFERROR(INDEX(E142:E166, SMALL(IF(ISNUMBER(SEARCH("JV2",F142:F166)), ROW(F142:F166)-MIN(ROW(F142:F166))+1, ""), ROW() -141 )), "")</f>
        <v/>
      </c>
    </row>
    <row r="148" spans="2:39" s="13" customFormat="1" ht="15" customHeight="1" x14ac:dyDescent="0.25">
      <c r="B148" s="21" t="s">
        <v>295</v>
      </c>
      <c r="C148" s="1"/>
      <c r="D148" s="22" t="s">
        <v>308</v>
      </c>
      <c r="E148" s="1" t="s">
        <v>309</v>
      </c>
      <c r="F148" s="23" t="s">
        <v>29</v>
      </c>
      <c r="G148" s="24"/>
      <c r="H148" s="25">
        <v>2517</v>
      </c>
      <c r="I148" s="24"/>
      <c r="J148" s="25" t="b">
        <v>0</v>
      </c>
      <c r="K148" s="19"/>
      <c r="L148" s="26"/>
      <c r="M148" s="27"/>
      <c r="AB148" s="13" t="str">
        <f t="array" ref="AB148">IFERROR(INDEX(B142:B166, SMALL(IF("V"=F142:F166, ROW(F142:F166)-MIN(ROW(F142:F166))+1, ""), ROW() -141 )), "")</f>
        <v>St. Francis (IL) ,University Of</v>
      </c>
      <c r="AC148" s="13">
        <f t="array" ref="AC148">IFERROR(INDEX(C142:C166, SMALL(IF("V"=F142:F166, ROW(F142:F166)-MIN(ROW(F142:F166))+1, ""), ROW() -141 )), "")</f>
        <v>0</v>
      </c>
      <c r="AD148" s="13" t="str">
        <f t="array" ref="AD148">IFERROR(INDEX(D142:D166, SMALL(IF("V"=F142:F166, ROW(F142:F166)-MIN(ROW(F142:F166))+1, ""), ROW() -141 )), "")</f>
        <v>5686-2531</v>
      </c>
      <c r="AE148" s="13" t="str">
        <f t="array" ref="AE148">IFERROR(INDEX(E142:E166, SMALL(IF("V"=F142:F166, ROW(F142:F166)-MIN(ROW(F142:F166))+1, ""), ROW() -141 )), "")</f>
        <v>Laura Rohlfs</v>
      </c>
      <c r="AF148" s="13" t="str">
        <f t="array" ref="AF148">IFERROR(INDEX(B142:B166, SMALL(IF(ISNUMBER(SEARCH("JV1",F142:F166)), ROW(F142:F166)-MIN(ROW(F142:F166))+1, ""), ROW() -141 )), "")</f>
        <v/>
      </c>
      <c r="AG148" s="13" t="str">
        <f t="array" ref="AG148">IFERROR(INDEX(C142:C166, SMALL(IF(ISNUMBER(SEARCH("JV1",F142:F166)), ROW(F142:F166)-MIN(ROW(F142:F166))+1, ""), ROW() -141 )), "")</f>
        <v/>
      </c>
      <c r="AH148" s="13" t="str">
        <f t="array" ref="AH148">IFERROR(INDEX(D142:D166, SMALL(IF(ISNUMBER(SEARCH("JV1",F142:F166)), ROW(F142:F166)-MIN(ROW(F142:F166))+1, ""), ROW() -141 )), "")</f>
        <v/>
      </c>
      <c r="AI148" s="13" t="str">
        <f t="array" ref="AI148">IFERROR(INDEX(E142:E166, SMALL(IF(ISNUMBER(SEARCH("JV1",F142:F166)), ROW(F142:F166)-MIN(ROW(F142:F166))+1, ""), ROW() -141 )), "")</f>
        <v/>
      </c>
      <c r="AJ148" s="13" t="str">
        <f t="array" ref="AJ148">IFERROR(INDEX(B142:B166, SMALL(IF(ISNUMBER(SEARCH("JV2",F142:F166)), ROW(F142:F166)-MIN(ROW(F142:F166))+1, ""), ROW() -141 )), "")</f>
        <v/>
      </c>
      <c r="AK148" s="13" t="str">
        <f t="array" ref="AK148">IFERROR(INDEX(C142:C166, SMALL(IF(ISNUMBER(SEARCH("JV2",F142:F166)), ROW(F142:F166)-MIN(ROW(F142:F166))+1, ""), ROW() -141 )), "")</f>
        <v/>
      </c>
      <c r="AL148" s="13" t="str">
        <f t="array" ref="AL148">IFERROR(INDEX(D142:D166, SMALL(IF(ISNUMBER(SEARCH("JV2",F142:F166)), ROW(F142:F166)-MIN(ROW(F142:F166))+1, ""), ROW() -141 )), "")</f>
        <v/>
      </c>
      <c r="AM148" s="13" t="str">
        <f t="array" ref="AM148">IFERROR(INDEX(E142:E166, SMALL(IF(ISNUMBER(SEARCH("JV2",F142:F166)), ROW(F142:F166)-MIN(ROW(F142:F166))+1, ""), ROW() -141 )), "")</f>
        <v/>
      </c>
    </row>
    <row r="149" spans="2:39" s="13" customFormat="1" ht="15" customHeight="1" x14ac:dyDescent="0.25">
      <c r="B149" s="21" t="s">
        <v>295</v>
      </c>
      <c r="C149" s="1"/>
      <c r="D149" s="22" t="s">
        <v>310</v>
      </c>
      <c r="E149" s="1" t="s">
        <v>311</v>
      </c>
      <c r="F149" s="23" t="s">
        <v>13</v>
      </c>
      <c r="G149" s="24"/>
      <c r="H149" s="25">
        <v>2517</v>
      </c>
      <c r="I149" s="24"/>
      <c r="J149" s="25" t="b">
        <v>0</v>
      </c>
      <c r="K149" s="19"/>
      <c r="L149" s="26"/>
      <c r="M149" s="27"/>
      <c r="AB149" s="13" t="str">
        <f t="array" ref="AB149">IFERROR(INDEX(B142:B166, SMALL(IF("V"=F142:F166, ROW(F142:F166)-MIN(ROW(F142:F166))+1, ""), ROW() -141 )), "")</f>
        <v>St. Francis (IL) ,University Of</v>
      </c>
      <c r="AC149" s="13">
        <f t="array" ref="AC149">IFERROR(INDEX(C142:C166, SMALL(IF("V"=F142:F166, ROW(F142:F166)-MIN(ROW(F142:F166))+1, ""), ROW() -141 )), "")</f>
        <v>0</v>
      </c>
      <c r="AD149" s="13" t="str">
        <f t="array" ref="AD149">IFERROR(INDEX(D142:D166, SMALL(IF("V"=F142:F166, ROW(F142:F166)-MIN(ROW(F142:F166))+1, ""), ROW() -141 )), "")</f>
        <v>9652-12931</v>
      </c>
      <c r="AE149" s="13" t="str">
        <f t="array" ref="AE149">IFERROR(INDEX(E142:E166, SMALL(IF("V"=F142:F166, ROW(F142:F166)-MIN(ROW(F142:F166))+1, ""), ROW() -141 )), "")</f>
        <v>McKenzie Mattice</v>
      </c>
      <c r="AF149" s="13" t="str">
        <f t="array" ref="AF149">IFERROR(INDEX(B142:B166, SMALL(IF(ISNUMBER(SEARCH("JV1",F142:F166)), ROW(F142:F166)-MIN(ROW(F142:F166))+1, ""), ROW() -141 )), "")</f>
        <v/>
      </c>
      <c r="AG149" s="13" t="str">
        <f t="array" ref="AG149">IFERROR(INDEX(C142:C166, SMALL(IF(ISNUMBER(SEARCH("JV1",F142:F166)), ROW(F142:F166)-MIN(ROW(F142:F166))+1, ""), ROW() -141 )), "")</f>
        <v/>
      </c>
      <c r="AH149" s="13" t="str">
        <f t="array" ref="AH149">IFERROR(INDEX(D142:D166, SMALL(IF(ISNUMBER(SEARCH("JV1",F142:F166)), ROW(F142:F166)-MIN(ROW(F142:F166))+1, ""), ROW() -141 )), "")</f>
        <v/>
      </c>
      <c r="AI149" s="13" t="str">
        <f t="array" ref="AI149">IFERROR(INDEX(E142:E166, SMALL(IF(ISNUMBER(SEARCH("JV1",F142:F166)), ROW(F142:F166)-MIN(ROW(F142:F166))+1, ""), ROW() -141 )), "")</f>
        <v/>
      </c>
      <c r="AJ149" s="13" t="str">
        <f t="array" ref="AJ149">IFERROR(INDEX(B142:B166, SMALL(IF(ISNUMBER(SEARCH("JV2",F142:F166)), ROW(F142:F166)-MIN(ROW(F142:F166))+1, ""), ROW() -141 )), "")</f>
        <v/>
      </c>
      <c r="AK149" s="13" t="str">
        <f t="array" ref="AK149">IFERROR(INDEX(C142:C166, SMALL(IF(ISNUMBER(SEARCH("JV2",F142:F166)), ROW(F142:F166)-MIN(ROW(F142:F166))+1, ""), ROW() -141 )), "")</f>
        <v/>
      </c>
      <c r="AL149" s="13" t="str">
        <f t="array" ref="AL149">IFERROR(INDEX(D142:D166, SMALL(IF(ISNUMBER(SEARCH("JV2",F142:F166)), ROW(F142:F166)-MIN(ROW(F142:F166))+1, ""), ROW() -141 )), "")</f>
        <v/>
      </c>
      <c r="AM149" s="13" t="str">
        <f t="array" ref="AM149">IFERROR(INDEX(E142:E166, SMALL(IF(ISNUMBER(SEARCH("JV2",F142:F166)), ROW(F142:F166)-MIN(ROW(F142:F166))+1, ""), ROW() -141 )), "")</f>
        <v/>
      </c>
    </row>
    <row r="150" spans="2:39" s="13" customFormat="1" ht="15" customHeight="1" x14ac:dyDescent="0.25">
      <c r="B150" s="21" t="s">
        <v>295</v>
      </c>
      <c r="C150" s="1"/>
      <c r="D150" s="22" t="s">
        <v>312</v>
      </c>
      <c r="E150" s="1" t="s">
        <v>313</v>
      </c>
      <c r="F150" s="23" t="s">
        <v>29</v>
      </c>
      <c r="G150" s="24"/>
      <c r="H150" s="25">
        <v>2517</v>
      </c>
      <c r="I150" s="24"/>
      <c r="J150" s="25" t="b">
        <v>0</v>
      </c>
      <c r="K150" s="19"/>
      <c r="L150" s="26"/>
      <c r="M150" s="27"/>
    </row>
    <row r="151" spans="2:39" s="13" customFormat="1" ht="15" customHeight="1" x14ac:dyDescent="0.25">
      <c r="B151" s="21" t="s">
        <v>295</v>
      </c>
      <c r="C151" s="1"/>
      <c r="D151" s="22" t="s">
        <v>314</v>
      </c>
      <c r="E151" s="1" t="s">
        <v>315</v>
      </c>
      <c r="F151" s="23" t="s">
        <v>29</v>
      </c>
      <c r="G151" s="24"/>
      <c r="H151" s="25">
        <v>2517</v>
      </c>
      <c r="I151" s="24"/>
      <c r="J151" s="25" t="b">
        <v>0</v>
      </c>
      <c r="K151" s="19"/>
      <c r="L151" s="26"/>
      <c r="M151" s="27"/>
    </row>
    <row r="152" spans="2:39" s="13" customFormat="1" ht="15" customHeight="1" x14ac:dyDescent="0.25">
      <c r="B152" s="21" t="s">
        <v>295</v>
      </c>
      <c r="C152" s="1"/>
      <c r="D152" s="22" t="s">
        <v>316</v>
      </c>
      <c r="E152" s="1" t="s">
        <v>317</v>
      </c>
      <c r="F152" s="23" t="s">
        <v>29</v>
      </c>
      <c r="G152" s="24"/>
      <c r="H152" s="25">
        <v>2517</v>
      </c>
      <c r="I152" s="24"/>
      <c r="J152" s="25" t="b">
        <v>0</v>
      </c>
      <c r="K152" s="19"/>
      <c r="L152" s="26"/>
      <c r="M152" s="27"/>
    </row>
    <row r="153" spans="2:39" s="13" customFormat="1" ht="15" customHeight="1" x14ac:dyDescent="0.25">
      <c r="B153" s="21" t="s">
        <v>295</v>
      </c>
      <c r="C153" s="1"/>
      <c r="D153" s="22" t="s">
        <v>318</v>
      </c>
      <c r="E153" s="1" t="s">
        <v>319</v>
      </c>
      <c r="F153" s="23" t="s">
        <v>29</v>
      </c>
      <c r="G153" s="24"/>
      <c r="H153" s="25">
        <v>2517</v>
      </c>
      <c r="I153" s="24"/>
      <c r="J153" s="25" t="b">
        <v>0</v>
      </c>
      <c r="K153" s="19"/>
      <c r="L153" s="26"/>
      <c r="M153" s="27"/>
    </row>
    <row r="154" spans="2:39" s="13" customFormat="1" ht="15" customHeight="1" x14ac:dyDescent="0.25">
      <c r="B154" s="21" t="s">
        <v>295</v>
      </c>
      <c r="C154" s="1"/>
      <c r="D154" s="22" t="s">
        <v>320</v>
      </c>
      <c r="E154" s="1" t="s">
        <v>321</v>
      </c>
      <c r="F154" s="23" t="s">
        <v>29</v>
      </c>
      <c r="G154" s="24"/>
      <c r="H154" s="25">
        <v>2517</v>
      </c>
      <c r="I154" s="24"/>
      <c r="J154" s="25" t="b">
        <v>0</v>
      </c>
      <c r="K154" s="19"/>
      <c r="L154" s="26"/>
      <c r="M154" s="27"/>
    </row>
    <row r="155" spans="2:39" s="13" customFormat="1" ht="15" customHeight="1" x14ac:dyDescent="0.25">
      <c r="B155" s="21" t="s">
        <v>295</v>
      </c>
      <c r="C155" s="1"/>
      <c r="D155" s="22" t="s">
        <v>322</v>
      </c>
      <c r="E155" s="1" t="s">
        <v>323</v>
      </c>
      <c r="F155" s="23" t="s">
        <v>13</v>
      </c>
      <c r="G155" s="24"/>
      <c r="H155" s="25">
        <v>2517</v>
      </c>
      <c r="I155" s="24"/>
      <c r="J155" s="25" t="b">
        <v>0</v>
      </c>
      <c r="K155" s="19"/>
      <c r="L155" s="26"/>
      <c r="M155" s="27"/>
    </row>
    <row r="156" spans="2:39" s="13" customFormat="1" ht="15" customHeight="1" x14ac:dyDescent="0.25">
      <c r="B156" s="21" t="s">
        <v>295</v>
      </c>
      <c r="C156" s="1"/>
      <c r="D156" s="22" t="s">
        <v>324</v>
      </c>
      <c r="E156" s="1" t="s">
        <v>325</v>
      </c>
      <c r="F156" s="23" t="s">
        <v>29</v>
      </c>
      <c r="G156" s="24"/>
      <c r="H156" s="25">
        <v>2517</v>
      </c>
      <c r="I156" s="24"/>
      <c r="J156" s="25" t="b">
        <v>0</v>
      </c>
      <c r="K156" s="19"/>
      <c r="L156" s="26"/>
      <c r="M156" s="27"/>
    </row>
    <row r="157" spans="2:39" s="13" customFormat="1" ht="15" customHeight="1" x14ac:dyDescent="0.25">
      <c r="B157" s="21" t="s">
        <v>295</v>
      </c>
      <c r="C157" s="1"/>
      <c r="D157" s="22" t="s">
        <v>326</v>
      </c>
      <c r="E157" s="1" t="s">
        <v>327</v>
      </c>
      <c r="F157" s="23" t="s">
        <v>13</v>
      </c>
      <c r="G157" s="24"/>
      <c r="H157" s="25">
        <v>2517</v>
      </c>
      <c r="I157" s="24"/>
      <c r="J157" s="25" t="b">
        <v>0</v>
      </c>
      <c r="K157" s="19"/>
      <c r="L157" s="26"/>
      <c r="M157" s="27"/>
    </row>
    <row r="158" spans="2:39" s="13" customFormat="1" ht="15" customHeight="1" x14ac:dyDescent="0.25">
      <c r="B158" s="21" t="s">
        <v>295</v>
      </c>
      <c r="C158" s="1"/>
      <c r="D158" s="22" t="s">
        <v>328</v>
      </c>
      <c r="E158" s="1" t="s">
        <v>329</v>
      </c>
      <c r="F158" s="23" t="s">
        <v>13</v>
      </c>
      <c r="G158" s="24"/>
      <c r="H158" s="25">
        <v>2517</v>
      </c>
      <c r="I158" s="24"/>
      <c r="J158" s="25" t="b">
        <v>0</v>
      </c>
      <c r="K158" s="19"/>
      <c r="L158" s="26"/>
      <c r="M158" s="27"/>
    </row>
    <row r="159" spans="2:39" s="13" customFormat="1" ht="15" customHeight="1" x14ac:dyDescent="0.25">
      <c r="B159" s="21" t="s">
        <v>295</v>
      </c>
      <c r="C159" s="1"/>
      <c r="D159" s="22" t="s">
        <v>330</v>
      </c>
      <c r="E159" s="1" t="s">
        <v>331</v>
      </c>
      <c r="F159" s="23" t="s">
        <v>29</v>
      </c>
      <c r="G159" s="24"/>
      <c r="H159" s="25">
        <v>2517</v>
      </c>
      <c r="I159" s="24"/>
      <c r="J159" s="25" t="b">
        <v>0</v>
      </c>
      <c r="K159" s="19"/>
      <c r="L159" s="26"/>
      <c r="M159" s="27"/>
    </row>
    <row r="160" spans="2:39" s="13" customFormat="1" ht="15" customHeight="1" x14ac:dyDescent="0.25">
      <c r="B160" s="21" t="s">
        <v>295</v>
      </c>
      <c r="C160" s="1"/>
      <c r="D160" s="22" t="s">
        <v>332</v>
      </c>
      <c r="E160" s="1" t="s">
        <v>333</v>
      </c>
      <c r="F160" s="23" t="s">
        <v>13</v>
      </c>
      <c r="G160" s="24"/>
      <c r="H160" s="25">
        <v>2517</v>
      </c>
      <c r="I160" s="24"/>
      <c r="J160" s="25" t="b">
        <v>0</v>
      </c>
      <c r="K160" s="19"/>
      <c r="L160" s="26"/>
      <c r="M160" s="27"/>
    </row>
    <row r="161" spans="2:39" s="13" customFormat="1" ht="15" customHeight="1" x14ac:dyDescent="0.25">
      <c r="B161" s="21" t="s">
        <v>295</v>
      </c>
      <c r="C161" s="1"/>
      <c r="D161" s="22" t="s">
        <v>334</v>
      </c>
      <c r="E161" s="1" t="s">
        <v>335</v>
      </c>
      <c r="F161" s="23" t="s">
        <v>29</v>
      </c>
      <c r="G161" s="24"/>
      <c r="H161" s="25">
        <v>2517</v>
      </c>
      <c r="I161" s="24"/>
      <c r="J161" s="25" t="b">
        <v>0</v>
      </c>
      <c r="K161" s="19"/>
      <c r="L161" s="26"/>
      <c r="M161" s="27"/>
    </row>
    <row r="162" spans="2:39" s="13" customFormat="1" ht="15" customHeight="1" x14ac:dyDescent="0.25">
      <c r="B162" s="21" t="s">
        <v>295</v>
      </c>
      <c r="C162" s="1"/>
      <c r="D162" s="22" t="s">
        <v>336</v>
      </c>
      <c r="E162" s="1" t="s">
        <v>337</v>
      </c>
      <c r="F162" s="23" t="s">
        <v>29</v>
      </c>
      <c r="G162" s="24"/>
      <c r="H162" s="25">
        <v>2517</v>
      </c>
      <c r="I162" s="24"/>
      <c r="J162" s="25" t="b">
        <v>0</v>
      </c>
      <c r="K162" s="19"/>
      <c r="L162" s="26"/>
      <c r="M162" s="27"/>
    </row>
    <row r="163" spans="2:39" s="13" customFormat="1" ht="15" customHeight="1" x14ac:dyDescent="0.25">
      <c r="B163" s="21" t="s">
        <v>295</v>
      </c>
      <c r="C163" s="1"/>
      <c r="D163" s="22" t="s">
        <v>338</v>
      </c>
      <c r="E163" s="1" t="s">
        <v>339</v>
      </c>
      <c r="F163" s="23" t="s">
        <v>29</v>
      </c>
      <c r="G163" s="24"/>
      <c r="H163" s="25">
        <v>2517</v>
      </c>
      <c r="I163" s="24"/>
      <c r="J163" s="25" t="b">
        <v>0</v>
      </c>
      <c r="K163" s="19"/>
      <c r="L163" s="26"/>
      <c r="M163" s="27"/>
    </row>
    <row r="164" spans="2:39" s="13" customFormat="1" ht="15" customHeight="1" x14ac:dyDescent="0.25">
      <c r="B164" s="21" t="s">
        <v>295</v>
      </c>
      <c r="C164" s="1"/>
      <c r="D164" s="22" t="s">
        <v>340</v>
      </c>
      <c r="E164" s="1" t="s">
        <v>341</v>
      </c>
      <c r="F164" s="23" t="s">
        <v>13</v>
      </c>
      <c r="G164" s="24"/>
      <c r="H164" s="25">
        <v>2517</v>
      </c>
      <c r="I164" s="24"/>
      <c r="J164" s="25" t="b">
        <v>0</v>
      </c>
      <c r="K164" s="19"/>
      <c r="L164" s="26"/>
      <c r="M164" s="27"/>
    </row>
    <row r="165" spans="2:39" s="13" customFormat="1" ht="15" customHeight="1" x14ac:dyDescent="0.25">
      <c r="B165" s="21" t="s">
        <v>295</v>
      </c>
      <c r="C165" s="1"/>
      <c r="D165" s="22" t="s">
        <v>342</v>
      </c>
      <c r="E165" s="1" t="s">
        <v>343</v>
      </c>
      <c r="F165" s="23" t="s">
        <v>29</v>
      </c>
      <c r="G165" s="24"/>
      <c r="H165" s="25">
        <v>2517</v>
      </c>
      <c r="I165" s="24"/>
      <c r="J165" s="25" t="b">
        <v>0</v>
      </c>
      <c r="K165" s="19"/>
      <c r="L165" s="26"/>
      <c r="M165" s="27"/>
    </row>
    <row r="166" spans="2:39" s="13" customFormat="1" ht="15" customHeight="1" x14ac:dyDescent="0.25">
      <c r="B166" s="21" t="s">
        <v>295</v>
      </c>
      <c r="C166" s="1"/>
      <c r="D166" s="22" t="s">
        <v>344</v>
      </c>
      <c r="E166" s="1" t="s">
        <v>345</v>
      </c>
      <c r="F166" s="23" t="s">
        <v>29</v>
      </c>
      <c r="G166" s="24"/>
      <c r="H166" s="25">
        <v>2517</v>
      </c>
      <c r="I166" s="24"/>
      <c r="J166" s="25" t="b">
        <v>0</v>
      </c>
      <c r="K166" s="19"/>
      <c r="L166" s="26"/>
      <c r="M166" s="27"/>
    </row>
    <row r="167" spans="2:39" s="13" customFormat="1" ht="15" customHeight="1" x14ac:dyDescent="0.25">
      <c r="B167" s="21" t="s">
        <v>346</v>
      </c>
      <c r="C167" s="1"/>
      <c r="D167" s="22" t="s">
        <v>347</v>
      </c>
      <c r="E167" s="1" t="s">
        <v>348</v>
      </c>
      <c r="F167" s="23" t="s">
        <v>13</v>
      </c>
      <c r="G167" s="24"/>
      <c r="H167" s="25">
        <v>4386</v>
      </c>
      <c r="I167" s="24"/>
      <c r="J167" s="25" t="b">
        <v>0</v>
      </c>
      <c r="K167" s="19"/>
      <c r="L167" s="26"/>
      <c r="M167" s="27"/>
      <c r="AB167" s="13" t="str">
        <f t="array" ref="AB167">IFERROR(INDEX(B167:B174, SMALL(IF("V"=F167:F174, ROW(F167:F174)-MIN(ROW(F167:F174))+1, ""), ROW() -166 )), "")</f>
        <v>Tennessee Wesleyan University</v>
      </c>
      <c r="AC167" s="13">
        <f t="array" ref="AC167">IFERROR(INDEX(C167:C174, SMALL(IF("V"=F167:F174, ROW(F167:F174)-MIN(ROW(F167:F174))+1, ""), ROW() -166 )), "")</f>
        <v>0</v>
      </c>
      <c r="AD167" s="13" t="str">
        <f t="array" ref="AD167">IFERROR(INDEX(D167:D174, SMALL(IF("V"=F167:F174, ROW(F167:F174)-MIN(ROW(F167:F174))+1, ""), ROW() -166 )), "")</f>
        <v>20-26854</v>
      </c>
      <c r="AE167" s="13" t="str">
        <f t="array" ref="AE167">IFERROR(INDEX(E167:E174, SMALL(IF("V"=F167:F174, ROW(F167:F174)-MIN(ROW(F167:F174))+1, ""), ROW() -166 )), "")</f>
        <v>Abigail Key</v>
      </c>
      <c r="AF167" s="13" t="str">
        <f t="array" ref="AF167">IFERROR(INDEX(B167:B174, SMALL(IF(ISNUMBER(SEARCH("JV1",F167:F174)), ROW(F167:F174)-MIN(ROW(F167:F174))+1, ""), ROW() -166 )), "")</f>
        <v/>
      </c>
      <c r="AG167" s="13" t="str">
        <f t="array" ref="AG167">IFERROR(INDEX(C167:C174, SMALL(IF(ISNUMBER(SEARCH("JV1",F167:F174)), ROW(F167:F174)-MIN(ROW(F167:F174))+1, ""), ROW() -166 )), "")</f>
        <v/>
      </c>
      <c r="AH167" s="13" t="str">
        <f t="array" ref="AH167">IFERROR(INDEX(D167:D174, SMALL(IF(ISNUMBER(SEARCH("JV1",F167:F174)), ROW(F167:F174)-MIN(ROW(F167:F174))+1, ""), ROW() -166 )), "")</f>
        <v/>
      </c>
      <c r="AI167" s="13" t="str">
        <f t="array" ref="AI167">IFERROR(INDEX(E167:E174, SMALL(IF(ISNUMBER(SEARCH("JV1",F167:F174)), ROW(F167:F174)-MIN(ROW(F167:F174))+1, ""), ROW() -166 )), "")</f>
        <v/>
      </c>
      <c r="AJ167" s="13" t="str">
        <f t="array" ref="AJ167">IFERROR(INDEX(B167:B174, SMALL(IF(ISNUMBER(SEARCH("JV2",F167:F174)), ROW(F167:F174)-MIN(ROW(F167:F174))+1, ""), ROW() -166 )), "")</f>
        <v/>
      </c>
      <c r="AK167" s="13" t="str">
        <f t="array" ref="AK167">IFERROR(INDEX(C167:C174, SMALL(IF(ISNUMBER(SEARCH("JV2",F167:F174)), ROW(F167:F174)-MIN(ROW(F167:F174))+1, ""), ROW() -166 )), "")</f>
        <v/>
      </c>
      <c r="AL167" s="13" t="str">
        <f t="array" ref="AL167">IFERROR(INDEX(D167:D174, SMALL(IF(ISNUMBER(SEARCH("JV2",F167:F174)), ROW(F167:F174)-MIN(ROW(F167:F174))+1, ""), ROW() -166 )), "")</f>
        <v/>
      </c>
      <c r="AM167" s="13" t="str">
        <f t="array" ref="AM167">IFERROR(INDEX(E167:E174, SMALL(IF(ISNUMBER(SEARCH("JV2",F167:F174)), ROW(F167:F174)-MIN(ROW(F167:F174))+1, ""), ROW() -166 )), "")</f>
        <v/>
      </c>
    </row>
    <row r="168" spans="2:39" s="13" customFormat="1" ht="15" customHeight="1" x14ac:dyDescent="0.25">
      <c r="B168" s="21" t="s">
        <v>346</v>
      </c>
      <c r="C168" s="1"/>
      <c r="D168" s="22" t="s">
        <v>349</v>
      </c>
      <c r="E168" s="1" t="s">
        <v>350</v>
      </c>
      <c r="F168" s="23" t="s">
        <v>13</v>
      </c>
      <c r="G168" s="24"/>
      <c r="H168" s="25">
        <v>4386</v>
      </c>
      <c r="I168" s="24"/>
      <c r="J168" s="25" t="b">
        <v>0</v>
      </c>
      <c r="K168" s="19"/>
      <c r="L168" s="26"/>
      <c r="M168" s="27"/>
      <c r="AB168" s="13" t="str">
        <f t="array" ref="AB168">IFERROR(INDEX(B167:B174, SMALL(IF("V"=F167:F174, ROW(F167:F174)-MIN(ROW(F167:F174))+1, ""), ROW() -166 )), "")</f>
        <v>Tennessee Wesleyan University</v>
      </c>
      <c r="AC168" s="13">
        <f t="array" ref="AC168">IFERROR(INDEX(C167:C174, SMALL(IF("V"=F167:F174, ROW(F167:F174)-MIN(ROW(F167:F174))+1, ""), ROW() -166 )), "")</f>
        <v>0</v>
      </c>
      <c r="AD168" s="13" t="str">
        <f t="array" ref="AD168">IFERROR(INDEX(D167:D174, SMALL(IF("V"=F167:F174, ROW(F167:F174)-MIN(ROW(F167:F174))+1, ""), ROW() -166 )), "")</f>
        <v>23-2537</v>
      </c>
      <c r="AE168" s="13" t="str">
        <f t="array" ref="AE168">IFERROR(INDEX(E167:E174, SMALL(IF("V"=F167:F174, ROW(F167:F174)-MIN(ROW(F167:F174))+1, ""), ROW() -166 )), "")</f>
        <v>Ariana Harvey</v>
      </c>
      <c r="AF168" s="13" t="str">
        <f t="array" ref="AF168">IFERROR(INDEX(B167:B174, SMALL(IF(ISNUMBER(SEARCH("JV1",F167:F174)), ROW(F167:F174)-MIN(ROW(F167:F174))+1, ""), ROW() -166 )), "")</f>
        <v/>
      </c>
      <c r="AG168" s="13" t="str">
        <f t="array" ref="AG168">IFERROR(INDEX(C167:C174, SMALL(IF(ISNUMBER(SEARCH("JV1",F167:F174)), ROW(F167:F174)-MIN(ROW(F167:F174))+1, ""), ROW() -166 )), "")</f>
        <v/>
      </c>
      <c r="AH168" s="13" t="str">
        <f t="array" ref="AH168">IFERROR(INDEX(D167:D174, SMALL(IF(ISNUMBER(SEARCH("JV1",F167:F174)), ROW(F167:F174)-MIN(ROW(F167:F174))+1, ""), ROW() -166 )), "")</f>
        <v/>
      </c>
      <c r="AI168" s="13" t="str">
        <f t="array" ref="AI168">IFERROR(INDEX(E167:E174, SMALL(IF(ISNUMBER(SEARCH("JV1",F167:F174)), ROW(F167:F174)-MIN(ROW(F167:F174))+1, ""), ROW() -166 )), "")</f>
        <v/>
      </c>
      <c r="AJ168" s="13" t="str">
        <f t="array" ref="AJ168">IFERROR(INDEX(B167:B174, SMALL(IF(ISNUMBER(SEARCH("JV2",F167:F174)), ROW(F167:F174)-MIN(ROW(F167:F174))+1, ""), ROW() -166 )), "")</f>
        <v/>
      </c>
      <c r="AK168" s="13" t="str">
        <f t="array" ref="AK168">IFERROR(INDEX(C167:C174, SMALL(IF(ISNUMBER(SEARCH("JV2",F167:F174)), ROW(F167:F174)-MIN(ROW(F167:F174))+1, ""), ROW() -166 )), "")</f>
        <v/>
      </c>
      <c r="AL168" s="13" t="str">
        <f t="array" ref="AL168">IFERROR(INDEX(D167:D174, SMALL(IF(ISNUMBER(SEARCH("JV2",F167:F174)), ROW(F167:F174)-MIN(ROW(F167:F174))+1, ""), ROW() -166 )), "")</f>
        <v/>
      </c>
      <c r="AM168" s="13" t="str">
        <f t="array" ref="AM168">IFERROR(INDEX(E167:E174, SMALL(IF(ISNUMBER(SEARCH("JV2",F167:F174)), ROW(F167:F174)-MIN(ROW(F167:F174))+1, ""), ROW() -166 )), "")</f>
        <v/>
      </c>
    </row>
    <row r="169" spans="2:39" s="13" customFormat="1" ht="15" customHeight="1" x14ac:dyDescent="0.25">
      <c r="B169" s="21" t="s">
        <v>346</v>
      </c>
      <c r="C169" s="1"/>
      <c r="D169" s="22" t="s">
        <v>351</v>
      </c>
      <c r="E169" s="1" t="s">
        <v>352</v>
      </c>
      <c r="F169" s="23" t="s">
        <v>13</v>
      </c>
      <c r="G169" s="24"/>
      <c r="H169" s="25">
        <v>4386</v>
      </c>
      <c r="I169" s="24"/>
      <c r="J169" s="25" t="b">
        <v>0</v>
      </c>
      <c r="K169" s="19"/>
      <c r="L169" s="26"/>
      <c r="M169" s="27"/>
      <c r="AB169" s="13" t="str">
        <f t="array" ref="AB169">IFERROR(INDEX(B167:B174, SMALL(IF("V"=F167:F174, ROW(F167:F174)-MIN(ROW(F167:F174))+1, ""), ROW() -166 )), "")</f>
        <v>Tennessee Wesleyan University</v>
      </c>
      <c r="AC169" s="13">
        <f t="array" ref="AC169">IFERROR(INDEX(C167:C174, SMALL(IF("V"=F167:F174, ROW(F167:F174)-MIN(ROW(F167:F174))+1, ""), ROW() -166 )), "")</f>
        <v>0</v>
      </c>
      <c r="AD169" s="13" t="str">
        <f t="array" ref="AD169">IFERROR(INDEX(D167:D174, SMALL(IF("V"=F167:F174, ROW(F167:F174)-MIN(ROW(F167:F174))+1, ""), ROW() -166 )), "")</f>
        <v>19-7272</v>
      </c>
      <c r="AE169" s="13" t="str">
        <f t="array" ref="AE169">IFERROR(INDEX(E167:E174, SMALL(IF("V"=F167:F174, ROW(F167:F174)-MIN(ROW(F167:F174))+1, ""), ROW() -166 )), "")</f>
        <v>Ella Husted</v>
      </c>
      <c r="AF169" s="13" t="str">
        <f t="array" ref="AF169">IFERROR(INDEX(B167:B174, SMALL(IF(ISNUMBER(SEARCH("JV1",F167:F174)), ROW(F167:F174)-MIN(ROW(F167:F174))+1, ""), ROW() -166 )), "")</f>
        <v/>
      </c>
      <c r="AG169" s="13" t="str">
        <f t="array" ref="AG169">IFERROR(INDEX(C167:C174, SMALL(IF(ISNUMBER(SEARCH("JV1",F167:F174)), ROW(F167:F174)-MIN(ROW(F167:F174))+1, ""), ROW() -166 )), "")</f>
        <v/>
      </c>
      <c r="AH169" s="13" t="str">
        <f t="array" ref="AH169">IFERROR(INDEX(D167:D174, SMALL(IF(ISNUMBER(SEARCH("JV1",F167:F174)), ROW(F167:F174)-MIN(ROW(F167:F174))+1, ""), ROW() -166 )), "")</f>
        <v/>
      </c>
      <c r="AI169" s="13" t="str">
        <f t="array" ref="AI169">IFERROR(INDEX(E167:E174, SMALL(IF(ISNUMBER(SEARCH("JV1",F167:F174)), ROW(F167:F174)-MIN(ROW(F167:F174))+1, ""), ROW() -166 )), "")</f>
        <v/>
      </c>
      <c r="AJ169" s="13" t="str">
        <f t="array" ref="AJ169">IFERROR(INDEX(B167:B174, SMALL(IF(ISNUMBER(SEARCH("JV2",F167:F174)), ROW(F167:F174)-MIN(ROW(F167:F174))+1, ""), ROW() -166 )), "")</f>
        <v/>
      </c>
      <c r="AK169" s="13" t="str">
        <f t="array" ref="AK169">IFERROR(INDEX(C167:C174, SMALL(IF(ISNUMBER(SEARCH("JV2",F167:F174)), ROW(F167:F174)-MIN(ROW(F167:F174))+1, ""), ROW() -166 )), "")</f>
        <v/>
      </c>
      <c r="AL169" s="13" t="str">
        <f t="array" ref="AL169">IFERROR(INDEX(D167:D174, SMALL(IF(ISNUMBER(SEARCH("JV2",F167:F174)), ROW(F167:F174)-MIN(ROW(F167:F174))+1, ""), ROW() -166 )), "")</f>
        <v/>
      </c>
      <c r="AM169" s="13" t="str">
        <f t="array" ref="AM169">IFERROR(INDEX(E167:E174, SMALL(IF(ISNUMBER(SEARCH("JV2",F167:F174)), ROW(F167:F174)-MIN(ROW(F167:F174))+1, ""), ROW() -166 )), "")</f>
        <v/>
      </c>
    </row>
    <row r="170" spans="2:39" s="13" customFormat="1" ht="15" customHeight="1" x14ac:dyDescent="0.25">
      <c r="B170" s="21" t="s">
        <v>346</v>
      </c>
      <c r="C170" s="1"/>
      <c r="D170" s="22" t="s">
        <v>353</v>
      </c>
      <c r="E170" s="1" t="s">
        <v>354</v>
      </c>
      <c r="F170" s="23" t="s">
        <v>13</v>
      </c>
      <c r="G170" s="24"/>
      <c r="H170" s="25">
        <v>4386</v>
      </c>
      <c r="I170" s="24"/>
      <c r="J170" s="25" t="b">
        <v>0</v>
      </c>
      <c r="K170" s="19"/>
      <c r="L170" s="26"/>
      <c r="M170" s="27"/>
      <c r="AB170" s="13" t="str">
        <f t="array" ref="AB170">IFERROR(INDEX(B167:B174, SMALL(IF("V"=F167:F174, ROW(F167:F174)-MIN(ROW(F167:F174))+1, ""), ROW() -166 )), "")</f>
        <v>Tennessee Wesleyan University</v>
      </c>
      <c r="AC170" s="13">
        <f t="array" ref="AC170">IFERROR(INDEX(C167:C174, SMALL(IF("V"=F167:F174, ROW(F167:F174)-MIN(ROW(F167:F174))+1, ""), ROW() -166 )), "")</f>
        <v>0</v>
      </c>
      <c r="AD170" s="13" t="str">
        <f t="array" ref="AD170">IFERROR(INDEX(D167:D174, SMALL(IF("V"=F167:F174, ROW(F167:F174)-MIN(ROW(F167:F174))+1, ""), ROW() -166 )), "")</f>
        <v>18-48229</v>
      </c>
      <c r="AE170" s="13" t="str">
        <f t="array" ref="AE170">IFERROR(INDEX(E167:E174, SMALL(IF("V"=F167:F174, ROW(F167:F174)-MIN(ROW(F167:F174))+1, ""), ROW() -166 )), "")</f>
        <v>Jaycee Whitaker</v>
      </c>
      <c r="AF170" s="13" t="str">
        <f t="array" ref="AF170">IFERROR(INDEX(B167:B174, SMALL(IF(ISNUMBER(SEARCH("JV1",F167:F174)), ROW(F167:F174)-MIN(ROW(F167:F174))+1, ""), ROW() -166 )), "")</f>
        <v/>
      </c>
      <c r="AG170" s="13" t="str">
        <f t="array" ref="AG170">IFERROR(INDEX(C167:C174, SMALL(IF(ISNUMBER(SEARCH("JV1",F167:F174)), ROW(F167:F174)-MIN(ROW(F167:F174))+1, ""), ROW() -166 )), "")</f>
        <v/>
      </c>
      <c r="AH170" s="13" t="str">
        <f t="array" ref="AH170">IFERROR(INDEX(D167:D174, SMALL(IF(ISNUMBER(SEARCH("JV1",F167:F174)), ROW(F167:F174)-MIN(ROW(F167:F174))+1, ""), ROW() -166 )), "")</f>
        <v/>
      </c>
      <c r="AI170" s="13" t="str">
        <f t="array" ref="AI170">IFERROR(INDEX(E167:E174, SMALL(IF(ISNUMBER(SEARCH("JV1",F167:F174)), ROW(F167:F174)-MIN(ROW(F167:F174))+1, ""), ROW() -166 )), "")</f>
        <v/>
      </c>
      <c r="AJ170" s="13" t="str">
        <f t="array" ref="AJ170">IFERROR(INDEX(B167:B174, SMALL(IF(ISNUMBER(SEARCH("JV2",F167:F174)), ROW(F167:F174)-MIN(ROW(F167:F174))+1, ""), ROW() -166 )), "")</f>
        <v/>
      </c>
      <c r="AK170" s="13" t="str">
        <f t="array" ref="AK170">IFERROR(INDEX(C167:C174, SMALL(IF(ISNUMBER(SEARCH("JV2",F167:F174)), ROW(F167:F174)-MIN(ROW(F167:F174))+1, ""), ROW() -166 )), "")</f>
        <v/>
      </c>
      <c r="AL170" s="13" t="str">
        <f t="array" ref="AL170">IFERROR(INDEX(D167:D174, SMALL(IF(ISNUMBER(SEARCH("JV2",F167:F174)), ROW(F167:F174)-MIN(ROW(F167:F174))+1, ""), ROW() -166 )), "")</f>
        <v/>
      </c>
      <c r="AM170" s="13" t="str">
        <f t="array" ref="AM170">IFERROR(INDEX(E167:E174, SMALL(IF(ISNUMBER(SEARCH("JV2",F167:F174)), ROW(F167:F174)-MIN(ROW(F167:F174))+1, ""), ROW() -166 )), "")</f>
        <v/>
      </c>
    </row>
    <row r="171" spans="2:39" s="13" customFormat="1" ht="15" customHeight="1" x14ac:dyDescent="0.25">
      <c r="B171" s="21" t="s">
        <v>346</v>
      </c>
      <c r="C171" s="1"/>
      <c r="D171" s="22" t="s">
        <v>355</v>
      </c>
      <c r="E171" s="1" t="s">
        <v>356</v>
      </c>
      <c r="F171" s="23" t="s">
        <v>13</v>
      </c>
      <c r="G171" s="24"/>
      <c r="H171" s="25">
        <v>4386</v>
      </c>
      <c r="I171" s="24"/>
      <c r="J171" s="25" t="b">
        <v>0</v>
      </c>
      <c r="K171" s="19"/>
      <c r="L171" s="26"/>
      <c r="M171" s="27"/>
      <c r="AB171" s="13" t="str">
        <f t="array" ref="AB171">IFERROR(INDEX(B167:B174, SMALL(IF("V"=F167:F174, ROW(F167:F174)-MIN(ROW(F167:F174))+1, ""), ROW() -166 )), "")</f>
        <v>Tennessee Wesleyan University</v>
      </c>
      <c r="AC171" s="13">
        <f t="array" ref="AC171">IFERROR(INDEX(C167:C174, SMALL(IF("V"=F167:F174, ROW(F167:F174)-MIN(ROW(F167:F174))+1, ""), ROW() -166 )), "")</f>
        <v>0</v>
      </c>
      <c r="AD171" s="13" t="str">
        <f t="array" ref="AD171">IFERROR(INDEX(D167:D174, SMALL(IF("V"=F167:F174, ROW(F167:F174)-MIN(ROW(F167:F174))+1, ""), ROW() -166 )), "")</f>
        <v>17-22585</v>
      </c>
      <c r="AE171" s="13" t="str">
        <f t="array" ref="AE171">IFERROR(INDEX(E167:E174, SMALL(IF("V"=F167:F174, ROW(F167:F174)-MIN(ROW(F167:F174))+1, ""), ROW() -166 )), "")</f>
        <v>Kyleigh Husted</v>
      </c>
      <c r="AF171" s="13" t="str">
        <f t="array" ref="AF171">IFERROR(INDEX(B167:B174, SMALL(IF(ISNUMBER(SEARCH("JV1",F167:F174)), ROW(F167:F174)-MIN(ROW(F167:F174))+1, ""), ROW() -166 )), "")</f>
        <v/>
      </c>
      <c r="AG171" s="13" t="str">
        <f t="array" ref="AG171">IFERROR(INDEX(C167:C174, SMALL(IF(ISNUMBER(SEARCH("JV1",F167:F174)), ROW(F167:F174)-MIN(ROW(F167:F174))+1, ""), ROW() -166 )), "")</f>
        <v/>
      </c>
      <c r="AH171" s="13" t="str">
        <f t="array" ref="AH171">IFERROR(INDEX(D167:D174, SMALL(IF(ISNUMBER(SEARCH("JV1",F167:F174)), ROW(F167:F174)-MIN(ROW(F167:F174))+1, ""), ROW() -166 )), "")</f>
        <v/>
      </c>
      <c r="AI171" s="13" t="str">
        <f t="array" ref="AI171">IFERROR(INDEX(E167:E174, SMALL(IF(ISNUMBER(SEARCH("JV1",F167:F174)), ROW(F167:F174)-MIN(ROW(F167:F174))+1, ""), ROW() -166 )), "")</f>
        <v/>
      </c>
      <c r="AJ171" s="13" t="str">
        <f t="array" ref="AJ171">IFERROR(INDEX(B167:B174, SMALL(IF(ISNUMBER(SEARCH("JV2",F167:F174)), ROW(F167:F174)-MIN(ROW(F167:F174))+1, ""), ROW() -166 )), "")</f>
        <v/>
      </c>
      <c r="AK171" s="13" t="str">
        <f t="array" ref="AK171">IFERROR(INDEX(C167:C174, SMALL(IF(ISNUMBER(SEARCH("JV2",F167:F174)), ROW(F167:F174)-MIN(ROW(F167:F174))+1, ""), ROW() -166 )), "")</f>
        <v/>
      </c>
      <c r="AL171" s="13" t="str">
        <f t="array" ref="AL171">IFERROR(INDEX(D167:D174, SMALL(IF(ISNUMBER(SEARCH("JV2",F167:F174)), ROW(F167:F174)-MIN(ROW(F167:F174))+1, ""), ROW() -166 )), "")</f>
        <v/>
      </c>
      <c r="AM171" s="13" t="str">
        <f t="array" ref="AM171">IFERROR(INDEX(E167:E174, SMALL(IF(ISNUMBER(SEARCH("JV2",F167:F174)), ROW(F167:F174)-MIN(ROW(F167:F174))+1, ""), ROW() -166 )), "")</f>
        <v/>
      </c>
    </row>
    <row r="172" spans="2:39" s="13" customFormat="1" ht="15" customHeight="1" x14ac:dyDescent="0.25">
      <c r="B172" s="21" t="s">
        <v>346</v>
      </c>
      <c r="C172" s="1"/>
      <c r="D172" s="22" t="s">
        <v>357</v>
      </c>
      <c r="E172" s="1" t="s">
        <v>358</v>
      </c>
      <c r="F172" s="23" t="s">
        <v>29</v>
      </c>
      <c r="G172" s="24"/>
      <c r="H172" s="25">
        <v>4386</v>
      </c>
      <c r="I172" s="24"/>
      <c r="J172" s="25" t="b">
        <v>0</v>
      </c>
      <c r="K172" s="19"/>
      <c r="L172" s="26"/>
      <c r="M172" s="27"/>
      <c r="AB172" s="13" t="str">
        <f t="array" ref="AB172">IFERROR(INDEX(B167:B174, SMALL(IF("V"=F167:F174, ROW(F167:F174)-MIN(ROW(F167:F174))+1, ""), ROW() -166 )), "")</f>
        <v>Tennessee Wesleyan University</v>
      </c>
      <c r="AC172" s="13">
        <f t="array" ref="AC172">IFERROR(INDEX(C167:C174, SMALL(IF("V"=F167:F174, ROW(F167:F174)-MIN(ROW(F167:F174))+1, ""), ROW() -166 )), "")</f>
        <v>0</v>
      </c>
      <c r="AD172" s="13" t="str">
        <f t="array" ref="AD172">IFERROR(INDEX(D167:D174, SMALL(IF("V"=F167:F174, ROW(F167:F174)-MIN(ROW(F167:F174))+1, ""), ROW() -166 )), "")</f>
        <v>8939-8453</v>
      </c>
      <c r="AE172" s="13" t="str">
        <f t="array" ref="AE172">IFERROR(INDEX(E167:E174, SMALL(IF("V"=F167:F174, ROW(F167:F174)-MIN(ROW(F167:F174))+1, ""), ROW() -166 )), "")</f>
        <v>Madison Davis</v>
      </c>
      <c r="AF172" s="13" t="str">
        <f t="array" ref="AF172">IFERROR(INDEX(B167:B174, SMALL(IF(ISNUMBER(SEARCH("JV1",F167:F174)), ROW(F167:F174)-MIN(ROW(F167:F174))+1, ""), ROW() -166 )), "")</f>
        <v/>
      </c>
      <c r="AG172" s="13" t="str">
        <f t="array" ref="AG172">IFERROR(INDEX(C167:C174, SMALL(IF(ISNUMBER(SEARCH("JV1",F167:F174)), ROW(F167:F174)-MIN(ROW(F167:F174))+1, ""), ROW() -166 )), "")</f>
        <v/>
      </c>
      <c r="AH172" s="13" t="str">
        <f t="array" ref="AH172">IFERROR(INDEX(D167:D174, SMALL(IF(ISNUMBER(SEARCH("JV1",F167:F174)), ROW(F167:F174)-MIN(ROW(F167:F174))+1, ""), ROW() -166 )), "")</f>
        <v/>
      </c>
      <c r="AI172" s="13" t="str">
        <f t="array" ref="AI172">IFERROR(INDEX(E167:E174, SMALL(IF(ISNUMBER(SEARCH("JV1",F167:F174)), ROW(F167:F174)-MIN(ROW(F167:F174))+1, ""), ROW() -166 )), "")</f>
        <v/>
      </c>
      <c r="AJ172" s="13" t="str">
        <f t="array" ref="AJ172">IFERROR(INDEX(B167:B174, SMALL(IF(ISNUMBER(SEARCH("JV2",F167:F174)), ROW(F167:F174)-MIN(ROW(F167:F174))+1, ""), ROW() -166 )), "")</f>
        <v/>
      </c>
      <c r="AK172" s="13" t="str">
        <f t="array" ref="AK172">IFERROR(INDEX(C167:C174, SMALL(IF(ISNUMBER(SEARCH("JV2",F167:F174)), ROW(F167:F174)-MIN(ROW(F167:F174))+1, ""), ROW() -166 )), "")</f>
        <v/>
      </c>
      <c r="AL172" s="13" t="str">
        <f t="array" ref="AL172">IFERROR(INDEX(D167:D174, SMALL(IF(ISNUMBER(SEARCH("JV2",F167:F174)), ROW(F167:F174)-MIN(ROW(F167:F174))+1, ""), ROW() -166 )), "")</f>
        <v/>
      </c>
      <c r="AM172" s="13" t="str">
        <f t="array" ref="AM172">IFERROR(INDEX(E167:E174, SMALL(IF(ISNUMBER(SEARCH("JV2",F167:F174)), ROW(F167:F174)-MIN(ROW(F167:F174))+1, ""), ROW() -166 )), "")</f>
        <v/>
      </c>
    </row>
    <row r="173" spans="2:39" s="13" customFormat="1" ht="15" customHeight="1" x14ac:dyDescent="0.25">
      <c r="B173" s="21" t="s">
        <v>346</v>
      </c>
      <c r="C173" s="1"/>
      <c r="D173" s="22" t="s">
        <v>359</v>
      </c>
      <c r="E173" s="1" t="s">
        <v>360</v>
      </c>
      <c r="F173" s="23" t="s">
        <v>13</v>
      </c>
      <c r="G173" s="24"/>
      <c r="H173" s="25">
        <v>4386</v>
      </c>
      <c r="I173" s="24"/>
      <c r="J173" s="25" t="b">
        <v>0</v>
      </c>
      <c r="K173" s="19"/>
      <c r="L173" s="26"/>
      <c r="M173" s="27"/>
      <c r="AB173" s="13" t="str">
        <f t="array" ref="AB173">IFERROR(INDEX(B167:B174, SMALL(IF("V"=F167:F174, ROW(F167:F174)-MIN(ROW(F167:F174))+1, ""), ROW() -166 )), "")</f>
        <v>Tennessee Wesleyan University</v>
      </c>
      <c r="AC173" s="13">
        <f t="array" ref="AC173">IFERROR(INDEX(C167:C174, SMALL(IF("V"=F167:F174, ROW(F167:F174)-MIN(ROW(F167:F174))+1, ""), ROW() -166 )), "")</f>
        <v>0</v>
      </c>
      <c r="AD173" s="13" t="str">
        <f t="array" ref="AD173">IFERROR(INDEX(D167:D174, SMALL(IF("V"=F167:F174, ROW(F167:F174)-MIN(ROW(F167:F174))+1, ""), ROW() -166 )), "")</f>
        <v>11-240603</v>
      </c>
      <c r="AE173" s="13" t="str">
        <f t="array" ref="AE173">IFERROR(INDEX(E167:E174, SMALL(IF("V"=F167:F174, ROW(F167:F174)-MIN(ROW(F167:F174))+1, ""), ROW() -166 )), "")</f>
        <v>Stormy Wallace</v>
      </c>
      <c r="AF173" s="13" t="str">
        <f t="array" ref="AF173">IFERROR(INDEX(B167:B174, SMALL(IF(ISNUMBER(SEARCH("JV1",F167:F174)), ROW(F167:F174)-MIN(ROW(F167:F174))+1, ""), ROW() -166 )), "")</f>
        <v/>
      </c>
      <c r="AG173" s="13" t="str">
        <f t="array" ref="AG173">IFERROR(INDEX(C167:C174, SMALL(IF(ISNUMBER(SEARCH("JV1",F167:F174)), ROW(F167:F174)-MIN(ROW(F167:F174))+1, ""), ROW() -166 )), "")</f>
        <v/>
      </c>
      <c r="AH173" s="13" t="str">
        <f t="array" ref="AH173">IFERROR(INDEX(D167:D174, SMALL(IF(ISNUMBER(SEARCH("JV1",F167:F174)), ROW(F167:F174)-MIN(ROW(F167:F174))+1, ""), ROW() -166 )), "")</f>
        <v/>
      </c>
      <c r="AI173" s="13" t="str">
        <f t="array" ref="AI173">IFERROR(INDEX(E167:E174, SMALL(IF(ISNUMBER(SEARCH("JV1",F167:F174)), ROW(F167:F174)-MIN(ROW(F167:F174))+1, ""), ROW() -166 )), "")</f>
        <v/>
      </c>
      <c r="AJ173" s="13" t="str">
        <f t="array" ref="AJ173">IFERROR(INDEX(B167:B174, SMALL(IF(ISNUMBER(SEARCH("JV2",F167:F174)), ROW(F167:F174)-MIN(ROW(F167:F174))+1, ""), ROW() -166 )), "")</f>
        <v/>
      </c>
      <c r="AK173" s="13" t="str">
        <f t="array" ref="AK173">IFERROR(INDEX(C167:C174, SMALL(IF(ISNUMBER(SEARCH("JV2",F167:F174)), ROW(F167:F174)-MIN(ROW(F167:F174))+1, ""), ROW() -166 )), "")</f>
        <v/>
      </c>
      <c r="AL173" s="13" t="str">
        <f t="array" ref="AL173">IFERROR(INDEX(D167:D174, SMALL(IF(ISNUMBER(SEARCH("JV2",F167:F174)), ROW(F167:F174)-MIN(ROW(F167:F174))+1, ""), ROW() -166 )), "")</f>
        <v/>
      </c>
      <c r="AM173" s="13" t="str">
        <f t="array" ref="AM173">IFERROR(INDEX(E167:E174, SMALL(IF(ISNUMBER(SEARCH("JV2",F167:F174)), ROW(F167:F174)-MIN(ROW(F167:F174))+1, ""), ROW() -166 )), "")</f>
        <v/>
      </c>
    </row>
    <row r="174" spans="2:39" s="13" customFormat="1" ht="15" customHeight="1" x14ac:dyDescent="0.25">
      <c r="B174" s="21" t="s">
        <v>346</v>
      </c>
      <c r="C174" s="1"/>
      <c r="D174" s="22" t="s">
        <v>361</v>
      </c>
      <c r="E174" s="1" t="s">
        <v>362</v>
      </c>
      <c r="F174" s="23" t="s">
        <v>13</v>
      </c>
      <c r="G174" s="24"/>
      <c r="H174" s="25">
        <v>4386</v>
      </c>
      <c r="I174" s="24"/>
      <c r="J174" s="25" t="b">
        <v>0</v>
      </c>
      <c r="K174" s="19"/>
      <c r="L174" s="26"/>
      <c r="M174" s="27"/>
      <c r="AB174" s="13" t="str">
        <f t="array" ref="AB174">IFERROR(INDEX(B167:B174, SMALL(IF("V"=F167:F174, ROW(F167:F174)-MIN(ROW(F167:F174))+1, ""), ROW() -166 )), "")</f>
        <v/>
      </c>
      <c r="AC174" s="13" t="str">
        <f t="array" ref="AC174">IFERROR(INDEX(C167:C174, SMALL(IF("V"=F167:F174, ROW(F167:F174)-MIN(ROW(F167:F174))+1, ""), ROW() -166 )), "")</f>
        <v/>
      </c>
      <c r="AD174" s="13" t="str">
        <f t="array" ref="AD174">IFERROR(INDEX(D167:D174, SMALL(IF("V"=F167:F174, ROW(F167:F174)-MIN(ROW(F167:F174))+1, ""), ROW() -166 )), "")</f>
        <v/>
      </c>
      <c r="AE174" s="13" t="str">
        <f t="array" ref="AE174">IFERROR(INDEX(E167:E174, SMALL(IF("V"=F167:F174, ROW(F167:F174)-MIN(ROW(F167:F174))+1, ""), ROW() -166 )), "")</f>
        <v/>
      </c>
      <c r="AF174" s="13" t="str">
        <f t="array" ref="AF174">IFERROR(INDEX(B167:B174, SMALL(IF(ISNUMBER(SEARCH("JV1",F167:F174)), ROW(F167:F174)-MIN(ROW(F167:F174))+1, ""), ROW() -166 )), "")</f>
        <v/>
      </c>
      <c r="AG174" s="13" t="str">
        <f t="array" ref="AG174">IFERROR(INDEX(C167:C174, SMALL(IF(ISNUMBER(SEARCH("JV1",F167:F174)), ROW(F167:F174)-MIN(ROW(F167:F174))+1, ""), ROW() -166 )), "")</f>
        <v/>
      </c>
      <c r="AH174" s="13" t="str">
        <f t="array" ref="AH174">IFERROR(INDEX(D167:D174, SMALL(IF(ISNUMBER(SEARCH("JV1",F167:F174)), ROW(F167:F174)-MIN(ROW(F167:F174))+1, ""), ROW() -166 )), "")</f>
        <v/>
      </c>
      <c r="AI174" s="13" t="str">
        <f t="array" ref="AI174">IFERROR(INDEX(E167:E174, SMALL(IF(ISNUMBER(SEARCH("JV1",F167:F174)), ROW(F167:F174)-MIN(ROW(F167:F174))+1, ""), ROW() -166 )), "")</f>
        <v/>
      </c>
      <c r="AJ174" s="13" t="str">
        <f t="array" ref="AJ174">IFERROR(INDEX(B167:B174, SMALL(IF(ISNUMBER(SEARCH("JV2",F167:F174)), ROW(F167:F174)-MIN(ROW(F167:F174))+1, ""), ROW() -166 )), "")</f>
        <v/>
      </c>
      <c r="AK174" s="13" t="str">
        <f t="array" ref="AK174">IFERROR(INDEX(C167:C174, SMALL(IF(ISNUMBER(SEARCH("JV2",F167:F174)), ROW(F167:F174)-MIN(ROW(F167:F174))+1, ""), ROW() -166 )), "")</f>
        <v/>
      </c>
      <c r="AL174" s="13" t="str">
        <f t="array" ref="AL174">IFERROR(INDEX(D167:D174, SMALL(IF(ISNUMBER(SEARCH("JV2",F167:F174)), ROW(F167:F174)-MIN(ROW(F167:F174))+1, ""), ROW() -166 )), "")</f>
        <v/>
      </c>
      <c r="AM174" s="13" t="str">
        <f t="array" ref="AM174">IFERROR(INDEX(E167:E174, SMALL(IF(ISNUMBER(SEARCH("JV2",F167:F174)), ROW(F167:F174)-MIN(ROW(F167:F174))+1, ""), ROW() -166 )), "")</f>
        <v/>
      </c>
    </row>
    <row r="175" spans="2:39" s="13" customFormat="1" ht="15" customHeight="1" x14ac:dyDescent="0.25">
      <c r="B175" s="21" t="s">
        <v>363</v>
      </c>
      <c r="C175" s="1"/>
      <c r="D175" s="28" t="s">
        <v>70</v>
      </c>
      <c r="E175" s="23" t="s">
        <v>29</v>
      </c>
      <c r="F175" s="23" t="s">
        <v>29</v>
      </c>
      <c r="G175" s="24"/>
      <c r="H175" s="25">
        <v>3103</v>
      </c>
      <c r="I175" s="24"/>
      <c r="J175" s="25" t="b">
        <v>0</v>
      </c>
      <c r="K175" s="19"/>
      <c r="L175" s="26"/>
      <c r="M175" s="27"/>
      <c r="AB175" s="13" t="str">
        <f t="array" ref="AB175">IFERROR(INDEX(B175:B182, SMALL(IF("V"=F175:F182, ROW(F175:F182)-MIN(ROW(F175:F182))+1, ""), ROW() -174 )), "")</f>
        <v>Union College</v>
      </c>
      <c r="AC175" s="13">
        <f t="array" ref="AC175">IFERROR(INDEX(C175:C182, SMALL(IF("V"=F175:F182, ROW(F175:F182)-MIN(ROW(F175:F182))+1, ""), ROW() -174 )), "")</f>
        <v>0</v>
      </c>
      <c r="AD175" s="13" t="str">
        <f t="array" ref="AD175">IFERROR(INDEX(D175:D182, SMALL(IF("V"=F175:F182, ROW(F175:F182)-MIN(ROW(F175:F182))+1, ""), ROW() -174 )), "")</f>
        <v>16-7514</v>
      </c>
      <c r="AE175" s="13" t="str">
        <f t="array" ref="AE175">IFERROR(INDEX(E175:E182, SMALL(IF("V"=F175:F182, ROW(F175:F182)-MIN(ROW(F175:F182))+1, ""), ROW() -174 )), "")</f>
        <v>Amber Thomason</v>
      </c>
      <c r="AF175" s="13" t="str">
        <f t="array" ref="AF175">IFERROR(INDEX(B175:B182, SMALL(IF(ISNUMBER(SEARCH("JV1",F175:F182)), ROW(F175:F182)-MIN(ROW(F175:F182))+1, ""), ROW() -174 )), "")</f>
        <v/>
      </c>
      <c r="AG175" s="13" t="str">
        <f t="array" ref="AG175">IFERROR(INDEX(C175:C182, SMALL(IF(ISNUMBER(SEARCH("JV1",F175:F182)), ROW(F175:F182)-MIN(ROW(F175:F182))+1, ""), ROW() -174 )), "")</f>
        <v/>
      </c>
      <c r="AH175" s="13" t="str">
        <f t="array" ref="AH175">IFERROR(INDEX(D175:D182, SMALL(IF(ISNUMBER(SEARCH("JV1",F175:F182)), ROW(F175:F182)-MIN(ROW(F175:F182))+1, ""), ROW() -174 )), "")</f>
        <v/>
      </c>
      <c r="AI175" s="13" t="str">
        <f t="array" ref="AI175">IFERROR(INDEX(E175:E182, SMALL(IF(ISNUMBER(SEARCH("JV1",F175:F182)), ROW(F175:F182)-MIN(ROW(F175:F182))+1, ""), ROW() -174 )), "")</f>
        <v/>
      </c>
      <c r="AJ175" s="13" t="str">
        <f t="array" ref="AJ175">IFERROR(INDEX(B175:B182, SMALL(IF(ISNUMBER(SEARCH("JV2",F175:F182)), ROW(F175:F182)-MIN(ROW(F175:F182))+1, ""), ROW() -174 )), "")</f>
        <v/>
      </c>
      <c r="AK175" s="13" t="str">
        <f t="array" ref="AK175">IFERROR(INDEX(C175:C182, SMALL(IF(ISNUMBER(SEARCH("JV2",F175:F182)), ROW(F175:F182)-MIN(ROW(F175:F182))+1, ""), ROW() -174 )), "")</f>
        <v/>
      </c>
      <c r="AL175" s="13" t="str">
        <f t="array" ref="AL175">IFERROR(INDEX(D175:D182, SMALL(IF(ISNUMBER(SEARCH("JV2",F175:F182)), ROW(F175:F182)-MIN(ROW(F175:F182))+1, ""), ROW() -174 )), "")</f>
        <v/>
      </c>
      <c r="AM175" s="13" t="str">
        <f t="array" ref="AM175">IFERROR(INDEX(E175:E182, SMALL(IF(ISNUMBER(SEARCH("JV2",F175:F182)), ROW(F175:F182)-MIN(ROW(F175:F182))+1, ""), ROW() -174 )), "")</f>
        <v/>
      </c>
    </row>
    <row r="176" spans="2:39" s="13" customFormat="1" ht="15" customHeight="1" x14ac:dyDescent="0.25">
      <c r="B176" s="21" t="s">
        <v>363</v>
      </c>
      <c r="C176" s="1"/>
      <c r="D176" s="22" t="s">
        <v>364</v>
      </c>
      <c r="E176" s="1" t="s">
        <v>365</v>
      </c>
      <c r="F176" s="23" t="s">
        <v>13</v>
      </c>
      <c r="G176" s="24"/>
      <c r="H176" s="25">
        <v>3103</v>
      </c>
      <c r="I176" s="24"/>
      <c r="J176" s="25" t="b">
        <v>0</v>
      </c>
      <c r="K176" s="19"/>
      <c r="L176" s="26"/>
      <c r="M176" s="27"/>
      <c r="AB176" s="13" t="str">
        <f t="array" ref="AB176">IFERROR(INDEX(B175:B182, SMALL(IF("V"=F175:F182, ROW(F175:F182)-MIN(ROW(F175:F182))+1, ""), ROW() -174 )), "")</f>
        <v>Union College</v>
      </c>
      <c r="AC176" s="13">
        <f t="array" ref="AC176">IFERROR(INDEX(C175:C182, SMALL(IF("V"=F175:F182, ROW(F175:F182)-MIN(ROW(F175:F182))+1, ""), ROW() -174 )), "")</f>
        <v>0</v>
      </c>
      <c r="AD176" s="13" t="str">
        <f t="array" ref="AD176">IFERROR(INDEX(D175:D182, SMALL(IF("V"=F175:F182, ROW(F175:F182)-MIN(ROW(F175:F182))+1, ""), ROW() -174 )), "")</f>
        <v>18-82609</v>
      </c>
      <c r="AE176" s="13" t="str">
        <f t="array" ref="AE176">IFERROR(INDEX(E175:E182, SMALL(IF("V"=F175:F182, ROW(F175:F182)-MIN(ROW(F175:F182))+1, ""), ROW() -174 )), "")</f>
        <v>Heaven Cooper</v>
      </c>
      <c r="AF176" s="13" t="str">
        <f t="array" ref="AF176">IFERROR(INDEX(B175:B182, SMALL(IF(ISNUMBER(SEARCH("JV1",F175:F182)), ROW(F175:F182)-MIN(ROW(F175:F182))+1, ""), ROW() -174 )), "")</f>
        <v/>
      </c>
      <c r="AG176" s="13" t="str">
        <f t="array" ref="AG176">IFERROR(INDEX(C175:C182, SMALL(IF(ISNUMBER(SEARCH("JV1",F175:F182)), ROW(F175:F182)-MIN(ROW(F175:F182))+1, ""), ROW() -174 )), "")</f>
        <v/>
      </c>
      <c r="AH176" s="13" t="str">
        <f t="array" ref="AH176">IFERROR(INDEX(D175:D182, SMALL(IF(ISNUMBER(SEARCH("JV1",F175:F182)), ROW(F175:F182)-MIN(ROW(F175:F182))+1, ""), ROW() -174 )), "")</f>
        <v/>
      </c>
      <c r="AI176" s="13" t="str">
        <f t="array" ref="AI176">IFERROR(INDEX(E175:E182, SMALL(IF(ISNUMBER(SEARCH("JV1",F175:F182)), ROW(F175:F182)-MIN(ROW(F175:F182))+1, ""), ROW() -174 )), "")</f>
        <v/>
      </c>
      <c r="AJ176" s="13" t="str">
        <f t="array" ref="AJ176">IFERROR(INDEX(B175:B182, SMALL(IF(ISNUMBER(SEARCH("JV2",F175:F182)), ROW(F175:F182)-MIN(ROW(F175:F182))+1, ""), ROW() -174 )), "")</f>
        <v/>
      </c>
      <c r="AK176" s="13" t="str">
        <f t="array" ref="AK176">IFERROR(INDEX(C175:C182, SMALL(IF(ISNUMBER(SEARCH("JV2",F175:F182)), ROW(F175:F182)-MIN(ROW(F175:F182))+1, ""), ROW() -174 )), "")</f>
        <v/>
      </c>
      <c r="AL176" s="13" t="str">
        <f t="array" ref="AL176">IFERROR(INDEX(D175:D182, SMALL(IF(ISNUMBER(SEARCH("JV2",F175:F182)), ROW(F175:F182)-MIN(ROW(F175:F182))+1, ""), ROW() -174 )), "")</f>
        <v/>
      </c>
      <c r="AM176" s="13" t="str">
        <f t="array" ref="AM176">IFERROR(INDEX(E175:E182, SMALL(IF(ISNUMBER(SEARCH("JV2",F175:F182)), ROW(F175:F182)-MIN(ROW(F175:F182))+1, ""), ROW() -174 )), "")</f>
        <v/>
      </c>
    </row>
    <row r="177" spans="2:39" s="13" customFormat="1" ht="15" customHeight="1" x14ac:dyDescent="0.25">
      <c r="B177" s="21" t="s">
        <v>363</v>
      </c>
      <c r="C177" s="1"/>
      <c r="D177" s="22" t="s">
        <v>366</v>
      </c>
      <c r="E177" s="1" t="s">
        <v>367</v>
      </c>
      <c r="F177" s="23" t="s">
        <v>13</v>
      </c>
      <c r="G177" s="24"/>
      <c r="H177" s="25">
        <v>3103</v>
      </c>
      <c r="I177" s="24"/>
      <c r="J177" s="25" t="b">
        <v>0</v>
      </c>
      <c r="K177" s="19"/>
      <c r="L177" s="26"/>
      <c r="M177" s="27"/>
      <c r="AB177" s="13" t="str">
        <f t="array" ref="AB177">IFERROR(INDEX(B175:B182, SMALL(IF("V"=F175:F182, ROW(F175:F182)-MIN(ROW(F175:F182))+1, ""), ROW() -174 )), "")</f>
        <v>Union College</v>
      </c>
      <c r="AC177" s="13">
        <f t="array" ref="AC177">IFERROR(INDEX(C175:C182, SMALL(IF("V"=F175:F182, ROW(F175:F182)-MIN(ROW(F175:F182))+1, ""), ROW() -174 )), "")</f>
        <v>0</v>
      </c>
      <c r="AD177" s="13" t="str">
        <f t="array" ref="AD177">IFERROR(INDEX(D175:D182, SMALL(IF("V"=F175:F182, ROW(F175:F182)-MIN(ROW(F175:F182))+1, ""), ROW() -174 )), "")</f>
        <v>17-10180</v>
      </c>
      <c r="AE177" s="13" t="str">
        <f t="array" ref="AE177">IFERROR(INDEX(E175:E182, SMALL(IF("V"=F175:F182, ROW(F175:F182)-MIN(ROW(F175:F182))+1, ""), ROW() -174 )), "")</f>
        <v>Madelynn Napier</v>
      </c>
      <c r="AF177" s="13" t="str">
        <f t="array" ref="AF177">IFERROR(INDEX(B175:B182, SMALL(IF(ISNUMBER(SEARCH("JV1",F175:F182)), ROW(F175:F182)-MIN(ROW(F175:F182))+1, ""), ROW() -174 )), "")</f>
        <v/>
      </c>
      <c r="AG177" s="13" t="str">
        <f t="array" ref="AG177">IFERROR(INDEX(C175:C182, SMALL(IF(ISNUMBER(SEARCH("JV1",F175:F182)), ROW(F175:F182)-MIN(ROW(F175:F182))+1, ""), ROW() -174 )), "")</f>
        <v/>
      </c>
      <c r="AH177" s="13" t="str">
        <f t="array" ref="AH177">IFERROR(INDEX(D175:D182, SMALL(IF(ISNUMBER(SEARCH("JV1",F175:F182)), ROW(F175:F182)-MIN(ROW(F175:F182))+1, ""), ROW() -174 )), "")</f>
        <v/>
      </c>
      <c r="AI177" s="13" t="str">
        <f t="array" ref="AI177">IFERROR(INDEX(E175:E182, SMALL(IF(ISNUMBER(SEARCH("JV1",F175:F182)), ROW(F175:F182)-MIN(ROW(F175:F182))+1, ""), ROW() -174 )), "")</f>
        <v/>
      </c>
      <c r="AJ177" s="13" t="str">
        <f t="array" ref="AJ177">IFERROR(INDEX(B175:B182, SMALL(IF(ISNUMBER(SEARCH("JV2",F175:F182)), ROW(F175:F182)-MIN(ROW(F175:F182))+1, ""), ROW() -174 )), "")</f>
        <v/>
      </c>
      <c r="AK177" s="13" t="str">
        <f t="array" ref="AK177">IFERROR(INDEX(C175:C182, SMALL(IF(ISNUMBER(SEARCH("JV2",F175:F182)), ROW(F175:F182)-MIN(ROW(F175:F182))+1, ""), ROW() -174 )), "")</f>
        <v/>
      </c>
      <c r="AL177" s="13" t="str">
        <f t="array" ref="AL177">IFERROR(INDEX(D175:D182, SMALL(IF(ISNUMBER(SEARCH("JV2",F175:F182)), ROW(F175:F182)-MIN(ROW(F175:F182))+1, ""), ROW() -174 )), "")</f>
        <v/>
      </c>
      <c r="AM177" s="13" t="str">
        <f t="array" ref="AM177">IFERROR(INDEX(E175:E182, SMALL(IF(ISNUMBER(SEARCH("JV2",F175:F182)), ROW(F175:F182)-MIN(ROW(F175:F182))+1, ""), ROW() -174 )), "")</f>
        <v/>
      </c>
    </row>
    <row r="178" spans="2:39" s="13" customFormat="1" ht="15" customHeight="1" x14ac:dyDescent="0.25">
      <c r="B178" s="21" t="s">
        <v>363</v>
      </c>
      <c r="C178" s="1"/>
      <c r="D178" s="22" t="s">
        <v>368</v>
      </c>
      <c r="E178" s="1" t="s">
        <v>369</v>
      </c>
      <c r="F178" s="23" t="s">
        <v>29</v>
      </c>
      <c r="G178" s="24"/>
      <c r="H178" s="25">
        <v>3103</v>
      </c>
      <c r="I178" s="24"/>
      <c r="J178" s="25" t="b">
        <v>0</v>
      </c>
      <c r="K178" s="19"/>
      <c r="L178" s="26"/>
      <c r="M178" s="27"/>
      <c r="AB178" s="13" t="str">
        <f t="array" ref="AB178">IFERROR(INDEX(B175:B182, SMALL(IF("V"=F175:F182, ROW(F175:F182)-MIN(ROW(F175:F182))+1, ""), ROW() -174 )), "")</f>
        <v>Union College</v>
      </c>
      <c r="AC178" s="13">
        <f t="array" ref="AC178">IFERROR(INDEX(C175:C182, SMALL(IF("V"=F175:F182, ROW(F175:F182)-MIN(ROW(F175:F182))+1, ""), ROW() -174 )), "")</f>
        <v>0</v>
      </c>
      <c r="AD178" s="13" t="str">
        <f t="array" ref="AD178">IFERROR(INDEX(D175:D182, SMALL(IF("V"=F175:F182, ROW(F175:F182)-MIN(ROW(F175:F182))+1, ""), ROW() -174 )), "")</f>
        <v>7914-22698</v>
      </c>
      <c r="AE178" s="13" t="str">
        <f t="array" ref="AE178">IFERROR(INDEX(E175:E182, SMALL(IF("V"=F175:F182, ROW(F175:F182)-MIN(ROW(F175:F182))+1, ""), ROW() -174 )), "")</f>
        <v>Meghan Bernard</v>
      </c>
      <c r="AF178" s="13" t="str">
        <f t="array" ref="AF178">IFERROR(INDEX(B175:B182, SMALL(IF(ISNUMBER(SEARCH("JV1",F175:F182)), ROW(F175:F182)-MIN(ROW(F175:F182))+1, ""), ROW() -174 )), "")</f>
        <v/>
      </c>
      <c r="AG178" s="13" t="str">
        <f t="array" ref="AG178">IFERROR(INDEX(C175:C182, SMALL(IF(ISNUMBER(SEARCH("JV1",F175:F182)), ROW(F175:F182)-MIN(ROW(F175:F182))+1, ""), ROW() -174 )), "")</f>
        <v/>
      </c>
      <c r="AH178" s="13" t="str">
        <f t="array" ref="AH178">IFERROR(INDEX(D175:D182, SMALL(IF(ISNUMBER(SEARCH("JV1",F175:F182)), ROW(F175:F182)-MIN(ROW(F175:F182))+1, ""), ROW() -174 )), "")</f>
        <v/>
      </c>
      <c r="AI178" s="13" t="str">
        <f t="array" ref="AI178">IFERROR(INDEX(E175:E182, SMALL(IF(ISNUMBER(SEARCH("JV1",F175:F182)), ROW(F175:F182)-MIN(ROW(F175:F182))+1, ""), ROW() -174 )), "")</f>
        <v/>
      </c>
      <c r="AJ178" s="13" t="str">
        <f t="array" ref="AJ178">IFERROR(INDEX(B175:B182, SMALL(IF(ISNUMBER(SEARCH("JV2",F175:F182)), ROW(F175:F182)-MIN(ROW(F175:F182))+1, ""), ROW() -174 )), "")</f>
        <v/>
      </c>
      <c r="AK178" s="13" t="str">
        <f t="array" ref="AK178">IFERROR(INDEX(C175:C182, SMALL(IF(ISNUMBER(SEARCH("JV2",F175:F182)), ROW(F175:F182)-MIN(ROW(F175:F182))+1, ""), ROW() -174 )), "")</f>
        <v/>
      </c>
      <c r="AL178" s="13" t="str">
        <f t="array" ref="AL178">IFERROR(INDEX(D175:D182, SMALL(IF(ISNUMBER(SEARCH("JV2",F175:F182)), ROW(F175:F182)-MIN(ROW(F175:F182))+1, ""), ROW() -174 )), "")</f>
        <v/>
      </c>
      <c r="AM178" s="13" t="str">
        <f t="array" ref="AM178">IFERROR(INDEX(E175:E182, SMALL(IF(ISNUMBER(SEARCH("JV2",F175:F182)), ROW(F175:F182)-MIN(ROW(F175:F182))+1, ""), ROW() -174 )), "")</f>
        <v/>
      </c>
    </row>
    <row r="179" spans="2:39" s="13" customFormat="1" ht="15" customHeight="1" x14ac:dyDescent="0.25">
      <c r="B179" s="21" t="s">
        <v>363</v>
      </c>
      <c r="C179" s="1"/>
      <c r="D179" s="22" t="s">
        <v>370</v>
      </c>
      <c r="E179" s="1" t="s">
        <v>371</v>
      </c>
      <c r="F179" s="23" t="s">
        <v>13</v>
      </c>
      <c r="G179" s="24"/>
      <c r="H179" s="25">
        <v>3103</v>
      </c>
      <c r="I179" s="24"/>
      <c r="J179" s="25" t="b">
        <v>0</v>
      </c>
      <c r="K179" s="19"/>
      <c r="L179" s="26"/>
      <c r="M179" s="27"/>
      <c r="AB179" s="13" t="str">
        <f t="array" ref="AB179">IFERROR(INDEX(B175:B182, SMALL(IF("V"=F175:F182, ROW(F175:F182)-MIN(ROW(F175:F182))+1, ""), ROW() -174 )), "")</f>
        <v>Union College</v>
      </c>
      <c r="AC179" s="13">
        <f t="array" ref="AC179">IFERROR(INDEX(C175:C182, SMALL(IF("V"=F175:F182, ROW(F175:F182)-MIN(ROW(F175:F182))+1, ""), ROW() -174 )), "")</f>
        <v>0</v>
      </c>
      <c r="AD179" s="13" t="str">
        <f t="array" ref="AD179">IFERROR(INDEX(D175:D182, SMALL(IF("V"=F175:F182, ROW(F175:F182)-MIN(ROW(F175:F182))+1, ""), ROW() -174 )), "")</f>
        <v>22-4008</v>
      </c>
      <c r="AE179" s="13" t="str">
        <f t="array" ref="AE179">IFERROR(INDEX(E175:E182, SMALL(IF("V"=F175:F182, ROW(F175:F182)-MIN(ROW(F175:F182))+1, ""), ROW() -174 )), "")</f>
        <v>Olivia Brock</v>
      </c>
      <c r="AF179" s="13" t="str">
        <f t="array" ref="AF179">IFERROR(INDEX(B175:B182, SMALL(IF(ISNUMBER(SEARCH("JV1",F175:F182)), ROW(F175:F182)-MIN(ROW(F175:F182))+1, ""), ROW() -174 )), "")</f>
        <v/>
      </c>
      <c r="AG179" s="13" t="str">
        <f t="array" ref="AG179">IFERROR(INDEX(C175:C182, SMALL(IF(ISNUMBER(SEARCH("JV1",F175:F182)), ROW(F175:F182)-MIN(ROW(F175:F182))+1, ""), ROW() -174 )), "")</f>
        <v/>
      </c>
      <c r="AH179" s="13" t="str">
        <f t="array" ref="AH179">IFERROR(INDEX(D175:D182, SMALL(IF(ISNUMBER(SEARCH("JV1",F175:F182)), ROW(F175:F182)-MIN(ROW(F175:F182))+1, ""), ROW() -174 )), "")</f>
        <v/>
      </c>
      <c r="AI179" s="13" t="str">
        <f t="array" ref="AI179">IFERROR(INDEX(E175:E182, SMALL(IF(ISNUMBER(SEARCH("JV1",F175:F182)), ROW(F175:F182)-MIN(ROW(F175:F182))+1, ""), ROW() -174 )), "")</f>
        <v/>
      </c>
      <c r="AJ179" s="13" t="str">
        <f t="array" ref="AJ179">IFERROR(INDEX(B175:B182, SMALL(IF(ISNUMBER(SEARCH("JV2",F175:F182)), ROW(F175:F182)-MIN(ROW(F175:F182))+1, ""), ROW() -174 )), "")</f>
        <v/>
      </c>
      <c r="AK179" s="13" t="str">
        <f t="array" ref="AK179">IFERROR(INDEX(C175:C182, SMALL(IF(ISNUMBER(SEARCH("JV2",F175:F182)), ROW(F175:F182)-MIN(ROW(F175:F182))+1, ""), ROW() -174 )), "")</f>
        <v/>
      </c>
      <c r="AL179" s="13" t="str">
        <f t="array" ref="AL179">IFERROR(INDEX(D175:D182, SMALL(IF(ISNUMBER(SEARCH("JV2",F175:F182)), ROW(F175:F182)-MIN(ROW(F175:F182))+1, ""), ROW() -174 )), "")</f>
        <v/>
      </c>
      <c r="AM179" s="13" t="str">
        <f t="array" ref="AM179">IFERROR(INDEX(E175:E182, SMALL(IF(ISNUMBER(SEARCH("JV2",F175:F182)), ROW(F175:F182)-MIN(ROW(F175:F182))+1, ""), ROW() -174 )), "")</f>
        <v/>
      </c>
    </row>
    <row r="180" spans="2:39" s="13" customFormat="1" ht="15" customHeight="1" x14ac:dyDescent="0.25">
      <c r="B180" s="21" t="s">
        <v>363</v>
      </c>
      <c r="C180" s="1"/>
      <c r="D180" s="22" t="s">
        <v>372</v>
      </c>
      <c r="E180" s="1" t="s">
        <v>373</v>
      </c>
      <c r="F180" s="23" t="s">
        <v>29</v>
      </c>
      <c r="G180" s="24"/>
      <c r="H180" s="25">
        <v>3103</v>
      </c>
      <c r="I180" s="24"/>
      <c r="J180" s="25" t="b">
        <v>0</v>
      </c>
      <c r="K180" s="19"/>
      <c r="L180" s="26"/>
      <c r="M180" s="27"/>
      <c r="AB180" s="13" t="str">
        <f t="array" ref="AB180">IFERROR(INDEX(B175:B182, SMALL(IF("V"=F175:F182, ROW(F175:F182)-MIN(ROW(F175:F182))+1, ""), ROW() -174 )), "")</f>
        <v/>
      </c>
      <c r="AC180" s="13" t="str">
        <f t="array" ref="AC180">IFERROR(INDEX(C175:C182, SMALL(IF("V"=F175:F182, ROW(F175:F182)-MIN(ROW(F175:F182))+1, ""), ROW() -174 )), "")</f>
        <v/>
      </c>
      <c r="AD180" s="13" t="str">
        <f t="array" ref="AD180">IFERROR(INDEX(D175:D182, SMALL(IF("V"=F175:F182, ROW(F175:F182)-MIN(ROW(F175:F182))+1, ""), ROW() -174 )), "")</f>
        <v/>
      </c>
      <c r="AE180" s="13" t="str">
        <f t="array" ref="AE180">IFERROR(INDEX(E175:E182, SMALL(IF("V"=F175:F182, ROW(F175:F182)-MIN(ROW(F175:F182))+1, ""), ROW() -174 )), "")</f>
        <v/>
      </c>
      <c r="AF180" s="13" t="str">
        <f t="array" ref="AF180">IFERROR(INDEX(B175:B182, SMALL(IF(ISNUMBER(SEARCH("JV1",F175:F182)), ROW(F175:F182)-MIN(ROW(F175:F182))+1, ""), ROW() -174 )), "")</f>
        <v/>
      </c>
      <c r="AG180" s="13" t="str">
        <f t="array" ref="AG180">IFERROR(INDEX(C175:C182, SMALL(IF(ISNUMBER(SEARCH("JV1",F175:F182)), ROW(F175:F182)-MIN(ROW(F175:F182))+1, ""), ROW() -174 )), "")</f>
        <v/>
      </c>
      <c r="AH180" s="13" t="str">
        <f t="array" ref="AH180">IFERROR(INDEX(D175:D182, SMALL(IF(ISNUMBER(SEARCH("JV1",F175:F182)), ROW(F175:F182)-MIN(ROW(F175:F182))+1, ""), ROW() -174 )), "")</f>
        <v/>
      </c>
      <c r="AI180" s="13" t="str">
        <f t="array" ref="AI180">IFERROR(INDEX(E175:E182, SMALL(IF(ISNUMBER(SEARCH("JV1",F175:F182)), ROW(F175:F182)-MIN(ROW(F175:F182))+1, ""), ROW() -174 )), "")</f>
        <v/>
      </c>
      <c r="AJ180" s="13" t="str">
        <f t="array" ref="AJ180">IFERROR(INDEX(B175:B182, SMALL(IF(ISNUMBER(SEARCH("JV2",F175:F182)), ROW(F175:F182)-MIN(ROW(F175:F182))+1, ""), ROW() -174 )), "")</f>
        <v/>
      </c>
      <c r="AK180" s="13" t="str">
        <f t="array" ref="AK180">IFERROR(INDEX(C175:C182, SMALL(IF(ISNUMBER(SEARCH("JV2",F175:F182)), ROW(F175:F182)-MIN(ROW(F175:F182))+1, ""), ROW() -174 )), "")</f>
        <v/>
      </c>
      <c r="AL180" s="13" t="str">
        <f t="array" ref="AL180">IFERROR(INDEX(D175:D182, SMALL(IF(ISNUMBER(SEARCH("JV2",F175:F182)), ROW(F175:F182)-MIN(ROW(F175:F182))+1, ""), ROW() -174 )), "")</f>
        <v/>
      </c>
      <c r="AM180" s="13" t="str">
        <f t="array" ref="AM180">IFERROR(INDEX(E175:E182, SMALL(IF(ISNUMBER(SEARCH("JV2",F175:F182)), ROW(F175:F182)-MIN(ROW(F175:F182))+1, ""), ROW() -174 )), "")</f>
        <v/>
      </c>
    </row>
    <row r="181" spans="2:39" s="13" customFormat="1" ht="15" customHeight="1" x14ac:dyDescent="0.25">
      <c r="B181" s="21" t="s">
        <v>363</v>
      </c>
      <c r="C181" s="1"/>
      <c r="D181" s="22" t="s">
        <v>374</v>
      </c>
      <c r="E181" s="1" t="s">
        <v>375</v>
      </c>
      <c r="F181" s="23" t="s">
        <v>13</v>
      </c>
      <c r="G181" s="24"/>
      <c r="H181" s="25">
        <v>3103</v>
      </c>
      <c r="I181" s="24"/>
      <c r="J181" s="25" t="b">
        <v>0</v>
      </c>
      <c r="K181" s="19"/>
      <c r="L181" s="26"/>
      <c r="M181" s="27"/>
      <c r="AB181" s="13" t="str">
        <f t="array" ref="AB181">IFERROR(INDEX(B175:B182, SMALL(IF("V"=F175:F182, ROW(F175:F182)-MIN(ROW(F175:F182))+1, ""), ROW() -174 )), "")</f>
        <v/>
      </c>
      <c r="AC181" s="13" t="str">
        <f t="array" ref="AC181">IFERROR(INDEX(C175:C182, SMALL(IF("V"=F175:F182, ROW(F175:F182)-MIN(ROW(F175:F182))+1, ""), ROW() -174 )), "")</f>
        <v/>
      </c>
      <c r="AD181" s="13" t="str">
        <f t="array" ref="AD181">IFERROR(INDEX(D175:D182, SMALL(IF("V"=F175:F182, ROW(F175:F182)-MIN(ROW(F175:F182))+1, ""), ROW() -174 )), "")</f>
        <v/>
      </c>
      <c r="AE181" s="13" t="str">
        <f t="array" ref="AE181">IFERROR(INDEX(E175:E182, SMALL(IF("V"=F175:F182, ROW(F175:F182)-MIN(ROW(F175:F182))+1, ""), ROW() -174 )), "")</f>
        <v/>
      </c>
      <c r="AF181" s="13" t="str">
        <f t="array" ref="AF181">IFERROR(INDEX(B175:B182, SMALL(IF(ISNUMBER(SEARCH("JV1",F175:F182)), ROW(F175:F182)-MIN(ROW(F175:F182))+1, ""), ROW() -174 )), "")</f>
        <v/>
      </c>
      <c r="AG181" s="13" t="str">
        <f t="array" ref="AG181">IFERROR(INDEX(C175:C182, SMALL(IF(ISNUMBER(SEARCH("JV1",F175:F182)), ROW(F175:F182)-MIN(ROW(F175:F182))+1, ""), ROW() -174 )), "")</f>
        <v/>
      </c>
      <c r="AH181" s="13" t="str">
        <f t="array" ref="AH181">IFERROR(INDEX(D175:D182, SMALL(IF(ISNUMBER(SEARCH("JV1",F175:F182)), ROW(F175:F182)-MIN(ROW(F175:F182))+1, ""), ROW() -174 )), "")</f>
        <v/>
      </c>
      <c r="AI181" s="13" t="str">
        <f t="array" ref="AI181">IFERROR(INDEX(E175:E182, SMALL(IF(ISNUMBER(SEARCH("JV1",F175:F182)), ROW(F175:F182)-MIN(ROW(F175:F182))+1, ""), ROW() -174 )), "")</f>
        <v/>
      </c>
      <c r="AJ181" s="13" t="str">
        <f t="array" ref="AJ181">IFERROR(INDEX(B175:B182, SMALL(IF(ISNUMBER(SEARCH("JV2",F175:F182)), ROW(F175:F182)-MIN(ROW(F175:F182))+1, ""), ROW() -174 )), "")</f>
        <v/>
      </c>
      <c r="AK181" s="13" t="str">
        <f t="array" ref="AK181">IFERROR(INDEX(C175:C182, SMALL(IF(ISNUMBER(SEARCH("JV2",F175:F182)), ROW(F175:F182)-MIN(ROW(F175:F182))+1, ""), ROW() -174 )), "")</f>
        <v/>
      </c>
      <c r="AL181" s="13" t="str">
        <f t="array" ref="AL181">IFERROR(INDEX(D175:D182, SMALL(IF(ISNUMBER(SEARCH("JV2",F175:F182)), ROW(F175:F182)-MIN(ROW(F175:F182))+1, ""), ROW() -174 )), "")</f>
        <v/>
      </c>
      <c r="AM181" s="13" t="str">
        <f t="array" ref="AM181">IFERROR(INDEX(E175:E182, SMALL(IF(ISNUMBER(SEARCH("JV2",F175:F182)), ROW(F175:F182)-MIN(ROW(F175:F182))+1, ""), ROW() -174 )), "")</f>
        <v/>
      </c>
    </row>
    <row r="182" spans="2:39" s="13" customFormat="1" ht="15" customHeight="1" x14ac:dyDescent="0.25">
      <c r="B182" s="21" t="s">
        <v>363</v>
      </c>
      <c r="C182" s="1"/>
      <c r="D182" s="22" t="s">
        <v>376</v>
      </c>
      <c r="E182" s="1" t="s">
        <v>377</v>
      </c>
      <c r="F182" s="23" t="s">
        <v>13</v>
      </c>
      <c r="G182" s="24"/>
      <c r="H182" s="25">
        <v>3103</v>
      </c>
      <c r="I182" s="24"/>
      <c r="J182" s="25" t="b">
        <v>0</v>
      </c>
      <c r="K182" s="19"/>
      <c r="L182" s="26"/>
      <c r="M182" s="27"/>
      <c r="AB182" s="13" t="str">
        <f t="array" ref="AB182">IFERROR(INDEX(B175:B182, SMALL(IF("V"=F175:F182, ROW(F175:F182)-MIN(ROW(F175:F182))+1, ""), ROW() -174 )), "")</f>
        <v/>
      </c>
      <c r="AC182" s="13" t="str">
        <f t="array" ref="AC182">IFERROR(INDEX(C175:C182, SMALL(IF("V"=F175:F182, ROW(F175:F182)-MIN(ROW(F175:F182))+1, ""), ROW() -174 )), "")</f>
        <v/>
      </c>
      <c r="AD182" s="13" t="str">
        <f t="array" ref="AD182">IFERROR(INDEX(D175:D182, SMALL(IF("V"=F175:F182, ROW(F175:F182)-MIN(ROW(F175:F182))+1, ""), ROW() -174 )), "")</f>
        <v/>
      </c>
      <c r="AE182" s="13" t="str">
        <f t="array" ref="AE182">IFERROR(INDEX(E175:E182, SMALL(IF("V"=F175:F182, ROW(F175:F182)-MIN(ROW(F175:F182))+1, ""), ROW() -174 )), "")</f>
        <v/>
      </c>
      <c r="AF182" s="13" t="str">
        <f t="array" ref="AF182">IFERROR(INDEX(B175:B182, SMALL(IF(ISNUMBER(SEARCH("JV1",F175:F182)), ROW(F175:F182)-MIN(ROW(F175:F182))+1, ""), ROW() -174 )), "")</f>
        <v/>
      </c>
      <c r="AG182" s="13" t="str">
        <f t="array" ref="AG182">IFERROR(INDEX(C175:C182, SMALL(IF(ISNUMBER(SEARCH("JV1",F175:F182)), ROW(F175:F182)-MIN(ROW(F175:F182))+1, ""), ROW() -174 )), "")</f>
        <v/>
      </c>
      <c r="AH182" s="13" t="str">
        <f t="array" ref="AH182">IFERROR(INDEX(D175:D182, SMALL(IF(ISNUMBER(SEARCH("JV1",F175:F182)), ROW(F175:F182)-MIN(ROW(F175:F182))+1, ""), ROW() -174 )), "")</f>
        <v/>
      </c>
      <c r="AI182" s="13" t="str">
        <f t="array" ref="AI182">IFERROR(INDEX(E175:E182, SMALL(IF(ISNUMBER(SEARCH("JV1",F175:F182)), ROW(F175:F182)-MIN(ROW(F175:F182))+1, ""), ROW() -174 )), "")</f>
        <v/>
      </c>
      <c r="AJ182" s="13" t="str">
        <f t="array" ref="AJ182">IFERROR(INDEX(B175:B182, SMALL(IF(ISNUMBER(SEARCH("JV2",F175:F182)), ROW(F175:F182)-MIN(ROW(F175:F182))+1, ""), ROW() -174 )), "")</f>
        <v/>
      </c>
      <c r="AK182" s="13" t="str">
        <f t="array" ref="AK182">IFERROR(INDEX(C175:C182, SMALL(IF(ISNUMBER(SEARCH("JV2",F175:F182)), ROW(F175:F182)-MIN(ROW(F175:F182))+1, ""), ROW() -174 )), "")</f>
        <v/>
      </c>
      <c r="AL182" s="13" t="str">
        <f t="array" ref="AL182">IFERROR(INDEX(D175:D182, SMALL(IF(ISNUMBER(SEARCH("JV2",F175:F182)), ROW(F175:F182)-MIN(ROW(F175:F182))+1, ""), ROW() -174 )), "")</f>
        <v/>
      </c>
      <c r="AM182" s="13" t="str">
        <f t="array" ref="AM182">IFERROR(INDEX(E175:E182, SMALL(IF(ISNUMBER(SEARCH("JV2",F175:F182)), ROW(F175:F182)-MIN(ROW(F175:F182))+1, ""), ROW() -174 )), "")</f>
        <v/>
      </c>
    </row>
    <row r="183" spans="2:39" s="13" customFormat="1" ht="15" customHeight="1" x14ac:dyDescent="0.25">
      <c r="B183" s="21" t="s">
        <v>378</v>
      </c>
      <c r="C183" s="1"/>
      <c r="D183" s="22" t="s">
        <v>379</v>
      </c>
      <c r="E183" s="1" t="s">
        <v>380</v>
      </c>
      <c r="F183" s="23" t="s">
        <v>29</v>
      </c>
      <c r="G183" s="24"/>
      <c r="H183" s="25">
        <v>4330</v>
      </c>
      <c r="I183" s="24"/>
      <c r="J183" s="25" t="b">
        <v>0</v>
      </c>
      <c r="K183" s="19"/>
      <c r="L183" s="26"/>
      <c r="M183" s="27"/>
      <c r="AB183" s="13" t="str">
        <f t="array" ref="AB183">IFERROR(INDEX(B183:B193, SMALL(IF("V"=F183:F193, ROW(F183:F193)-MIN(ROW(F183:F193))+1, ""), ROW() -182 )), "")</f>
        <v>University of the Cumberlands</v>
      </c>
      <c r="AC183" s="13">
        <f t="array" ref="AC183">IFERROR(INDEX(C183:C193, SMALL(IF("V"=F183:F193, ROW(F183:F193)-MIN(ROW(F183:F193))+1, ""), ROW() -182 )), "")</f>
        <v>0</v>
      </c>
      <c r="AD183" s="13" t="str">
        <f t="array" ref="AD183">IFERROR(INDEX(D183:D193, SMALL(IF("V"=F183:F193, ROW(F183:F193)-MIN(ROW(F183:F193))+1, ""), ROW() -182 )), "")</f>
        <v>17-43815</v>
      </c>
      <c r="AE183" s="13" t="str">
        <f t="array" ref="AE183">IFERROR(INDEX(E183:E193, SMALL(IF("V"=F183:F193, ROW(F183:F193)-MIN(ROW(F183:F193))+1, ""), ROW() -182 )), "")</f>
        <v>Erika Taylor</v>
      </c>
      <c r="AF183" s="13" t="str">
        <f t="array" ref="AF183">IFERROR(INDEX(B183:B193, SMALL(IF(ISNUMBER(SEARCH("JV1",F183:F193)), ROW(F183:F193)-MIN(ROW(F183:F193))+1, ""), ROW() -182 )), "")</f>
        <v/>
      </c>
      <c r="AG183" s="13" t="str">
        <f t="array" ref="AG183">IFERROR(INDEX(C183:C193, SMALL(IF(ISNUMBER(SEARCH("JV1",F183:F193)), ROW(F183:F193)-MIN(ROW(F183:F193))+1, ""), ROW() -182 )), "")</f>
        <v/>
      </c>
      <c r="AH183" s="13" t="str">
        <f t="array" ref="AH183">IFERROR(INDEX(D183:D193, SMALL(IF(ISNUMBER(SEARCH("JV1",F183:F193)), ROW(F183:F193)-MIN(ROW(F183:F193))+1, ""), ROW() -182 )), "")</f>
        <v/>
      </c>
      <c r="AI183" s="13" t="str">
        <f t="array" ref="AI183">IFERROR(INDEX(E183:E193, SMALL(IF(ISNUMBER(SEARCH("JV1",F183:F193)), ROW(F183:F193)-MIN(ROW(F183:F193))+1, ""), ROW() -182 )), "")</f>
        <v/>
      </c>
      <c r="AJ183" s="13" t="str">
        <f t="array" ref="AJ183">IFERROR(INDEX(B183:B193, SMALL(IF(ISNUMBER(SEARCH("JV2",F183:F193)), ROW(F183:F193)-MIN(ROW(F183:F193))+1, ""), ROW() -182 )), "")</f>
        <v/>
      </c>
      <c r="AK183" s="13" t="str">
        <f t="array" ref="AK183">IFERROR(INDEX(C183:C193, SMALL(IF(ISNUMBER(SEARCH("JV2",F183:F193)), ROW(F183:F193)-MIN(ROW(F183:F193))+1, ""), ROW() -182 )), "")</f>
        <v/>
      </c>
      <c r="AL183" s="13" t="str">
        <f t="array" ref="AL183">IFERROR(INDEX(D183:D193, SMALL(IF(ISNUMBER(SEARCH("JV2",F183:F193)), ROW(F183:F193)-MIN(ROW(F183:F193))+1, ""), ROW() -182 )), "")</f>
        <v/>
      </c>
      <c r="AM183" s="13" t="str">
        <f t="array" ref="AM183">IFERROR(INDEX(E183:E193, SMALL(IF(ISNUMBER(SEARCH("JV2",F183:F193)), ROW(F183:F193)-MIN(ROW(F183:F193))+1, ""), ROW() -182 )), "")</f>
        <v/>
      </c>
    </row>
    <row r="184" spans="2:39" s="13" customFormat="1" ht="15" customHeight="1" x14ac:dyDescent="0.25">
      <c r="B184" s="21" t="s">
        <v>378</v>
      </c>
      <c r="C184" s="1"/>
      <c r="D184" s="22" t="s">
        <v>381</v>
      </c>
      <c r="E184" s="1" t="s">
        <v>382</v>
      </c>
      <c r="F184" s="23" t="s">
        <v>29</v>
      </c>
      <c r="G184" s="24"/>
      <c r="H184" s="25">
        <v>4330</v>
      </c>
      <c r="I184" s="24"/>
      <c r="J184" s="25" t="b">
        <v>0</v>
      </c>
      <c r="K184" s="19"/>
      <c r="L184" s="26"/>
      <c r="M184" s="27"/>
      <c r="AB184" s="13" t="str">
        <f t="array" ref="AB184">IFERROR(INDEX(B183:B193, SMALL(IF("V"=F183:F193, ROW(F183:F193)-MIN(ROW(F183:F193))+1, ""), ROW() -182 )), "")</f>
        <v>University of the Cumberlands</v>
      </c>
      <c r="AC184" s="13">
        <f t="array" ref="AC184">IFERROR(INDEX(C183:C193, SMALL(IF("V"=F183:F193, ROW(F183:F193)-MIN(ROW(F183:F193))+1, ""), ROW() -182 )), "")</f>
        <v>0</v>
      </c>
      <c r="AD184" s="13" t="str">
        <f t="array" ref="AD184">IFERROR(INDEX(D183:D193, SMALL(IF("V"=F183:F193, ROW(F183:F193)-MIN(ROW(F183:F193))+1, ""), ROW() -182 )), "")</f>
        <v>11-765785</v>
      </c>
      <c r="AE184" s="13" t="str">
        <f t="array" ref="AE184">IFERROR(INDEX(E183:E193, SMALL(IF("V"=F183:F193, ROW(F183:F193)-MIN(ROW(F183:F193))+1, ""), ROW() -182 )), "")</f>
        <v>Haleigh Lawwell</v>
      </c>
      <c r="AF184" s="13" t="str">
        <f t="array" ref="AF184">IFERROR(INDEX(B183:B193, SMALL(IF(ISNUMBER(SEARCH("JV1",F183:F193)), ROW(F183:F193)-MIN(ROW(F183:F193))+1, ""), ROW() -182 )), "")</f>
        <v/>
      </c>
      <c r="AG184" s="13" t="str">
        <f t="array" ref="AG184">IFERROR(INDEX(C183:C193, SMALL(IF(ISNUMBER(SEARCH("JV1",F183:F193)), ROW(F183:F193)-MIN(ROW(F183:F193))+1, ""), ROW() -182 )), "")</f>
        <v/>
      </c>
      <c r="AH184" s="13" t="str">
        <f t="array" ref="AH184">IFERROR(INDEX(D183:D193, SMALL(IF(ISNUMBER(SEARCH("JV1",F183:F193)), ROW(F183:F193)-MIN(ROW(F183:F193))+1, ""), ROW() -182 )), "")</f>
        <v/>
      </c>
      <c r="AI184" s="13" t="str">
        <f t="array" ref="AI184">IFERROR(INDEX(E183:E193, SMALL(IF(ISNUMBER(SEARCH("JV1",F183:F193)), ROW(F183:F193)-MIN(ROW(F183:F193))+1, ""), ROW() -182 )), "")</f>
        <v/>
      </c>
      <c r="AJ184" s="13" t="str">
        <f t="array" ref="AJ184">IFERROR(INDEX(B183:B193, SMALL(IF(ISNUMBER(SEARCH("JV2",F183:F193)), ROW(F183:F193)-MIN(ROW(F183:F193))+1, ""), ROW() -182 )), "")</f>
        <v/>
      </c>
      <c r="AK184" s="13" t="str">
        <f t="array" ref="AK184">IFERROR(INDEX(C183:C193, SMALL(IF(ISNUMBER(SEARCH("JV2",F183:F193)), ROW(F183:F193)-MIN(ROW(F183:F193))+1, ""), ROW() -182 )), "")</f>
        <v/>
      </c>
      <c r="AL184" s="13" t="str">
        <f t="array" ref="AL184">IFERROR(INDEX(D183:D193, SMALL(IF(ISNUMBER(SEARCH("JV2",F183:F193)), ROW(F183:F193)-MIN(ROW(F183:F193))+1, ""), ROW() -182 )), "")</f>
        <v/>
      </c>
      <c r="AM184" s="13" t="str">
        <f t="array" ref="AM184">IFERROR(INDEX(E183:E193, SMALL(IF(ISNUMBER(SEARCH("JV2",F183:F193)), ROW(F183:F193)-MIN(ROW(F183:F193))+1, ""), ROW() -182 )), "")</f>
        <v/>
      </c>
    </row>
    <row r="185" spans="2:39" s="13" customFormat="1" ht="15" customHeight="1" x14ac:dyDescent="0.25">
      <c r="B185" s="21" t="s">
        <v>378</v>
      </c>
      <c r="C185" s="1"/>
      <c r="D185" s="22" t="s">
        <v>383</v>
      </c>
      <c r="E185" s="1" t="s">
        <v>384</v>
      </c>
      <c r="F185" s="23" t="s">
        <v>29</v>
      </c>
      <c r="G185" s="24"/>
      <c r="H185" s="25">
        <v>4330</v>
      </c>
      <c r="I185" s="24"/>
      <c r="J185" s="25" t="b">
        <v>0</v>
      </c>
      <c r="K185" s="19"/>
      <c r="L185" s="26"/>
      <c r="M185" s="27"/>
      <c r="AB185" s="13" t="str">
        <f t="array" ref="AB185">IFERROR(INDEX(B183:B193, SMALL(IF("V"=F183:F193, ROW(F183:F193)-MIN(ROW(F183:F193))+1, ""), ROW() -182 )), "")</f>
        <v>University of the Cumberlands</v>
      </c>
      <c r="AC185" s="13">
        <f t="array" ref="AC185">IFERROR(INDEX(C183:C193, SMALL(IF("V"=F183:F193, ROW(F183:F193)-MIN(ROW(F183:F193))+1, ""), ROW() -182 )), "")</f>
        <v>0</v>
      </c>
      <c r="AD185" s="13" t="str">
        <f t="array" ref="AD185">IFERROR(INDEX(D183:D193, SMALL(IF("V"=F183:F193, ROW(F183:F193)-MIN(ROW(F183:F193))+1, ""), ROW() -182 )), "")</f>
        <v>5923-184</v>
      </c>
      <c r="AE185" s="13" t="str">
        <f t="array" ref="AE185">IFERROR(INDEX(E183:E193, SMALL(IF("V"=F183:F193, ROW(F183:F193)-MIN(ROW(F183:F193))+1, ""), ROW() -182 )), "")</f>
        <v>Jacqueline Oliphant</v>
      </c>
      <c r="AF185" s="13" t="str">
        <f t="array" ref="AF185">IFERROR(INDEX(B183:B193, SMALL(IF(ISNUMBER(SEARCH("JV1",F183:F193)), ROW(F183:F193)-MIN(ROW(F183:F193))+1, ""), ROW() -182 )), "")</f>
        <v/>
      </c>
      <c r="AG185" s="13" t="str">
        <f t="array" ref="AG185">IFERROR(INDEX(C183:C193, SMALL(IF(ISNUMBER(SEARCH("JV1",F183:F193)), ROW(F183:F193)-MIN(ROW(F183:F193))+1, ""), ROW() -182 )), "")</f>
        <v/>
      </c>
      <c r="AH185" s="13" t="str">
        <f t="array" ref="AH185">IFERROR(INDEX(D183:D193, SMALL(IF(ISNUMBER(SEARCH("JV1",F183:F193)), ROW(F183:F193)-MIN(ROW(F183:F193))+1, ""), ROW() -182 )), "")</f>
        <v/>
      </c>
      <c r="AI185" s="13" t="str">
        <f t="array" ref="AI185">IFERROR(INDEX(E183:E193, SMALL(IF(ISNUMBER(SEARCH("JV1",F183:F193)), ROW(F183:F193)-MIN(ROW(F183:F193))+1, ""), ROW() -182 )), "")</f>
        <v/>
      </c>
      <c r="AJ185" s="13" t="str">
        <f t="array" ref="AJ185">IFERROR(INDEX(B183:B193, SMALL(IF(ISNUMBER(SEARCH("JV2",F183:F193)), ROW(F183:F193)-MIN(ROW(F183:F193))+1, ""), ROW() -182 )), "")</f>
        <v/>
      </c>
      <c r="AK185" s="13" t="str">
        <f t="array" ref="AK185">IFERROR(INDEX(C183:C193, SMALL(IF(ISNUMBER(SEARCH("JV2",F183:F193)), ROW(F183:F193)-MIN(ROW(F183:F193))+1, ""), ROW() -182 )), "")</f>
        <v/>
      </c>
      <c r="AL185" s="13" t="str">
        <f t="array" ref="AL185">IFERROR(INDEX(D183:D193, SMALL(IF(ISNUMBER(SEARCH("JV2",F183:F193)), ROW(F183:F193)-MIN(ROW(F183:F193))+1, ""), ROW() -182 )), "")</f>
        <v/>
      </c>
      <c r="AM185" s="13" t="str">
        <f t="array" ref="AM185">IFERROR(INDEX(E183:E193, SMALL(IF(ISNUMBER(SEARCH("JV2",F183:F193)), ROW(F183:F193)-MIN(ROW(F183:F193))+1, ""), ROW() -182 )), "")</f>
        <v/>
      </c>
    </row>
    <row r="186" spans="2:39" s="13" customFormat="1" ht="15" customHeight="1" x14ac:dyDescent="0.25">
      <c r="B186" s="21" t="s">
        <v>378</v>
      </c>
      <c r="C186" s="1"/>
      <c r="D186" s="22" t="s">
        <v>385</v>
      </c>
      <c r="E186" s="1" t="s">
        <v>386</v>
      </c>
      <c r="F186" s="23" t="s">
        <v>13</v>
      </c>
      <c r="G186" s="24"/>
      <c r="H186" s="25">
        <v>4330</v>
      </c>
      <c r="I186" s="24"/>
      <c r="J186" s="25" t="b">
        <v>0</v>
      </c>
      <c r="K186" s="19"/>
      <c r="L186" s="26"/>
      <c r="M186" s="27"/>
      <c r="AB186" s="13" t="str">
        <f t="array" ref="AB186">IFERROR(INDEX(B183:B193, SMALL(IF("V"=F183:F193, ROW(F183:F193)-MIN(ROW(F183:F193))+1, ""), ROW() -182 )), "")</f>
        <v>University of the Cumberlands</v>
      </c>
      <c r="AC186" s="13">
        <f t="array" ref="AC186">IFERROR(INDEX(C183:C193, SMALL(IF("V"=F183:F193, ROW(F183:F193)-MIN(ROW(F183:F193))+1, ""), ROW() -182 )), "")</f>
        <v>0</v>
      </c>
      <c r="AD186" s="13" t="str">
        <f t="array" ref="AD186">IFERROR(INDEX(D183:D193, SMALL(IF("V"=F183:F193, ROW(F183:F193)-MIN(ROW(F183:F193))+1, ""), ROW() -182 )), "")</f>
        <v>11-406229</v>
      </c>
      <c r="AE186" s="13" t="str">
        <f t="array" ref="AE186">IFERROR(INDEX(E183:E193, SMALL(IF("V"=F183:F193, ROW(F183:F193)-MIN(ROW(F183:F193))+1, ""), ROW() -182 )), "")</f>
        <v>Kiara Abanto</v>
      </c>
      <c r="AF186" s="13" t="str">
        <f t="array" ref="AF186">IFERROR(INDEX(B183:B193, SMALL(IF(ISNUMBER(SEARCH("JV1",F183:F193)), ROW(F183:F193)-MIN(ROW(F183:F193))+1, ""), ROW() -182 )), "")</f>
        <v/>
      </c>
      <c r="AG186" s="13" t="str">
        <f t="array" ref="AG186">IFERROR(INDEX(C183:C193, SMALL(IF(ISNUMBER(SEARCH("JV1",F183:F193)), ROW(F183:F193)-MIN(ROW(F183:F193))+1, ""), ROW() -182 )), "")</f>
        <v/>
      </c>
      <c r="AH186" s="13" t="str">
        <f t="array" ref="AH186">IFERROR(INDEX(D183:D193, SMALL(IF(ISNUMBER(SEARCH("JV1",F183:F193)), ROW(F183:F193)-MIN(ROW(F183:F193))+1, ""), ROW() -182 )), "")</f>
        <v/>
      </c>
      <c r="AI186" s="13" t="str">
        <f t="array" ref="AI186">IFERROR(INDEX(E183:E193, SMALL(IF(ISNUMBER(SEARCH("JV1",F183:F193)), ROW(F183:F193)-MIN(ROW(F183:F193))+1, ""), ROW() -182 )), "")</f>
        <v/>
      </c>
      <c r="AJ186" s="13" t="str">
        <f t="array" ref="AJ186">IFERROR(INDEX(B183:B193, SMALL(IF(ISNUMBER(SEARCH("JV2",F183:F193)), ROW(F183:F193)-MIN(ROW(F183:F193))+1, ""), ROW() -182 )), "")</f>
        <v/>
      </c>
      <c r="AK186" s="13" t="str">
        <f t="array" ref="AK186">IFERROR(INDEX(C183:C193, SMALL(IF(ISNUMBER(SEARCH("JV2",F183:F193)), ROW(F183:F193)-MIN(ROW(F183:F193))+1, ""), ROW() -182 )), "")</f>
        <v/>
      </c>
      <c r="AL186" s="13" t="str">
        <f t="array" ref="AL186">IFERROR(INDEX(D183:D193, SMALL(IF(ISNUMBER(SEARCH("JV2",F183:F193)), ROW(F183:F193)-MIN(ROW(F183:F193))+1, ""), ROW() -182 )), "")</f>
        <v/>
      </c>
      <c r="AM186" s="13" t="str">
        <f t="array" ref="AM186">IFERROR(INDEX(E183:E193, SMALL(IF(ISNUMBER(SEARCH("JV2",F183:F193)), ROW(F183:F193)-MIN(ROW(F183:F193))+1, ""), ROW() -182 )), "")</f>
        <v/>
      </c>
    </row>
    <row r="187" spans="2:39" s="13" customFormat="1" ht="15" customHeight="1" x14ac:dyDescent="0.25">
      <c r="B187" s="21" t="s">
        <v>378</v>
      </c>
      <c r="C187" s="1"/>
      <c r="D187" s="22" t="s">
        <v>387</v>
      </c>
      <c r="E187" s="1" t="s">
        <v>388</v>
      </c>
      <c r="F187" s="23" t="s">
        <v>29</v>
      </c>
      <c r="G187" s="24"/>
      <c r="H187" s="25">
        <v>4330</v>
      </c>
      <c r="I187" s="24"/>
      <c r="J187" s="25" t="b">
        <v>0</v>
      </c>
      <c r="K187" s="19"/>
      <c r="L187" s="26"/>
      <c r="M187" s="27"/>
      <c r="AB187" s="13" t="str">
        <f t="array" ref="AB187">IFERROR(INDEX(B183:B193, SMALL(IF("V"=F183:F193, ROW(F183:F193)-MIN(ROW(F183:F193))+1, ""), ROW() -182 )), "")</f>
        <v>University of the Cumberlands</v>
      </c>
      <c r="AC187" s="13">
        <f t="array" ref="AC187">IFERROR(INDEX(C183:C193, SMALL(IF("V"=F183:F193, ROW(F183:F193)-MIN(ROW(F183:F193))+1, ""), ROW() -182 )), "")</f>
        <v>0</v>
      </c>
      <c r="AD187" s="13" t="str">
        <f t="array" ref="AD187">IFERROR(INDEX(D183:D193, SMALL(IF("V"=F183:F193, ROW(F183:F193)-MIN(ROW(F183:F193))+1, ""), ROW() -182 )), "")</f>
        <v>7914-3935</v>
      </c>
      <c r="AE187" s="13" t="str">
        <f t="array" ref="AE187">IFERROR(INDEX(E183:E193, SMALL(IF("V"=F183:F193, ROW(F183:F193)-MIN(ROW(F183:F193))+1, ""), ROW() -182 )), "")</f>
        <v>Paige Frantz</v>
      </c>
      <c r="AF187" s="13" t="str">
        <f t="array" ref="AF187">IFERROR(INDEX(B183:B193, SMALL(IF(ISNUMBER(SEARCH("JV1",F183:F193)), ROW(F183:F193)-MIN(ROW(F183:F193))+1, ""), ROW() -182 )), "")</f>
        <v/>
      </c>
      <c r="AG187" s="13" t="str">
        <f t="array" ref="AG187">IFERROR(INDEX(C183:C193, SMALL(IF(ISNUMBER(SEARCH("JV1",F183:F193)), ROW(F183:F193)-MIN(ROW(F183:F193))+1, ""), ROW() -182 )), "")</f>
        <v/>
      </c>
      <c r="AH187" s="13" t="str">
        <f t="array" ref="AH187">IFERROR(INDEX(D183:D193, SMALL(IF(ISNUMBER(SEARCH("JV1",F183:F193)), ROW(F183:F193)-MIN(ROW(F183:F193))+1, ""), ROW() -182 )), "")</f>
        <v/>
      </c>
      <c r="AI187" s="13" t="str">
        <f t="array" ref="AI187">IFERROR(INDEX(E183:E193, SMALL(IF(ISNUMBER(SEARCH("JV1",F183:F193)), ROW(F183:F193)-MIN(ROW(F183:F193))+1, ""), ROW() -182 )), "")</f>
        <v/>
      </c>
      <c r="AJ187" s="13" t="str">
        <f t="array" ref="AJ187">IFERROR(INDEX(B183:B193, SMALL(IF(ISNUMBER(SEARCH("JV2",F183:F193)), ROW(F183:F193)-MIN(ROW(F183:F193))+1, ""), ROW() -182 )), "")</f>
        <v/>
      </c>
      <c r="AK187" s="13" t="str">
        <f t="array" ref="AK187">IFERROR(INDEX(C183:C193, SMALL(IF(ISNUMBER(SEARCH("JV2",F183:F193)), ROW(F183:F193)-MIN(ROW(F183:F193))+1, ""), ROW() -182 )), "")</f>
        <v/>
      </c>
      <c r="AL187" s="13" t="str">
        <f t="array" ref="AL187">IFERROR(INDEX(D183:D193, SMALL(IF(ISNUMBER(SEARCH("JV2",F183:F193)), ROW(F183:F193)-MIN(ROW(F183:F193))+1, ""), ROW() -182 )), "")</f>
        <v/>
      </c>
      <c r="AM187" s="13" t="str">
        <f t="array" ref="AM187">IFERROR(INDEX(E183:E193, SMALL(IF(ISNUMBER(SEARCH("JV2",F183:F193)), ROW(F183:F193)-MIN(ROW(F183:F193))+1, ""), ROW() -182 )), "")</f>
        <v/>
      </c>
    </row>
    <row r="188" spans="2:39" s="13" customFormat="1" ht="15" customHeight="1" x14ac:dyDescent="0.25">
      <c r="B188" s="21" t="s">
        <v>378</v>
      </c>
      <c r="C188" s="1"/>
      <c r="D188" s="22" t="s">
        <v>389</v>
      </c>
      <c r="E188" s="1" t="s">
        <v>390</v>
      </c>
      <c r="F188" s="23" t="s">
        <v>13</v>
      </c>
      <c r="G188" s="24"/>
      <c r="H188" s="25">
        <v>4330</v>
      </c>
      <c r="I188" s="24"/>
      <c r="J188" s="25" t="b">
        <v>0</v>
      </c>
      <c r="K188" s="19"/>
      <c r="L188" s="26"/>
      <c r="M188" s="27"/>
      <c r="AB188" s="13" t="str">
        <f t="array" ref="AB188">IFERROR(INDEX(B183:B193, SMALL(IF("V"=F183:F193, ROW(F183:F193)-MIN(ROW(F183:F193))+1, ""), ROW() -182 )), "")</f>
        <v>University of the Cumberlands</v>
      </c>
      <c r="AC188" s="13">
        <f t="array" ref="AC188">IFERROR(INDEX(C183:C193, SMALL(IF("V"=F183:F193, ROW(F183:F193)-MIN(ROW(F183:F193))+1, ""), ROW() -182 )), "")</f>
        <v>0</v>
      </c>
      <c r="AD188" s="13" t="str">
        <f t="array" ref="AD188">IFERROR(INDEX(D183:D193, SMALL(IF("V"=F183:F193, ROW(F183:F193)-MIN(ROW(F183:F193))+1, ""), ROW() -182 )), "")</f>
        <v>11-546302</v>
      </c>
      <c r="AE188" s="13" t="str">
        <f t="array" ref="AE188">IFERROR(INDEX(E183:E193, SMALL(IF("V"=F183:F193, ROW(F183:F193)-MIN(ROW(F183:F193))+1, ""), ROW() -182 )), "")</f>
        <v>Skyler Holt</v>
      </c>
      <c r="AF188" s="13" t="str">
        <f t="array" ref="AF188">IFERROR(INDEX(B183:B193, SMALL(IF(ISNUMBER(SEARCH("JV1",F183:F193)), ROW(F183:F193)-MIN(ROW(F183:F193))+1, ""), ROW() -182 )), "")</f>
        <v/>
      </c>
      <c r="AG188" s="13" t="str">
        <f t="array" ref="AG188">IFERROR(INDEX(C183:C193, SMALL(IF(ISNUMBER(SEARCH("JV1",F183:F193)), ROW(F183:F193)-MIN(ROW(F183:F193))+1, ""), ROW() -182 )), "")</f>
        <v/>
      </c>
      <c r="AH188" s="13" t="str">
        <f t="array" ref="AH188">IFERROR(INDEX(D183:D193, SMALL(IF(ISNUMBER(SEARCH("JV1",F183:F193)), ROW(F183:F193)-MIN(ROW(F183:F193))+1, ""), ROW() -182 )), "")</f>
        <v/>
      </c>
      <c r="AI188" s="13" t="str">
        <f t="array" ref="AI188">IFERROR(INDEX(E183:E193, SMALL(IF(ISNUMBER(SEARCH("JV1",F183:F193)), ROW(F183:F193)-MIN(ROW(F183:F193))+1, ""), ROW() -182 )), "")</f>
        <v/>
      </c>
      <c r="AJ188" s="13" t="str">
        <f t="array" ref="AJ188">IFERROR(INDEX(B183:B193, SMALL(IF(ISNUMBER(SEARCH("JV2",F183:F193)), ROW(F183:F193)-MIN(ROW(F183:F193))+1, ""), ROW() -182 )), "")</f>
        <v/>
      </c>
      <c r="AK188" s="13" t="str">
        <f t="array" ref="AK188">IFERROR(INDEX(C183:C193, SMALL(IF(ISNUMBER(SEARCH("JV2",F183:F193)), ROW(F183:F193)-MIN(ROW(F183:F193))+1, ""), ROW() -182 )), "")</f>
        <v/>
      </c>
      <c r="AL188" s="13" t="str">
        <f t="array" ref="AL188">IFERROR(INDEX(D183:D193, SMALL(IF(ISNUMBER(SEARCH("JV2",F183:F193)), ROW(F183:F193)-MIN(ROW(F183:F193))+1, ""), ROW() -182 )), "")</f>
        <v/>
      </c>
      <c r="AM188" s="13" t="str">
        <f t="array" ref="AM188">IFERROR(INDEX(E183:E193, SMALL(IF(ISNUMBER(SEARCH("JV2",F183:F193)), ROW(F183:F193)-MIN(ROW(F183:F193))+1, ""), ROW() -182 )), "")</f>
        <v/>
      </c>
    </row>
    <row r="189" spans="2:39" s="13" customFormat="1" ht="15" customHeight="1" x14ac:dyDescent="0.25">
      <c r="B189" s="21" t="s">
        <v>378</v>
      </c>
      <c r="C189" s="1"/>
      <c r="D189" s="22" t="s">
        <v>391</v>
      </c>
      <c r="E189" s="1" t="s">
        <v>392</v>
      </c>
      <c r="F189" s="23" t="s">
        <v>13</v>
      </c>
      <c r="G189" s="24"/>
      <c r="H189" s="25">
        <v>4330</v>
      </c>
      <c r="I189" s="24"/>
      <c r="J189" s="25" t="b">
        <v>0</v>
      </c>
      <c r="K189" s="19"/>
      <c r="L189" s="26"/>
      <c r="M189" s="27"/>
      <c r="AB189" s="13" t="str">
        <f t="array" ref="AB189">IFERROR(INDEX(B183:B193, SMALL(IF("V"=F183:F193, ROW(F183:F193)-MIN(ROW(F183:F193))+1, ""), ROW() -182 )), "")</f>
        <v/>
      </c>
      <c r="AC189" s="13" t="str">
        <f t="array" ref="AC189">IFERROR(INDEX(C183:C193, SMALL(IF("V"=F183:F193, ROW(F183:F193)-MIN(ROW(F183:F193))+1, ""), ROW() -182 )), "")</f>
        <v/>
      </c>
      <c r="AD189" s="13" t="str">
        <f t="array" ref="AD189">IFERROR(INDEX(D183:D193, SMALL(IF("V"=F183:F193, ROW(F183:F193)-MIN(ROW(F183:F193))+1, ""), ROW() -182 )), "")</f>
        <v/>
      </c>
      <c r="AE189" s="13" t="str">
        <f t="array" ref="AE189">IFERROR(INDEX(E183:E193, SMALL(IF("V"=F183:F193, ROW(F183:F193)-MIN(ROW(F183:F193))+1, ""), ROW() -182 )), "")</f>
        <v/>
      </c>
      <c r="AF189" s="13" t="str">
        <f t="array" ref="AF189">IFERROR(INDEX(B183:B193, SMALL(IF(ISNUMBER(SEARCH("JV1",F183:F193)), ROW(F183:F193)-MIN(ROW(F183:F193))+1, ""), ROW() -182 )), "")</f>
        <v/>
      </c>
      <c r="AG189" s="13" t="str">
        <f t="array" ref="AG189">IFERROR(INDEX(C183:C193, SMALL(IF(ISNUMBER(SEARCH("JV1",F183:F193)), ROW(F183:F193)-MIN(ROW(F183:F193))+1, ""), ROW() -182 )), "")</f>
        <v/>
      </c>
      <c r="AH189" s="13" t="str">
        <f t="array" ref="AH189">IFERROR(INDEX(D183:D193, SMALL(IF(ISNUMBER(SEARCH("JV1",F183:F193)), ROW(F183:F193)-MIN(ROW(F183:F193))+1, ""), ROW() -182 )), "")</f>
        <v/>
      </c>
      <c r="AI189" s="13" t="str">
        <f t="array" ref="AI189">IFERROR(INDEX(E183:E193, SMALL(IF(ISNUMBER(SEARCH("JV1",F183:F193)), ROW(F183:F193)-MIN(ROW(F183:F193))+1, ""), ROW() -182 )), "")</f>
        <v/>
      </c>
      <c r="AJ189" s="13" t="str">
        <f t="array" ref="AJ189">IFERROR(INDEX(B183:B193, SMALL(IF(ISNUMBER(SEARCH("JV2",F183:F193)), ROW(F183:F193)-MIN(ROW(F183:F193))+1, ""), ROW() -182 )), "")</f>
        <v/>
      </c>
      <c r="AK189" s="13" t="str">
        <f t="array" ref="AK189">IFERROR(INDEX(C183:C193, SMALL(IF(ISNUMBER(SEARCH("JV2",F183:F193)), ROW(F183:F193)-MIN(ROW(F183:F193))+1, ""), ROW() -182 )), "")</f>
        <v/>
      </c>
      <c r="AL189" s="13" t="str">
        <f t="array" ref="AL189">IFERROR(INDEX(D183:D193, SMALL(IF(ISNUMBER(SEARCH("JV2",F183:F193)), ROW(F183:F193)-MIN(ROW(F183:F193))+1, ""), ROW() -182 )), "")</f>
        <v/>
      </c>
      <c r="AM189" s="13" t="str">
        <f t="array" ref="AM189">IFERROR(INDEX(E183:E193, SMALL(IF(ISNUMBER(SEARCH("JV2",F183:F193)), ROW(F183:F193)-MIN(ROW(F183:F193))+1, ""), ROW() -182 )), "")</f>
        <v/>
      </c>
    </row>
    <row r="190" spans="2:39" s="13" customFormat="1" ht="15" customHeight="1" x14ac:dyDescent="0.25">
      <c r="B190" s="21" t="s">
        <v>378</v>
      </c>
      <c r="C190" s="1"/>
      <c r="D190" s="22" t="s">
        <v>393</v>
      </c>
      <c r="E190" s="1" t="s">
        <v>394</v>
      </c>
      <c r="F190" s="23" t="s">
        <v>13</v>
      </c>
      <c r="G190" s="24"/>
      <c r="H190" s="25">
        <v>4330</v>
      </c>
      <c r="I190" s="24"/>
      <c r="J190" s="25" t="b">
        <v>0</v>
      </c>
      <c r="K190" s="19"/>
      <c r="L190" s="26"/>
      <c r="M190" s="27"/>
      <c r="AB190" s="13" t="str">
        <f t="array" ref="AB190">IFERROR(INDEX(B183:B193, SMALL(IF("V"=F183:F193, ROW(F183:F193)-MIN(ROW(F183:F193))+1, ""), ROW() -182 )), "")</f>
        <v/>
      </c>
      <c r="AC190" s="13" t="str">
        <f t="array" ref="AC190">IFERROR(INDEX(C183:C193, SMALL(IF("V"=F183:F193, ROW(F183:F193)-MIN(ROW(F183:F193))+1, ""), ROW() -182 )), "")</f>
        <v/>
      </c>
      <c r="AD190" s="13" t="str">
        <f t="array" ref="AD190">IFERROR(INDEX(D183:D193, SMALL(IF("V"=F183:F193, ROW(F183:F193)-MIN(ROW(F183:F193))+1, ""), ROW() -182 )), "")</f>
        <v/>
      </c>
      <c r="AE190" s="13" t="str">
        <f t="array" ref="AE190">IFERROR(INDEX(E183:E193, SMALL(IF("V"=F183:F193, ROW(F183:F193)-MIN(ROW(F183:F193))+1, ""), ROW() -182 )), "")</f>
        <v/>
      </c>
      <c r="AF190" s="13" t="str">
        <f t="array" ref="AF190">IFERROR(INDEX(B183:B193, SMALL(IF(ISNUMBER(SEARCH("JV1",F183:F193)), ROW(F183:F193)-MIN(ROW(F183:F193))+1, ""), ROW() -182 )), "")</f>
        <v/>
      </c>
      <c r="AG190" s="13" t="str">
        <f t="array" ref="AG190">IFERROR(INDEX(C183:C193, SMALL(IF(ISNUMBER(SEARCH("JV1",F183:F193)), ROW(F183:F193)-MIN(ROW(F183:F193))+1, ""), ROW() -182 )), "")</f>
        <v/>
      </c>
      <c r="AH190" s="13" t="str">
        <f t="array" ref="AH190">IFERROR(INDEX(D183:D193, SMALL(IF(ISNUMBER(SEARCH("JV1",F183:F193)), ROW(F183:F193)-MIN(ROW(F183:F193))+1, ""), ROW() -182 )), "")</f>
        <v/>
      </c>
      <c r="AI190" s="13" t="str">
        <f t="array" ref="AI190">IFERROR(INDEX(E183:E193, SMALL(IF(ISNUMBER(SEARCH("JV1",F183:F193)), ROW(F183:F193)-MIN(ROW(F183:F193))+1, ""), ROW() -182 )), "")</f>
        <v/>
      </c>
      <c r="AJ190" s="13" t="str">
        <f t="array" ref="AJ190">IFERROR(INDEX(B183:B193, SMALL(IF(ISNUMBER(SEARCH("JV2",F183:F193)), ROW(F183:F193)-MIN(ROW(F183:F193))+1, ""), ROW() -182 )), "")</f>
        <v/>
      </c>
      <c r="AK190" s="13" t="str">
        <f t="array" ref="AK190">IFERROR(INDEX(C183:C193, SMALL(IF(ISNUMBER(SEARCH("JV2",F183:F193)), ROW(F183:F193)-MIN(ROW(F183:F193))+1, ""), ROW() -182 )), "")</f>
        <v/>
      </c>
      <c r="AL190" s="13" t="str">
        <f t="array" ref="AL190">IFERROR(INDEX(D183:D193, SMALL(IF(ISNUMBER(SEARCH("JV2",F183:F193)), ROW(F183:F193)-MIN(ROW(F183:F193))+1, ""), ROW() -182 )), "")</f>
        <v/>
      </c>
      <c r="AM190" s="13" t="str">
        <f t="array" ref="AM190">IFERROR(INDEX(E183:E193, SMALL(IF(ISNUMBER(SEARCH("JV2",F183:F193)), ROW(F183:F193)-MIN(ROW(F183:F193))+1, ""), ROW() -182 )), "")</f>
        <v/>
      </c>
    </row>
    <row r="191" spans="2:39" s="13" customFormat="1" ht="15" customHeight="1" x14ac:dyDescent="0.25">
      <c r="B191" s="21" t="s">
        <v>378</v>
      </c>
      <c r="C191" s="1"/>
      <c r="D191" s="22" t="s">
        <v>395</v>
      </c>
      <c r="E191" s="1" t="s">
        <v>396</v>
      </c>
      <c r="F191" s="23" t="s">
        <v>29</v>
      </c>
      <c r="G191" s="24"/>
      <c r="H191" s="25">
        <v>4330</v>
      </c>
      <c r="I191" s="24"/>
      <c r="J191" s="25" t="b">
        <v>0</v>
      </c>
      <c r="K191" s="19"/>
      <c r="L191" s="26"/>
      <c r="M191" s="27"/>
    </row>
    <row r="192" spans="2:39" s="13" customFormat="1" ht="15" customHeight="1" x14ac:dyDescent="0.25">
      <c r="B192" s="21" t="s">
        <v>378</v>
      </c>
      <c r="C192" s="1"/>
      <c r="D192" s="22" t="s">
        <v>397</v>
      </c>
      <c r="E192" s="1" t="s">
        <v>398</v>
      </c>
      <c r="F192" s="23" t="s">
        <v>13</v>
      </c>
      <c r="G192" s="24"/>
      <c r="H192" s="25">
        <v>4330</v>
      </c>
      <c r="I192" s="24"/>
      <c r="J192" s="25" t="b">
        <v>0</v>
      </c>
      <c r="K192" s="19"/>
      <c r="L192" s="26"/>
      <c r="M192" s="27"/>
    </row>
    <row r="193" spans="2:39" s="13" customFormat="1" ht="15" customHeight="1" x14ac:dyDescent="0.25">
      <c r="B193" s="21" t="s">
        <v>378</v>
      </c>
      <c r="C193" s="1"/>
      <c r="D193" s="22" t="s">
        <v>399</v>
      </c>
      <c r="E193" s="1" t="s">
        <v>400</v>
      </c>
      <c r="F193" s="23" t="s">
        <v>13</v>
      </c>
      <c r="G193" s="24"/>
      <c r="H193" s="25">
        <v>4330</v>
      </c>
      <c r="I193" s="24"/>
      <c r="J193" s="25" t="b">
        <v>0</v>
      </c>
      <c r="K193" s="19"/>
      <c r="L193" s="26"/>
      <c r="M193" s="27"/>
    </row>
    <row r="194" spans="2:39" s="13" customFormat="1" ht="15" customHeight="1" x14ac:dyDescent="0.25">
      <c r="B194" s="21" t="s">
        <v>401</v>
      </c>
      <c r="C194" s="1"/>
      <c r="D194" s="22" t="s">
        <v>402</v>
      </c>
      <c r="E194" s="1" t="s">
        <v>403</v>
      </c>
      <c r="F194" s="23" t="s">
        <v>13</v>
      </c>
      <c r="G194" s="24"/>
      <c r="H194" s="25">
        <v>3064</v>
      </c>
      <c r="I194" s="24"/>
      <c r="J194" s="25" t="b">
        <v>0</v>
      </c>
      <c r="K194" s="19"/>
      <c r="L194" s="26"/>
      <c r="M194" s="27"/>
      <c r="AB194" s="13" t="str">
        <f t="array" ref="AB194">IFERROR(INDEX(B194:B203, SMALL(IF("V"=F194:F203, ROW(F194:F203)-MIN(ROW(F194:F203))+1, ""), ROW() -193 )), "")</f>
        <v>Webber International University</v>
      </c>
      <c r="AC194" s="13">
        <f t="array" ref="AC194">IFERROR(INDEX(C194:C203, SMALL(IF("V"=F194:F203, ROW(F194:F203)-MIN(ROW(F194:F203))+1, ""), ROW() -193 )), "")</f>
        <v>0</v>
      </c>
      <c r="AD194" s="13" t="str">
        <f t="array" ref="AD194">IFERROR(INDEX(D194:D203, SMALL(IF("V"=F194:F203, ROW(F194:F203)-MIN(ROW(F194:F203))+1, ""), ROW() -193 )), "")</f>
        <v>11-188181</v>
      </c>
      <c r="AE194" s="13" t="str">
        <f t="array" ref="AE194">IFERROR(INDEX(E194:E203, SMALL(IF("V"=F194:F203, ROW(F194:F203)-MIN(ROW(F194:F203))+1, ""), ROW() -193 )), "")</f>
        <v>Aliyah Alleyne</v>
      </c>
      <c r="AF194" s="13" t="str">
        <f t="array" ref="AF194">IFERROR(INDEX(B194:B203, SMALL(IF(ISNUMBER(SEARCH("JV1",F194:F203)), ROW(F194:F203)-MIN(ROW(F194:F203))+1, ""), ROW() -193 )), "")</f>
        <v/>
      </c>
      <c r="AG194" s="13" t="str">
        <f t="array" ref="AG194">IFERROR(INDEX(C194:C203, SMALL(IF(ISNUMBER(SEARCH("JV1",F194:F203)), ROW(F194:F203)-MIN(ROW(F194:F203))+1, ""), ROW() -193 )), "")</f>
        <v/>
      </c>
      <c r="AH194" s="13" t="str">
        <f t="array" ref="AH194">IFERROR(INDEX(D194:D203, SMALL(IF(ISNUMBER(SEARCH("JV1",F194:F203)), ROW(F194:F203)-MIN(ROW(F194:F203))+1, ""), ROW() -193 )), "")</f>
        <v/>
      </c>
      <c r="AI194" s="13" t="str">
        <f t="array" ref="AI194">IFERROR(INDEX(E194:E203, SMALL(IF(ISNUMBER(SEARCH("JV1",F194:F203)), ROW(F194:F203)-MIN(ROW(F194:F203))+1, ""), ROW() -193 )), "")</f>
        <v/>
      </c>
      <c r="AJ194" s="13" t="str">
        <f t="array" ref="AJ194">IFERROR(INDEX(B194:B203, SMALL(IF(ISNUMBER(SEARCH("JV2",F194:F203)), ROW(F194:F203)-MIN(ROW(F194:F203))+1, ""), ROW() -193 )), "")</f>
        <v/>
      </c>
      <c r="AK194" s="13" t="str">
        <f t="array" ref="AK194">IFERROR(INDEX(C194:C203, SMALL(IF(ISNUMBER(SEARCH("JV2",F194:F203)), ROW(F194:F203)-MIN(ROW(F194:F203))+1, ""), ROW() -193 )), "")</f>
        <v/>
      </c>
      <c r="AL194" s="13" t="str">
        <f t="array" ref="AL194">IFERROR(INDEX(D194:D203, SMALL(IF(ISNUMBER(SEARCH("JV2",F194:F203)), ROW(F194:F203)-MIN(ROW(F194:F203))+1, ""), ROW() -193 )), "")</f>
        <v/>
      </c>
      <c r="AM194" s="13" t="str">
        <f t="array" ref="AM194">IFERROR(INDEX(E194:E203, SMALL(IF(ISNUMBER(SEARCH("JV2",F194:F203)), ROW(F194:F203)-MIN(ROW(F194:F203))+1, ""), ROW() -193 )), "")</f>
        <v/>
      </c>
    </row>
    <row r="195" spans="2:39" s="13" customFormat="1" ht="15" customHeight="1" x14ac:dyDescent="0.25">
      <c r="B195" s="21" t="s">
        <v>401</v>
      </c>
      <c r="C195" s="1"/>
      <c r="D195" s="22" t="s">
        <v>404</v>
      </c>
      <c r="E195" s="1" t="s">
        <v>405</v>
      </c>
      <c r="F195" s="23" t="s">
        <v>29</v>
      </c>
      <c r="G195" s="24"/>
      <c r="H195" s="25">
        <v>3064</v>
      </c>
      <c r="I195" s="24"/>
      <c r="J195" s="25" t="b">
        <v>0</v>
      </c>
      <c r="K195" s="19"/>
      <c r="L195" s="26"/>
      <c r="M195" s="27"/>
      <c r="AB195" s="13" t="str">
        <f t="array" ref="AB195">IFERROR(INDEX(B194:B203, SMALL(IF("V"=F194:F203, ROW(F194:F203)-MIN(ROW(F194:F203))+1, ""), ROW() -193 )), "")</f>
        <v>Webber International University</v>
      </c>
      <c r="AC195" s="13">
        <f t="array" ref="AC195">IFERROR(INDEX(C194:C203, SMALL(IF("V"=F194:F203, ROW(F194:F203)-MIN(ROW(F194:F203))+1, ""), ROW() -193 )), "")</f>
        <v>0</v>
      </c>
      <c r="AD195" s="13" t="str">
        <f t="array" ref="AD195">IFERROR(INDEX(D194:D203, SMALL(IF("V"=F194:F203, ROW(F194:F203)-MIN(ROW(F194:F203))+1, ""), ROW() -193 )), "")</f>
        <v>20-37620</v>
      </c>
      <c r="AE195" s="13" t="str">
        <f t="array" ref="AE195">IFERROR(INDEX(E194:E203, SMALL(IF("V"=F194:F203, ROW(F194:F203)-MIN(ROW(F194:F203))+1, ""), ROW() -193 )), "")</f>
        <v>Jaqueline Witura</v>
      </c>
      <c r="AF195" s="13" t="str">
        <f t="array" ref="AF195">IFERROR(INDEX(B194:B203, SMALL(IF(ISNUMBER(SEARCH("JV1",F194:F203)), ROW(F194:F203)-MIN(ROW(F194:F203))+1, ""), ROW() -193 )), "")</f>
        <v/>
      </c>
      <c r="AG195" s="13" t="str">
        <f t="array" ref="AG195">IFERROR(INDEX(C194:C203, SMALL(IF(ISNUMBER(SEARCH("JV1",F194:F203)), ROW(F194:F203)-MIN(ROW(F194:F203))+1, ""), ROW() -193 )), "")</f>
        <v/>
      </c>
      <c r="AH195" s="13" t="str">
        <f t="array" ref="AH195">IFERROR(INDEX(D194:D203, SMALL(IF(ISNUMBER(SEARCH("JV1",F194:F203)), ROW(F194:F203)-MIN(ROW(F194:F203))+1, ""), ROW() -193 )), "")</f>
        <v/>
      </c>
      <c r="AI195" s="13" t="str">
        <f t="array" ref="AI195">IFERROR(INDEX(E194:E203, SMALL(IF(ISNUMBER(SEARCH("JV1",F194:F203)), ROW(F194:F203)-MIN(ROW(F194:F203))+1, ""), ROW() -193 )), "")</f>
        <v/>
      </c>
      <c r="AJ195" s="13" t="str">
        <f t="array" ref="AJ195">IFERROR(INDEX(B194:B203, SMALL(IF(ISNUMBER(SEARCH("JV2",F194:F203)), ROW(F194:F203)-MIN(ROW(F194:F203))+1, ""), ROW() -193 )), "")</f>
        <v/>
      </c>
      <c r="AK195" s="13" t="str">
        <f t="array" ref="AK195">IFERROR(INDEX(C194:C203, SMALL(IF(ISNUMBER(SEARCH("JV2",F194:F203)), ROW(F194:F203)-MIN(ROW(F194:F203))+1, ""), ROW() -193 )), "")</f>
        <v/>
      </c>
      <c r="AL195" s="13" t="str">
        <f t="array" ref="AL195">IFERROR(INDEX(D194:D203, SMALL(IF(ISNUMBER(SEARCH("JV2",F194:F203)), ROW(F194:F203)-MIN(ROW(F194:F203))+1, ""), ROW() -193 )), "")</f>
        <v/>
      </c>
      <c r="AM195" s="13" t="str">
        <f t="array" ref="AM195">IFERROR(INDEX(E194:E203, SMALL(IF(ISNUMBER(SEARCH("JV2",F194:F203)), ROW(F194:F203)-MIN(ROW(F194:F203))+1, ""), ROW() -193 )), "")</f>
        <v/>
      </c>
    </row>
    <row r="196" spans="2:39" s="13" customFormat="1" ht="15" customHeight="1" x14ac:dyDescent="0.25">
      <c r="B196" s="21" t="s">
        <v>401</v>
      </c>
      <c r="C196" s="1"/>
      <c r="D196" s="22" t="s">
        <v>406</v>
      </c>
      <c r="E196" s="1" t="s">
        <v>407</v>
      </c>
      <c r="F196" s="23" t="s">
        <v>13</v>
      </c>
      <c r="G196" s="24"/>
      <c r="H196" s="25">
        <v>3064</v>
      </c>
      <c r="I196" s="24"/>
      <c r="J196" s="25" t="b">
        <v>0</v>
      </c>
      <c r="K196" s="19"/>
      <c r="L196" s="26"/>
      <c r="M196" s="27"/>
      <c r="AB196" s="13" t="str">
        <f t="array" ref="AB196">IFERROR(INDEX(B194:B203, SMALL(IF("V"=F194:F203, ROW(F194:F203)-MIN(ROW(F194:F203))+1, ""), ROW() -193 )), "")</f>
        <v>Webber International University</v>
      </c>
      <c r="AC196" s="13">
        <f t="array" ref="AC196">IFERROR(INDEX(C194:C203, SMALL(IF("V"=F194:F203, ROW(F194:F203)-MIN(ROW(F194:F203))+1, ""), ROW() -193 )), "")</f>
        <v>0</v>
      </c>
      <c r="AD196" s="13" t="str">
        <f t="array" ref="AD196">IFERROR(INDEX(D194:D203, SMALL(IF("V"=F194:F203, ROW(F194:F203)-MIN(ROW(F194:F203))+1, ""), ROW() -193 )), "")</f>
        <v>11-60100</v>
      </c>
      <c r="AE196" s="13" t="str">
        <f t="array" ref="AE196">IFERROR(INDEX(E194:E203, SMALL(IF("V"=F194:F203, ROW(F194:F203)-MIN(ROW(F194:F203))+1, ""), ROW() -193 )), "")</f>
        <v>Jenna Williams</v>
      </c>
      <c r="AF196" s="13" t="str">
        <f t="array" ref="AF196">IFERROR(INDEX(B194:B203, SMALL(IF(ISNUMBER(SEARCH("JV1",F194:F203)), ROW(F194:F203)-MIN(ROW(F194:F203))+1, ""), ROW() -193 )), "")</f>
        <v/>
      </c>
      <c r="AG196" s="13" t="str">
        <f t="array" ref="AG196">IFERROR(INDEX(C194:C203, SMALL(IF(ISNUMBER(SEARCH("JV1",F194:F203)), ROW(F194:F203)-MIN(ROW(F194:F203))+1, ""), ROW() -193 )), "")</f>
        <v/>
      </c>
      <c r="AH196" s="13" t="str">
        <f t="array" ref="AH196">IFERROR(INDEX(D194:D203, SMALL(IF(ISNUMBER(SEARCH("JV1",F194:F203)), ROW(F194:F203)-MIN(ROW(F194:F203))+1, ""), ROW() -193 )), "")</f>
        <v/>
      </c>
      <c r="AI196" s="13" t="str">
        <f t="array" ref="AI196">IFERROR(INDEX(E194:E203, SMALL(IF(ISNUMBER(SEARCH("JV1",F194:F203)), ROW(F194:F203)-MIN(ROW(F194:F203))+1, ""), ROW() -193 )), "")</f>
        <v/>
      </c>
      <c r="AJ196" s="13" t="str">
        <f t="array" ref="AJ196">IFERROR(INDEX(B194:B203, SMALL(IF(ISNUMBER(SEARCH("JV2",F194:F203)), ROW(F194:F203)-MIN(ROW(F194:F203))+1, ""), ROW() -193 )), "")</f>
        <v/>
      </c>
      <c r="AK196" s="13" t="str">
        <f t="array" ref="AK196">IFERROR(INDEX(C194:C203, SMALL(IF(ISNUMBER(SEARCH("JV2",F194:F203)), ROW(F194:F203)-MIN(ROW(F194:F203))+1, ""), ROW() -193 )), "")</f>
        <v/>
      </c>
      <c r="AL196" s="13" t="str">
        <f t="array" ref="AL196">IFERROR(INDEX(D194:D203, SMALL(IF(ISNUMBER(SEARCH("JV2",F194:F203)), ROW(F194:F203)-MIN(ROW(F194:F203))+1, ""), ROW() -193 )), "")</f>
        <v/>
      </c>
      <c r="AM196" s="13" t="str">
        <f t="array" ref="AM196">IFERROR(INDEX(E194:E203, SMALL(IF(ISNUMBER(SEARCH("JV2",F194:F203)), ROW(F194:F203)-MIN(ROW(F194:F203))+1, ""), ROW() -193 )), "")</f>
        <v/>
      </c>
    </row>
    <row r="197" spans="2:39" s="13" customFormat="1" ht="15" customHeight="1" x14ac:dyDescent="0.25">
      <c r="B197" s="21" t="s">
        <v>401</v>
      </c>
      <c r="C197" s="1"/>
      <c r="D197" s="22" t="s">
        <v>408</v>
      </c>
      <c r="E197" s="1" t="s">
        <v>409</v>
      </c>
      <c r="F197" s="23" t="s">
        <v>13</v>
      </c>
      <c r="G197" s="24"/>
      <c r="H197" s="25">
        <v>3064</v>
      </c>
      <c r="I197" s="24"/>
      <c r="J197" s="25" t="b">
        <v>0</v>
      </c>
      <c r="K197" s="19"/>
      <c r="L197" s="26"/>
      <c r="M197" s="27"/>
      <c r="AB197" s="13" t="str">
        <f t="array" ref="AB197">IFERROR(INDEX(B194:B203, SMALL(IF("V"=F194:F203, ROW(F194:F203)-MIN(ROW(F194:F203))+1, ""), ROW() -193 )), "")</f>
        <v>Webber International University</v>
      </c>
      <c r="AC197" s="13">
        <f t="array" ref="AC197">IFERROR(INDEX(C194:C203, SMALL(IF("V"=F194:F203, ROW(F194:F203)-MIN(ROW(F194:F203))+1, ""), ROW() -193 )), "")</f>
        <v>0</v>
      </c>
      <c r="AD197" s="13" t="str">
        <f t="array" ref="AD197">IFERROR(INDEX(D194:D203, SMALL(IF("V"=F194:F203, ROW(F194:F203)-MIN(ROW(F194:F203))+1, ""), ROW() -193 )), "")</f>
        <v>11-713414</v>
      </c>
      <c r="AE197" s="13" t="str">
        <f t="array" ref="AE197">IFERROR(INDEX(E194:E203, SMALL(IF("V"=F194:F203, ROW(F194:F203)-MIN(ROW(F194:F203))+1, ""), ROW() -193 )), "")</f>
        <v>Kelsie Zanin</v>
      </c>
      <c r="AF197" s="13" t="str">
        <f t="array" ref="AF197">IFERROR(INDEX(B194:B203, SMALL(IF(ISNUMBER(SEARCH("JV1",F194:F203)), ROW(F194:F203)-MIN(ROW(F194:F203))+1, ""), ROW() -193 )), "")</f>
        <v/>
      </c>
      <c r="AG197" s="13" t="str">
        <f t="array" ref="AG197">IFERROR(INDEX(C194:C203, SMALL(IF(ISNUMBER(SEARCH("JV1",F194:F203)), ROW(F194:F203)-MIN(ROW(F194:F203))+1, ""), ROW() -193 )), "")</f>
        <v/>
      </c>
      <c r="AH197" s="13" t="str">
        <f t="array" ref="AH197">IFERROR(INDEX(D194:D203, SMALL(IF(ISNUMBER(SEARCH("JV1",F194:F203)), ROW(F194:F203)-MIN(ROW(F194:F203))+1, ""), ROW() -193 )), "")</f>
        <v/>
      </c>
      <c r="AI197" s="13" t="str">
        <f t="array" ref="AI197">IFERROR(INDEX(E194:E203, SMALL(IF(ISNUMBER(SEARCH("JV1",F194:F203)), ROW(F194:F203)-MIN(ROW(F194:F203))+1, ""), ROW() -193 )), "")</f>
        <v/>
      </c>
      <c r="AJ197" s="13" t="str">
        <f t="array" ref="AJ197">IFERROR(INDEX(B194:B203, SMALL(IF(ISNUMBER(SEARCH("JV2",F194:F203)), ROW(F194:F203)-MIN(ROW(F194:F203))+1, ""), ROW() -193 )), "")</f>
        <v/>
      </c>
      <c r="AK197" s="13" t="str">
        <f t="array" ref="AK197">IFERROR(INDEX(C194:C203, SMALL(IF(ISNUMBER(SEARCH("JV2",F194:F203)), ROW(F194:F203)-MIN(ROW(F194:F203))+1, ""), ROW() -193 )), "")</f>
        <v/>
      </c>
      <c r="AL197" s="13" t="str">
        <f t="array" ref="AL197">IFERROR(INDEX(D194:D203, SMALL(IF(ISNUMBER(SEARCH("JV2",F194:F203)), ROW(F194:F203)-MIN(ROW(F194:F203))+1, ""), ROW() -193 )), "")</f>
        <v/>
      </c>
      <c r="AM197" s="13" t="str">
        <f t="array" ref="AM197">IFERROR(INDEX(E194:E203, SMALL(IF(ISNUMBER(SEARCH("JV2",F194:F203)), ROW(F194:F203)-MIN(ROW(F194:F203))+1, ""), ROW() -193 )), "")</f>
        <v/>
      </c>
    </row>
    <row r="198" spans="2:39" s="13" customFormat="1" ht="15" customHeight="1" x14ac:dyDescent="0.25">
      <c r="B198" s="21" t="s">
        <v>401</v>
      </c>
      <c r="C198" s="1"/>
      <c r="D198" s="22" t="s">
        <v>410</v>
      </c>
      <c r="E198" s="1" t="s">
        <v>411</v>
      </c>
      <c r="F198" s="23" t="s">
        <v>13</v>
      </c>
      <c r="G198" s="24"/>
      <c r="H198" s="25">
        <v>3064</v>
      </c>
      <c r="I198" s="24"/>
      <c r="J198" s="25" t="b">
        <v>0</v>
      </c>
      <c r="K198" s="19"/>
      <c r="L198" s="26"/>
      <c r="M198" s="27"/>
      <c r="AB198" s="13" t="str">
        <f t="array" ref="AB198">IFERROR(INDEX(B194:B203, SMALL(IF("V"=F194:F203, ROW(F194:F203)-MIN(ROW(F194:F203))+1, ""), ROW() -193 )), "")</f>
        <v>Webber International University</v>
      </c>
      <c r="AC198" s="13">
        <f t="array" ref="AC198">IFERROR(INDEX(C194:C203, SMALL(IF("V"=F194:F203, ROW(F194:F203)-MIN(ROW(F194:F203))+1, ""), ROW() -193 )), "")</f>
        <v>0</v>
      </c>
      <c r="AD198" s="13" t="str">
        <f t="array" ref="AD198">IFERROR(INDEX(D194:D203, SMALL(IF("V"=F194:F203, ROW(F194:F203)-MIN(ROW(F194:F203))+1, ""), ROW() -193 )), "")</f>
        <v>11-381423</v>
      </c>
      <c r="AE198" s="13" t="str">
        <f t="array" ref="AE198">IFERROR(INDEX(E194:E203, SMALL(IF("V"=F194:F203, ROW(F194:F203)-MIN(ROW(F194:F203))+1, ""), ROW() -193 )), "")</f>
        <v>Liberty McKinney</v>
      </c>
      <c r="AF198" s="13" t="str">
        <f t="array" ref="AF198">IFERROR(INDEX(B194:B203, SMALL(IF(ISNUMBER(SEARCH("JV1",F194:F203)), ROW(F194:F203)-MIN(ROW(F194:F203))+1, ""), ROW() -193 )), "")</f>
        <v/>
      </c>
      <c r="AG198" s="13" t="str">
        <f t="array" ref="AG198">IFERROR(INDEX(C194:C203, SMALL(IF(ISNUMBER(SEARCH("JV1",F194:F203)), ROW(F194:F203)-MIN(ROW(F194:F203))+1, ""), ROW() -193 )), "")</f>
        <v/>
      </c>
      <c r="AH198" s="13" t="str">
        <f t="array" ref="AH198">IFERROR(INDEX(D194:D203, SMALL(IF(ISNUMBER(SEARCH("JV1",F194:F203)), ROW(F194:F203)-MIN(ROW(F194:F203))+1, ""), ROW() -193 )), "")</f>
        <v/>
      </c>
      <c r="AI198" s="13" t="str">
        <f t="array" ref="AI198">IFERROR(INDEX(E194:E203, SMALL(IF(ISNUMBER(SEARCH("JV1",F194:F203)), ROW(F194:F203)-MIN(ROW(F194:F203))+1, ""), ROW() -193 )), "")</f>
        <v/>
      </c>
      <c r="AJ198" s="13" t="str">
        <f t="array" ref="AJ198">IFERROR(INDEX(B194:B203, SMALL(IF(ISNUMBER(SEARCH("JV2",F194:F203)), ROW(F194:F203)-MIN(ROW(F194:F203))+1, ""), ROW() -193 )), "")</f>
        <v/>
      </c>
      <c r="AK198" s="13" t="str">
        <f t="array" ref="AK198">IFERROR(INDEX(C194:C203, SMALL(IF(ISNUMBER(SEARCH("JV2",F194:F203)), ROW(F194:F203)-MIN(ROW(F194:F203))+1, ""), ROW() -193 )), "")</f>
        <v/>
      </c>
      <c r="AL198" s="13" t="str">
        <f t="array" ref="AL198">IFERROR(INDEX(D194:D203, SMALL(IF(ISNUMBER(SEARCH("JV2",F194:F203)), ROW(F194:F203)-MIN(ROW(F194:F203))+1, ""), ROW() -193 )), "")</f>
        <v/>
      </c>
      <c r="AM198" s="13" t="str">
        <f t="array" ref="AM198">IFERROR(INDEX(E194:E203, SMALL(IF(ISNUMBER(SEARCH("JV2",F194:F203)), ROW(F194:F203)-MIN(ROW(F194:F203))+1, ""), ROW() -193 )), "")</f>
        <v/>
      </c>
    </row>
    <row r="199" spans="2:39" s="13" customFormat="1" ht="15" customHeight="1" x14ac:dyDescent="0.25">
      <c r="B199" s="21" t="s">
        <v>401</v>
      </c>
      <c r="C199" s="1"/>
      <c r="D199" s="22" t="s">
        <v>412</v>
      </c>
      <c r="E199" s="1" t="s">
        <v>413</v>
      </c>
      <c r="F199" s="23" t="s">
        <v>13</v>
      </c>
      <c r="G199" s="24"/>
      <c r="H199" s="25">
        <v>3064</v>
      </c>
      <c r="I199" s="24"/>
      <c r="J199" s="25" t="b">
        <v>0</v>
      </c>
      <c r="K199" s="19"/>
      <c r="L199" s="26"/>
      <c r="M199" s="27"/>
      <c r="AB199" s="13" t="str">
        <f t="array" ref="AB199">IFERROR(INDEX(B194:B203, SMALL(IF("V"=F194:F203, ROW(F194:F203)-MIN(ROW(F194:F203))+1, ""), ROW() -193 )), "")</f>
        <v>Webber International University</v>
      </c>
      <c r="AC199" s="13">
        <f t="array" ref="AC199">IFERROR(INDEX(C194:C203, SMALL(IF("V"=F194:F203, ROW(F194:F203)-MIN(ROW(F194:F203))+1, ""), ROW() -193 )), "")</f>
        <v>0</v>
      </c>
      <c r="AD199" s="13" t="str">
        <f t="array" ref="AD199">IFERROR(INDEX(D194:D203, SMALL(IF("V"=F194:F203, ROW(F194:F203)-MIN(ROW(F194:F203))+1, ""), ROW() -193 )), "")</f>
        <v>6479-3185</v>
      </c>
      <c r="AE199" s="13" t="str">
        <f t="array" ref="AE199">IFERROR(INDEX(E194:E203, SMALL(IF("V"=F194:F203, ROW(F194:F203)-MIN(ROW(F194:F203))+1, ""), ROW() -193 )), "")</f>
        <v>Linda Himes</v>
      </c>
      <c r="AF199" s="13" t="str">
        <f t="array" ref="AF199">IFERROR(INDEX(B194:B203, SMALL(IF(ISNUMBER(SEARCH("JV1",F194:F203)), ROW(F194:F203)-MIN(ROW(F194:F203))+1, ""), ROW() -193 )), "")</f>
        <v/>
      </c>
      <c r="AG199" s="13" t="str">
        <f t="array" ref="AG199">IFERROR(INDEX(C194:C203, SMALL(IF(ISNUMBER(SEARCH("JV1",F194:F203)), ROW(F194:F203)-MIN(ROW(F194:F203))+1, ""), ROW() -193 )), "")</f>
        <v/>
      </c>
      <c r="AH199" s="13" t="str">
        <f t="array" ref="AH199">IFERROR(INDEX(D194:D203, SMALL(IF(ISNUMBER(SEARCH("JV1",F194:F203)), ROW(F194:F203)-MIN(ROW(F194:F203))+1, ""), ROW() -193 )), "")</f>
        <v/>
      </c>
      <c r="AI199" s="13" t="str">
        <f t="array" ref="AI199">IFERROR(INDEX(E194:E203, SMALL(IF(ISNUMBER(SEARCH("JV1",F194:F203)), ROW(F194:F203)-MIN(ROW(F194:F203))+1, ""), ROW() -193 )), "")</f>
        <v/>
      </c>
      <c r="AJ199" s="13" t="str">
        <f t="array" ref="AJ199">IFERROR(INDEX(B194:B203, SMALL(IF(ISNUMBER(SEARCH("JV2",F194:F203)), ROW(F194:F203)-MIN(ROW(F194:F203))+1, ""), ROW() -193 )), "")</f>
        <v/>
      </c>
      <c r="AK199" s="13" t="str">
        <f t="array" ref="AK199">IFERROR(INDEX(C194:C203, SMALL(IF(ISNUMBER(SEARCH("JV2",F194:F203)), ROW(F194:F203)-MIN(ROW(F194:F203))+1, ""), ROW() -193 )), "")</f>
        <v/>
      </c>
      <c r="AL199" s="13" t="str">
        <f t="array" ref="AL199">IFERROR(INDEX(D194:D203, SMALL(IF(ISNUMBER(SEARCH("JV2",F194:F203)), ROW(F194:F203)-MIN(ROW(F194:F203))+1, ""), ROW() -193 )), "")</f>
        <v/>
      </c>
      <c r="AM199" s="13" t="str">
        <f t="array" ref="AM199">IFERROR(INDEX(E194:E203, SMALL(IF(ISNUMBER(SEARCH("JV2",F194:F203)), ROW(F194:F203)-MIN(ROW(F194:F203))+1, ""), ROW() -193 )), "")</f>
        <v/>
      </c>
    </row>
    <row r="200" spans="2:39" s="13" customFormat="1" ht="15" customHeight="1" x14ac:dyDescent="0.25">
      <c r="B200" s="21" t="s">
        <v>401</v>
      </c>
      <c r="C200" s="1"/>
      <c r="D200" s="22" t="s">
        <v>414</v>
      </c>
      <c r="E200" s="1" t="s">
        <v>415</v>
      </c>
      <c r="F200" s="23" t="s">
        <v>13</v>
      </c>
      <c r="G200" s="24"/>
      <c r="H200" s="25">
        <v>3064</v>
      </c>
      <c r="I200" s="24"/>
      <c r="J200" s="25" t="b">
        <v>0</v>
      </c>
      <c r="K200" s="19"/>
      <c r="L200" s="26"/>
      <c r="M200" s="27"/>
      <c r="AB200" s="13" t="str">
        <f t="array" ref="AB200">IFERROR(INDEX(B194:B203, SMALL(IF("V"=F194:F203, ROW(F194:F203)-MIN(ROW(F194:F203))+1, ""), ROW() -193 )), "")</f>
        <v>Webber International University</v>
      </c>
      <c r="AC200" s="13">
        <f t="array" ref="AC200">IFERROR(INDEX(C194:C203, SMALL(IF("V"=F194:F203, ROW(F194:F203)-MIN(ROW(F194:F203))+1, ""), ROW() -193 )), "")</f>
        <v>0</v>
      </c>
      <c r="AD200" s="13" t="str">
        <f t="array" ref="AD200">IFERROR(INDEX(D194:D203, SMALL(IF("V"=F194:F203, ROW(F194:F203)-MIN(ROW(F194:F203))+1, ""), ROW() -193 )), "")</f>
        <v>21-9035</v>
      </c>
      <c r="AE200" s="13" t="str">
        <f t="array" ref="AE200">IFERROR(INDEX(E194:E203, SMALL(IF("V"=F194:F203, ROW(F194:F203)-MIN(ROW(F194:F203))+1, ""), ROW() -193 )), "")</f>
        <v>Maria Gonzalez</v>
      </c>
      <c r="AF200" s="13" t="str">
        <f t="array" ref="AF200">IFERROR(INDEX(B194:B203, SMALL(IF(ISNUMBER(SEARCH("JV1",F194:F203)), ROW(F194:F203)-MIN(ROW(F194:F203))+1, ""), ROW() -193 )), "")</f>
        <v/>
      </c>
      <c r="AG200" s="13" t="str">
        <f t="array" ref="AG200">IFERROR(INDEX(C194:C203, SMALL(IF(ISNUMBER(SEARCH("JV1",F194:F203)), ROW(F194:F203)-MIN(ROW(F194:F203))+1, ""), ROW() -193 )), "")</f>
        <v/>
      </c>
      <c r="AH200" s="13" t="str">
        <f t="array" ref="AH200">IFERROR(INDEX(D194:D203, SMALL(IF(ISNUMBER(SEARCH("JV1",F194:F203)), ROW(F194:F203)-MIN(ROW(F194:F203))+1, ""), ROW() -193 )), "")</f>
        <v/>
      </c>
      <c r="AI200" s="13" t="str">
        <f t="array" ref="AI200">IFERROR(INDEX(E194:E203, SMALL(IF(ISNUMBER(SEARCH("JV1",F194:F203)), ROW(F194:F203)-MIN(ROW(F194:F203))+1, ""), ROW() -193 )), "")</f>
        <v/>
      </c>
      <c r="AJ200" s="13" t="str">
        <f t="array" ref="AJ200">IFERROR(INDEX(B194:B203, SMALL(IF(ISNUMBER(SEARCH("JV2",F194:F203)), ROW(F194:F203)-MIN(ROW(F194:F203))+1, ""), ROW() -193 )), "")</f>
        <v/>
      </c>
      <c r="AK200" s="13" t="str">
        <f t="array" ref="AK200">IFERROR(INDEX(C194:C203, SMALL(IF(ISNUMBER(SEARCH("JV2",F194:F203)), ROW(F194:F203)-MIN(ROW(F194:F203))+1, ""), ROW() -193 )), "")</f>
        <v/>
      </c>
      <c r="AL200" s="13" t="str">
        <f t="array" ref="AL200">IFERROR(INDEX(D194:D203, SMALL(IF(ISNUMBER(SEARCH("JV2",F194:F203)), ROW(F194:F203)-MIN(ROW(F194:F203))+1, ""), ROW() -193 )), "")</f>
        <v/>
      </c>
      <c r="AM200" s="13" t="str">
        <f t="array" ref="AM200">IFERROR(INDEX(E194:E203, SMALL(IF(ISNUMBER(SEARCH("JV2",F194:F203)), ROW(F194:F203)-MIN(ROW(F194:F203))+1, ""), ROW() -193 )), "")</f>
        <v/>
      </c>
    </row>
    <row r="201" spans="2:39" s="13" customFormat="1" ht="15" customHeight="1" x14ac:dyDescent="0.25">
      <c r="B201" s="21" t="s">
        <v>401</v>
      </c>
      <c r="C201" s="1"/>
      <c r="D201" s="22" t="s">
        <v>416</v>
      </c>
      <c r="E201" s="1" t="s">
        <v>417</v>
      </c>
      <c r="F201" s="23" t="s">
        <v>13</v>
      </c>
      <c r="G201" s="24"/>
      <c r="H201" s="25">
        <v>3064</v>
      </c>
      <c r="I201" s="24"/>
      <c r="J201" s="25" t="b">
        <v>0</v>
      </c>
      <c r="K201" s="19"/>
      <c r="L201" s="26"/>
      <c r="M201" s="27"/>
      <c r="AB201" s="13" t="str">
        <f t="array" ref="AB201">IFERROR(INDEX(B194:B203, SMALL(IF("V"=F194:F203, ROW(F194:F203)-MIN(ROW(F194:F203))+1, ""), ROW() -193 )), "")</f>
        <v/>
      </c>
      <c r="AC201" s="13" t="str">
        <f t="array" ref="AC201">IFERROR(INDEX(C194:C203, SMALL(IF("V"=F194:F203, ROW(F194:F203)-MIN(ROW(F194:F203))+1, ""), ROW() -193 )), "")</f>
        <v/>
      </c>
      <c r="AD201" s="13" t="str">
        <f t="array" ref="AD201">IFERROR(INDEX(D194:D203, SMALL(IF("V"=F194:F203, ROW(F194:F203)-MIN(ROW(F194:F203))+1, ""), ROW() -193 )), "")</f>
        <v/>
      </c>
      <c r="AE201" s="13" t="str">
        <f t="array" ref="AE201">IFERROR(INDEX(E194:E203, SMALL(IF("V"=F194:F203, ROW(F194:F203)-MIN(ROW(F194:F203))+1, ""), ROW() -193 )), "")</f>
        <v/>
      </c>
      <c r="AF201" s="13" t="str">
        <f t="array" ref="AF201">IFERROR(INDEX(B194:B203, SMALL(IF(ISNUMBER(SEARCH("JV1",F194:F203)), ROW(F194:F203)-MIN(ROW(F194:F203))+1, ""), ROW() -193 )), "")</f>
        <v/>
      </c>
      <c r="AG201" s="13" t="str">
        <f t="array" ref="AG201">IFERROR(INDEX(C194:C203, SMALL(IF(ISNUMBER(SEARCH("JV1",F194:F203)), ROW(F194:F203)-MIN(ROW(F194:F203))+1, ""), ROW() -193 )), "")</f>
        <v/>
      </c>
      <c r="AH201" s="13" t="str">
        <f t="array" ref="AH201">IFERROR(INDEX(D194:D203, SMALL(IF(ISNUMBER(SEARCH("JV1",F194:F203)), ROW(F194:F203)-MIN(ROW(F194:F203))+1, ""), ROW() -193 )), "")</f>
        <v/>
      </c>
      <c r="AI201" s="13" t="str">
        <f t="array" ref="AI201">IFERROR(INDEX(E194:E203, SMALL(IF(ISNUMBER(SEARCH("JV1",F194:F203)), ROW(F194:F203)-MIN(ROW(F194:F203))+1, ""), ROW() -193 )), "")</f>
        <v/>
      </c>
      <c r="AJ201" s="13" t="str">
        <f t="array" ref="AJ201">IFERROR(INDEX(B194:B203, SMALL(IF(ISNUMBER(SEARCH("JV2",F194:F203)), ROW(F194:F203)-MIN(ROW(F194:F203))+1, ""), ROW() -193 )), "")</f>
        <v/>
      </c>
      <c r="AK201" s="13" t="str">
        <f t="array" ref="AK201">IFERROR(INDEX(C194:C203, SMALL(IF(ISNUMBER(SEARCH("JV2",F194:F203)), ROW(F194:F203)-MIN(ROW(F194:F203))+1, ""), ROW() -193 )), "")</f>
        <v/>
      </c>
      <c r="AL201" s="13" t="str">
        <f t="array" ref="AL201">IFERROR(INDEX(D194:D203, SMALL(IF(ISNUMBER(SEARCH("JV2",F194:F203)), ROW(F194:F203)-MIN(ROW(F194:F203))+1, ""), ROW() -193 )), "")</f>
        <v/>
      </c>
      <c r="AM201" s="13" t="str">
        <f t="array" ref="AM201">IFERROR(INDEX(E194:E203, SMALL(IF(ISNUMBER(SEARCH("JV2",F194:F203)), ROW(F194:F203)-MIN(ROW(F194:F203))+1, ""), ROW() -193 )), "")</f>
        <v/>
      </c>
    </row>
    <row r="202" spans="2:39" s="13" customFormat="1" ht="15" customHeight="1" x14ac:dyDescent="0.25">
      <c r="B202" s="21" t="s">
        <v>401</v>
      </c>
      <c r="C202" s="1"/>
      <c r="D202" s="22" t="s">
        <v>418</v>
      </c>
      <c r="E202" s="1" t="s">
        <v>419</v>
      </c>
      <c r="F202" s="23" t="s">
        <v>29</v>
      </c>
      <c r="G202" s="24"/>
      <c r="H202" s="25">
        <v>3064</v>
      </c>
      <c r="I202" s="24"/>
      <c r="J202" s="25" t="b">
        <v>0</v>
      </c>
      <c r="K202" s="19"/>
      <c r="L202" s="26"/>
      <c r="M202" s="27"/>
    </row>
    <row r="203" spans="2:39" s="13" customFormat="1" ht="15" customHeight="1" x14ac:dyDescent="0.25">
      <c r="B203" s="21" t="s">
        <v>401</v>
      </c>
      <c r="C203" s="1"/>
      <c r="D203" s="22" t="s">
        <v>420</v>
      </c>
      <c r="E203" s="1" t="s">
        <v>421</v>
      </c>
      <c r="F203" s="23" t="s">
        <v>29</v>
      </c>
      <c r="G203" s="24"/>
      <c r="H203" s="25">
        <v>3064</v>
      </c>
      <c r="I203" s="24"/>
      <c r="J203" s="25" t="b">
        <v>0</v>
      </c>
      <c r="K203" s="19"/>
      <c r="L203" s="26"/>
      <c r="M203" s="27"/>
    </row>
    <row r="204" spans="2:39" s="13" customFormat="1" ht="15" customHeight="1" x14ac:dyDescent="0.25">
      <c r="B204" s="21" t="s">
        <v>422</v>
      </c>
      <c r="C204" s="1"/>
      <c r="D204" s="22" t="s">
        <v>423</v>
      </c>
      <c r="E204" s="1" t="s">
        <v>424</v>
      </c>
      <c r="F204" s="23" t="s">
        <v>29</v>
      </c>
      <c r="G204" s="24"/>
      <c r="H204" s="25">
        <v>4611</v>
      </c>
      <c r="I204" s="24"/>
      <c r="J204" s="25" t="b">
        <v>0</v>
      </c>
      <c r="K204" s="19"/>
      <c r="L204" s="26"/>
      <c r="M204" s="27"/>
      <c r="AB204" s="13" t="str">
        <f t="array" ref="AB204">IFERROR(INDEX(B204:B214, SMALL(IF("V"=F204:F214, ROW(F204:F214)-MIN(ROW(F204:F214))+1, ""), ROW() -203 )), "")</f>
        <v>William Woods University</v>
      </c>
      <c r="AC204" s="13">
        <f t="array" ref="AC204">IFERROR(INDEX(C204:C214, SMALL(IF("V"=F204:F214, ROW(F204:F214)-MIN(ROW(F204:F214))+1, ""), ROW() -203 )), "")</f>
        <v>0</v>
      </c>
      <c r="AD204" s="13" t="str">
        <f t="array" ref="AD204">IFERROR(INDEX(D204:D214, SMALL(IF("V"=F204:F214, ROW(F204:F214)-MIN(ROW(F204:F214))+1, ""), ROW() -203 )), "")</f>
        <v>17-99406</v>
      </c>
      <c r="AE204" s="13" t="str">
        <f t="array" ref="AE204">IFERROR(INDEX(E204:E214, SMALL(IF("V"=F204:F214, ROW(F204:F214)-MIN(ROW(F204:F214))+1, ""), ROW() -203 )), "")</f>
        <v>Bethany Johnson</v>
      </c>
      <c r="AF204" s="13" t="str">
        <f t="array" ref="AF204">IFERROR(INDEX(B204:B214, SMALL(IF(ISNUMBER(SEARCH("JV1",F204:F214)), ROW(F204:F214)-MIN(ROW(F204:F214))+1, ""), ROW() -203 )), "")</f>
        <v/>
      </c>
      <c r="AG204" s="13" t="str">
        <f t="array" ref="AG204">IFERROR(INDEX(C204:C214, SMALL(IF(ISNUMBER(SEARCH("JV1",F204:F214)), ROW(F204:F214)-MIN(ROW(F204:F214))+1, ""), ROW() -203 )), "")</f>
        <v/>
      </c>
      <c r="AH204" s="13" t="str">
        <f t="array" ref="AH204">IFERROR(INDEX(D204:D214, SMALL(IF(ISNUMBER(SEARCH("JV1",F204:F214)), ROW(F204:F214)-MIN(ROW(F204:F214))+1, ""), ROW() -203 )), "")</f>
        <v/>
      </c>
      <c r="AI204" s="13" t="str">
        <f t="array" ref="AI204">IFERROR(INDEX(E204:E214, SMALL(IF(ISNUMBER(SEARCH("JV1",F204:F214)), ROW(F204:F214)-MIN(ROW(F204:F214))+1, ""), ROW() -203 )), "")</f>
        <v/>
      </c>
      <c r="AJ204" s="13" t="str">
        <f t="array" ref="AJ204">IFERROR(INDEX(B204:B214, SMALL(IF(ISNUMBER(SEARCH("JV2",F204:F214)), ROW(F204:F214)-MIN(ROW(F204:F214))+1, ""), ROW() -203 )), "")</f>
        <v/>
      </c>
      <c r="AK204" s="13" t="str">
        <f t="array" ref="AK204">IFERROR(INDEX(C204:C214, SMALL(IF(ISNUMBER(SEARCH("JV2",F204:F214)), ROW(F204:F214)-MIN(ROW(F204:F214))+1, ""), ROW() -203 )), "")</f>
        <v/>
      </c>
      <c r="AL204" s="13" t="str">
        <f t="array" ref="AL204">IFERROR(INDEX(D204:D214, SMALL(IF(ISNUMBER(SEARCH("JV2",F204:F214)), ROW(F204:F214)-MIN(ROW(F204:F214))+1, ""), ROW() -203 )), "")</f>
        <v/>
      </c>
      <c r="AM204" s="13" t="str">
        <f t="array" ref="AM204">IFERROR(INDEX(E204:E214, SMALL(IF(ISNUMBER(SEARCH("JV2",F204:F214)), ROW(F204:F214)-MIN(ROW(F204:F214))+1, ""), ROW() -203 )), "")</f>
        <v/>
      </c>
    </row>
    <row r="205" spans="2:39" s="13" customFormat="1" ht="15" customHeight="1" x14ac:dyDescent="0.25">
      <c r="B205" s="21" t="s">
        <v>422</v>
      </c>
      <c r="C205" s="1"/>
      <c r="D205" s="22" t="s">
        <v>425</v>
      </c>
      <c r="E205" s="1" t="s">
        <v>426</v>
      </c>
      <c r="F205" s="23" t="s">
        <v>13</v>
      </c>
      <c r="G205" s="24"/>
      <c r="H205" s="25">
        <v>4611</v>
      </c>
      <c r="I205" s="24"/>
      <c r="J205" s="25" t="b">
        <v>0</v>
      </c>
      <c r="K205" s="19"/>
      <c r="L205" s="26"/>
      <c r="M205" s="27"/>
      <c r="AB205" s="13" t="str">
        <f t="array" ref="AB205">IFERROR(INDEX(B204:B214, SMALL(IF("V"=F204:F214, ROW(F204:F214)-MIN(ROW(F204:F214))+1, ""), ROW() -203 )), "")</f>
        <v>William Woods University</v>
      </c>
      <c r="AC205" s="13">
        <f t="array" ref="AC205">IFERROR(INDEX(C204:C214, SMALL(IF("V"=F204:F214, ROW(F204:F214)-MIN(ROW(F204:F214))+1, ""), ROW() -203 )), "")</f>
        <v>0</v>
      </c>
      <c r="AD205" s="13" t="str">
        <f t="array" ref="AD205">IFERROR(INDEX(D204:D214, SMALL(IF("V"=F204:F214, ROW(F204:F214)-MIN(ROW(F204:F214))+1, ""), ROW() -203 )), "")</f>
        <v>18-17170</v>
      </c>
      <c r="AE205" s="13" t="str">
        <f t="array" ref="AE205">IFERROR(INDEX(E204:E214, SMALL(IF("V"=F204:F214, ROW(F204:F214)-MIN(ROW(F204:F214))+1, ""), ROW() -203 )), "")</f>
        <v>Caitlyn Rawson</v>
      </c>
      <c r="AF205" s="13" t="str">
        <f t="array" ref="AF205">IFERROR(INDEX(B204:B214, SMALL(IF(ISNUMBER(SEARCH("JV1",F204:F214)), ROW(F204:F214)-MIN(ROW(F204:F214))+1, ""), ROW() -203 )), "")</f>
        <v/>
      </c>
      <c r="AG205" s="13" t="str">
        <f t="array" ref="AG205">IFERROR(INDEX(C204:C214, SMALL(IF(ISNUMBER(SEARCH("JV1",F204:F214)), ROW(F204:F214)-MIN(ROW(F204:F214))+1, ""), ROW() -203 )), "")</f>
        <v/>
      </c>
      <c r="AH205" s="13" t="str">
        <f t="array" ref="AH205">IFERROR(INDEX(D204:D214, SMALL(IF(ISNUMBER(SEARCH("JV1",F204:F214)), ROW(F204:F214)-MIN(ROW(F204:F214))+1, ""), ROW() -203 )), "")</f>
        <v/>
      </c>
      <c r="AI205" s="13" t="str">
        <f t="array" ref="AI205">IFERROR(INDEX(E204:E214, SMALL(IF(ISNUMBER(SEARCH("JV1",F204:F214)), ROW(F204:F214)-MIN(ROW(F204:F214))+1, ""), ROW() -203 )), "")</f>
        <v/>
      </c>
      <c r="AJ205" s="13" t="str">
        <f t="array" ref="AJ205">IFERROR(INDEX(B204:B214, SMALL(IF(ISNUMBER(SEARCH("JV2",F204:F214)), ROW(F204:F214)-MIN(ROW(F204:F214))+1, ""), ROW() -203 )), "")</f>
        <v/>
      </c>
      <c r="AK205" s="13" t="str">
        <f t="array" ref="AK205">IFERROR(INDEX(C204:C214, SMALL(IF(ISNUMBER(SEARCH("JV2",F204:F214)), ROW(F204:F214)-MIN(ROW(F204:F214))+1, ""), ROW() -203 )), "")</f>
        <v/>
      </c>
      <c r="AL205" s="13" t="str">
        <f t="array" ref="AL205">IFERROR(INDEX(D204:D214, SMALL(IF(ISNUMBER(SEARCH("JV2",F204:F214)), ROW(F204:F214)-MIN(ROW(F204:F214))+1, ""), ROW() -203 )), "")</f>
        <v/>
      </c>
      <c r="AM205" s="13" t="str">
        <f t="array" ref="AM205">IFERROR(INDEX(E204:E214, SMALL(IF(ISNUMBER(SEARCH("JV2",F204:F214)), ROW(F204:F214)-MIN(ROW(F204:F214))+1, ""), ROW() -203 )), "")</f>
        <v/>
      </c>
    </row>
    <row r="206" spans="2:39" s="13" customFormat="1" ht="15" customHeight="1" x14ac:dyDescent="0.25">
      <c r="B206" s="21" t="s">
        <v>422</v>
      </c>
      <c r="C206" s="1"/>
      <c r="D206" s="22" t="s">
        <v>427</v>
      </c>
      <c r="E206" s="1" t="s">
        <v>428</v>
      </c>
      <c r="F206" s="23" t="s">
        <v>13</v>
      </c>
      <c r="G206" s="24"/>
      <c r="H206" s="25">
        <v>4611</v>
      </c>
      <c r="I206" s="24"/>
      <c r="J206" s="25" t="b">
        <v>0</v>
      </c>
      <c r="K206" s="19"/>
      <c r="L206" s="26"/>
      <c r="M206" s="27"/>
      <c r="AB206" s="13" t="str">
        <f t="array" ref="AB206">IFERROR(INDEX(B204:B214, SMALL(IF("V"=F204:F214, ROW(F204:F214)-MIN(ROW(F204:F214))+1, ""), ROW() -203 )), "")</f>
        <v>William Woods University</v>
      </c>
      <c r="AC206" s="13">
        <f t="array" ref="AC206">IFERROR(INDEX(C204:C214, SMALL(IF("V"=F204:F214, ROW(F204:F214)-MIN(ROW(F204:F214))+1, ""), ROW() -203 )), "")</f>
        <v>0</v>
      </c>
      <c r="AD206" s="13" t="str">
        <f t="array" ref="AD206">IFERROR(INDEX(D204:D214, SMALL(IF("V"=F204:F214, ROW(F204:F214)-MIN(ROW(F204:F214))+1, ""), ROW() -203 )), "")</f>
        <v>11-380870</v>
      </c>
      <c r="AE206" s="13" t="str">
        <f t="array" ref="AE206">IFERROR(INDEX(E204:E214, SMALL(IF("V"=F204:F214, ROW(F204:F214)-MIN(ROW(F204:F214))+1, ""), ROW() -203 )), "")</f>
        <v>Hailey Triske</v>
      </c>
      <c r="AF206" s="13" t="str">
        <f t="array" ref="AF206">IFERROR(INDEX(B204:B214, SMALL(IF(ISNUMBER(SEARCH("JV1",F204:F214)), ROW(F204:F214)-MIN(ROW(F204:F214))+1, ""), ROW() -203 )), "")</f>
        <v/>
      </c>
      <c r="AG206" s="13" t="str">
        <f t="array" ref="AG206">IFERROR(INDEX(C204:C214, SMALL(IF(ISNUMBER(SEARCH("JV1",F204:F214)), ROW(F204:F214)-MIN(ROW(F204:F214))+1, ""), ROW() -203 )), "")</f>
        <v/>
      </c>
      <c r="AH206" s="13" t="str">
        <f t="array" ref="AH206">IFERROR(INDEX(D204:D214, SMALL(IF(ISNUMBER(SEARCH("JV1",F204:F214)), ROW(F204:F214)-MIN(ROW(F204:F214))+1, ""), ROW() -203 )), "")</f>
        <v/>
      </c>
      <c r="AI206" s="13" t="str">
        <f t="array" ref="AI206">IFERROR(INDEX(E204:E214, SMALL(IF(ISNUMBER(SEARCH("JV1",F204:F214)), ROW(F204:F214)-MIN(ROW(F204:F214))+1, ""), ROW() -203 )), "")</f>
        <v/>
      </c>
      <c r="AJ206" s="13" t="str">
        <f t="array" ref="AJ206">IFERROR(INDEX(B204:B214, SMALL(IF(ISNUMBER(SEARCH("JV2",F204:F214)), ROW(F204:F214)-MIN(ROW(F204:F214))+1, ""), ROW() -203 )), "")</f>
        <v/>
      </c>
      <c r="AK206" s="13" t="str">
        <f t="array" ref="AK206">IFERROR(INDEX(C204:C214, SMALL(IF(ISNUMBER(SEARCH("JV2",F204:F214)), ROW(F204:F214)-MIN(ROW(F204:F214))+1, ""), ROW() -203 )), "")</f>
        <v/>
      </c>
      <c r="AL206" s="13" t="str">
        <f t="array" ref="AL206">IFERROR(INDEX(D204:D214, SMALL(IF(ISNUMBER(SEARCH("JV2",F204:F214)), ROW(F204:F214)-MIN(ROW(F204:F214))+1, ""), ROW() -203 )), "")</f>
        <v/>
      </c>
      <c r="AM206" s="13" t="str">
        <f t="array" ref="AM206">IFERROR(INDEX(E204:E214, SMALL(IF(ISNUMBER(SEARCH("JV2",F204:F214)), ROW(F204:F214)-MIN(ROW(F204:F214))+1, ""), ROW() -203 )), "")</f>
        <v/>
      </c>
    </row>
    <row r="207" spans="2:39" s="13" customFormat="1" ht="15" customHeight="1" x14ac:dyDescent="0.25">
      <c r="B207" s="21" t="s">
        <v>422</v>
      </c>
      <c r="C207" s="1"/>
      <c r="D207" s="22" t="s">
        <v>429</v>
      </c>
      <c r="E207" s="1" t="s">
        <v>430</v>
      </c>
      <c r="F207" s="23" t="s">
        <v>29</v>
      </c>
      <c r="G207" s="24"/>
      <c r="H207" s="25">
        <v>4611</v>
      </c>
      <c r="I207" s="24"/>
      <c r="J207" s="25" t="b">
        <v>0</v>
      </c>
      <c r="K207" s="19"/>
      <c r="L207" s="26"/>
      <c r="M207" s="27"/>
      <c r="AB207" s="13" t="str">
        <f t="array" ref="AB207">IFERROR(INDEX(B204:B214, SMALL(IF("V"=F204:F214, ROW(F204:F214)-MIN(ROW(F204:F214))+1, ""), ROW() -203 )), "")</f>
        <v>William Woods University</v>
      </c>
      <c r="AC207" s="13">
        <f t="array" ref="AC207">IFERROR(INDEX(C204:C214, SMALL(IF("V"=F204:F214, ROW(F204:F214)-MIN(ROW(F204:F214))+1, ""), ROW() -203 )), "")</f>
        <v>0</v>
      </c>
      <c r="AD207" s="13" t="str">
        <f t="array" ref="AD207">IFERROR(INDEX(D204:D214, SMALL(IF("V"=F204:F214, ROW(F204:F214)-MIN(ROW(F204:F214))+1, ""), ROW() -203 )), "")</f>
        <v>22-1676</v>
      </c>
      <c r="AE207" s="13" t="str">
        <f t="array" ref="AE207">IFERROR(INDEX(E204:E214, SMALL(IF("V"=F204:F214, ROW(F204:F214)-MIN(ROW(F204:F214))+1, ""), ROW() -203 )), "")</f>
        <v>Izzy Fletcher</v>
      </c>
      <c r="AF207" s="13" t="str">
        <f t="array" ref="AF207">IFERROR(INDEX(B204:B214, SMALL(IF(ISNUMBER(SEARCH("JV1",F204:F214)), ROW(F204:F214)-MIN(ROW(F204:F214))+1, ""), ROW() -203 )), "")</f>
        <v/>
      </c>
      <c r="AG207" s="13" t="str">
        <f t="array" ref="AG207">IFERROR(INDEX(C204:C214, SMALL(IF(ISNUMBER(SEARCH("JV1",F204:F214)), ROW(F204:F214)-MIN(ROW(F204:F214))+1, ""), ROW() -203 )), "")</f>
        <v/>
      </c>
      <c r="AH207" s="13" t="str">
        <f t="array" ref="AH207">IFERROR(INDEX(D204:D214, SMALL(IF(ISNUMBER(SEARCH("JV1",F204:F214)), ROW(F204:F214)-MIN(ROW(F204:F214))+1, ""), ROW() -203 )), "")</f>
        <v/>
      </c>
      <c r="AI207" s="13" t="str">
        <f t="array" ref="AI207">IFERROR(INDEX(E204:E214, SMALL(IF(ISNUMBER(SEARCH("JV1",F204:F214)), ROW(F204:F214)-MIN(ROW(F204:F214))+1, ""), ROW() -203 )), "")</f>
        <v/>
      </c>
      <c r="AJ207" s="13" t="str">
        <f t="array" ref="AJ207">IFERROR(INDEX(B204:B214, SMALL(IF(ISNUMBER(SEARCH("JV2",F204:F214)), ROW(F204:F214)-MIN(ROW(F204:F214))+1, ""), ROW() -203 )), "")</f>
        <v/>
      </c>
      <c r="AK207" s="13" t="str">
        <f t="array" ref="AK207">IFERROR(INDEX(C204:C214, SMALL(IF(ISNUMBER(SEARCH("JV2",F204:F214)), ROW(F204:F214)-MIN(ROW(F204:F214))+1, ""), ROW() -203 )), "")</f>
        <v/>
      </c>
      <c r="AL207" s="13" t="str">
        <f t="array" ref="AL207">IFERROR(INDEX(D204:D214, SMALL(IF(ISNUMBER(SEARCH("JV2",F204:F214)), ROW(F204:F214)-MIN(ROW(F204:F214))+1, ""), ROW() -203 )), "")</f>
        <v/>
      </c>
      <c r="AM207" s="13" t="str">
        <f t="array" ref="AM207">IFERROR(INDEX(E204:E214, SMALL(IF(ISNUMBER(SEARCH("JV2",F204:F214)), ROW(F204:F214)-MIN(ROW(F204:F214))+1, ""), ROW() -203 )), "")</f>
        <v/>
      </c>
    </row>
    <row r="208" spans="2:39" s="13" customFormat="1" ht="15" customHeight="1" x14ac:dyDescent="0.25">
      <c r="B208" s="21" t="s">
        <v>422</v>
      </c>
      <c r="C208" s="1"/>
      <c r="D208" s="22" t="s">
        <v>431</v>
      </c>
      <c r="E208" s="1" t="s">
        <v>432</v>
      </c>
      <c r="F208" s="23" t="s">
        <v>13</v>
      </c>
      <c r="G208" s="24"/>
      <c r="H208" s="25">
        <v>4611</v>
      </c>
      <c r="I208" s="24"/>
      <c r="J208" s="25" t="b">
        <v>0</v>
      </c>
      <c r="K208" s="19"/>
      <c r="L208" s="26"/>
      <c r="M208" s="27"/>
      <c r="AB208" s="13" t="str">
        <f t="array" ref="AB208">IFERROR(INDEX(B204:B214, SMALL(IF("V"=F204:F214, ROW(F204:F214)-MIN(ROW(F204:F214))+1, ""), ROW() -203 )), "")</f>
        <v>William Woods University</v>
      </c>
      <c r="AC208" s="13">
        <f t="array" ref="AC208">IFERROR(INDEX(C204:C214, SMALL(IF("V"=F204:F214, ROW(F204:F214)-MIN(ROW(F204:F214))+1, ""), ROW() -203 )), "")</f>
        <v>0</v>
      </c>
      <c r="AD208" s="13" t="str">
        <f t="array" ref="AD208">IFERROR(INDEX(D204:D214, SMALL(IF("V"=F204:F214, ROW(F204:F214)-MIN(ROW(F204:F214))+1, ""), ROW() -203 )), "")</f>
        <v>11-276139</v>
      </c>
      <c r="AE208" s="13" t="str">
        <f t="array" ref="AE208">IFERROR(INDEX(E204:E214, SMALL(IF("V"=F204:F214, ROW(F204:F214)-MIN(ROW(F204:F214))+1, ""), ROW() -203 )), "")</f>
        <v>Kirsten Butcher</v>
      </c>
      <c r="AF208" s="13" t="str">
        <f t="array" ref="AF208">IFERROR(INDEX(B204:B214, SMALL(IF(ISNUMBER(SEARCH("JV1",F204:F214)), ROW(F204:F214)-MIN(ROW(F204:F214))+1, ""), ROW() -203 )), "")</f>
        <v/>
      </c>
      <c r="AG208" s="13" t="str">
        <f t="array" ref="AG208">IFERROR(INDEX(C204:C214, SMALL(IF(ISNUMBER(SEARCH("JV1",F204:F214)), ROW(F204:F214)-MIN(ROW(F204:F214))+1, ""), ROW() -203 )), "")</f>
        <v/>
      </c>
      <c r="AH208" s="13" t="str">
        <f t="array" ref="AH208">IFERROR(INDEX(D204:D214, SMALL(IF(ISNUMBER(SEARCH("JV1",F204:F214)), ROW(F204:F214)-MIN(ROW(F204:F214))+1, ""), ROW() -203 )), "")</f>
        <v/>
      </c>
      <c r="AI208" s="13" t="str">
        <f t="array" ref="AI208">IFERROR(INDEX(E204:E214, SMALL(IF(ISNUMBER(SEARCH("JV1",F204:F214)), ROW(F204:F214)-MIN(ROW(F204:F214))+1, ""), ROW() -203 )), "")</f>
        <v/>
      </c>
      <c r="AJ208" s="13" t="str">
        <f t="array" ref="AJ208">IFERROR(INDEX(B204:B214, SMALL(IF(ISNUMBER(SEARCH("JV2",F204:F214)), ROW(F204:F214)-MIN(ROW(F204:F214))+1, ""), ROW() -203 )), "")</f>
        <v/>
      </c>
      <c r="AK208" s="13" t="str">
        <f t="array" ref="AK208">IFERROR(INDEX(C204:C214, SMALL(IF(ISNUMBER(SEARCH("JV2",F204:F214)), ROW(F204:F214)-MIN(ROW(F204:F214))+1, ""), ROW() -203 )), "")</f>
        <v/>
      </c>
      <c r="AL208" s="13" t="str">
        <f t="array" ref="AL208">IFERROR(INDEX(D204:D214, SMALL(IF(ISNUMBER(SEARCH("JV2",F204:F214)), ROW(F204:F214)-MIN(ROW(F204:F214))+1, ""), ROW() -203 )), "")</f>
        <v/>
      </c>
      <c r="AM208" s="13" t="str">
        <f t="array" ref="AM208">IFERROR(INDEX(E204:E214, SMALL(IF(ISNUMBER(SEARCH("JV2",F204:F214)), ROW(F204:F214)-MIN(ROW(F204:F214))+1, ""), ROW() -203 )), "")</f>
        <v/>
      </c>
    </row>
    <row r="209" spans="2:39" s="13" customFormat="1" ht="15" customHeight="1" x14ac:dyDescent="0.25">
      <c r="B209" s="21" t="s">
        <v>422</v>
      </c>
      <c r="C209" s="1"/>
      <c r="D209" s="22" t="s">
        <v>433</v>
      </c>
      <c r="E209" s="1" t="s">
        <v>434</v>
      </c>
      <c r="F209" s="23" t="s">
        <v>13</v>
      </c>
      <c r="G209" s="24"/>
      <c r="H209" s="25">
        <v>4611</v>
      </c>
      <c r="I209" s="24"/>
      <c r="J209" s="25" t="b">
        <v>0</v>
      </c>
      <c r="K209" s="19"/>
      <c r="L209" s="26"/>
      <c r="M209" s="27"/>
      <c r="AB209" s="13" t="str">
        <f t="array" ref="AB209">IFERROR(INDEX(B204:B214, SMALL(IF("V"=F204:F214, ROW(F204:F214)-MIN(ROW(F204:F214))+1, ""), ROW() -203 )), "")</f>
        <v>William Woods University</v>
      </c>
      <c r="AC209" s="13">
        <f t="array" ref="AC209">IFERROR(INDEX(C204:C214, SMALL(IF("V"=F204:F214, ROW(F204:F214)-MIN(ROW(F204:F214))+1, ""), ROW() -203 )), "")</f>
        <v>0</v>
      </c>
      <c r="AD209" s="13" t="str">
        <f t="array" ref="AD209">IFERROR(INDEX(D204:D214, SMALL(IF("V"=F204:F214, ROW(F204:F214)-MIN(ROW(F204:F214))+1, ""), ROW() -203 )), "")</f>
        <v>16-137026</v>
      </c>
      <c r="AE209" s="13" t="str">
        <f t="array" ref="AE209">IFERROR(INDEX(E204:E214, SMALL(IF("V"=F204:F214, ROW(F204:F214)-MIN(ROW(F204:F214))+1, ""), ROW() -203 )), "")</f>
        <v>Madelyn San Soucie</v>
      </c>
      <c r="AF209" s="13" t="str">
        <f t="array" ref="AF209">IFERROR(INDEX(B204:B214, SMALL(IF(ISNUMBER(SEARCH("JV1",F204:F214)), ROW(F204:F214)-MIN(ROW(F204:F214))+1, ""), ROW() -203 )), "")</f>
        <v/>
      </c>
      <c r="AG209" s="13" t="str">
        <f t="array" ref="AG209">IFERROR(INDEX(C204:C214, SMALL(IF(ISNUMBER(SEARCH("JV1",F204:F214)), ROW(F204:F214)-MIN(ROW(F204:F214))+1, ""), ROW() -203 )), "")</f>
        <v/>
      </c>
      <c r="AH209" s="13" t="str">
        <f t="array" ref="AH209">IFERROR(INDEX(D204:D214, SMALL(IF(ISNUMBER(SEARCH("JV1",F204:F214)), ROW(F204:F214)-MIN(ROW(F204:F214))+1, ""), ROW() -203 )), "")</f>
        <v/>
      </c>
      <c r="AI209" s="13" t="str">
        <f t="array" ref="AI209">IFERROR(INDEX(E204:E214, SMALL(IF(ISNUMBER(SEARCH("JV1",F204:F214)), ROW(F204:F214)-MIN(ROW(F204:F214))+1, ""), ROW() -203 )), "")</f>
        <v/>
      </c>
      <c r="AJ209" s="13" t="str">
        <f t="array" ref="AJ209">IFERROR(INDEX(B204:B214, SMALL(IF(ISNUMBER(SEARCH("JV2",F204:F214)), ROW(F204:F214)-MIN(ROW(F204:F214))+1, ""), ROW() -203 )), "")</f>
        <v/>
      </c>
      <c r="AK209" s="13" t="str">
        <f t="array" ref="AK209">IFERROR(INDEX(C204:C214, SMALL(IF(ISNUMBER(SEARCH("JV2",F204:F214)), ROW(F204:F214)-MIN(ROW(F204:F214))+1, ""), ROW() -203 )), "")</f>
        <v/>
      </c>
      <c r="AL209" s="13" t="str">
        <f t="array" ref="AL209">IFERROR(INDEX(D204:D214, SMALL(IF(ISNUMBER(SEARCH("JV2",F204:F214)), ROW(F204:F214)-MIN(ROW(F204:F214))+1, ""), ROW() -203 )), "")</f>
        <v/>
      </c>
      <c r="AM209" s="13" t="str">
        <f t="array" ref="AM209">IFERROR(INDEX(E204:E214, SMALL(IF(ISNUMBER(SEARCH("JV2",F204:F214)), ROW(F204:F214)-MIN(ROW(F204:F214))+1, ""), ROW() -203 )), "")</f>
        <v/>
      </c>
    </row>
    <row r="210" spans="2:39" s="13" customFormat="1" ht="15" customHeight="1" x14ac:dyDescent="0.25">
      <c r="B210" s="21" t="s">
        <v>422</v>
      </c>
      <c r="C210" s="1"/>
      <c r="D210" s="22" t="s">
        <v>435</v>
      </c>
      <c r="E210" s="1" t="s">
        <v>436</v>
      </c>
      <c r="F210" s="23" t="s">
        <v>13</v>
      </c>
      <c r="G210" s="24"/>
      <c r="H210" s="25">
        <v>4611</v>
      </c>
      <c r="I210" s="24"/>
      <c r="J210" s="25" t="b">
        <v>0</v>
      </c>
      <c r="K210" s="19"/>
      <c r="L210" s="26"/>
      <c r="M210" s="27"/>
      <c r="AB210" s="13" t="str">
        <f t="array" ref="AB210">IFERROR(INDEX(B204:B214, SMALL(IF("V"=F204:F214, ROW(F204:F214)-MIN(ROW(F204:F214))+1, ""), ROW() -203 )), "")</f>
        <v>William Woods University</v>
      </c>
      <c r="AC210" s="13">
        <f t="array" ref="AC210">IFERROR(INDEX(C204:C214, SMALL(IF("V"=F204:F214, ROW(F204:F214)-MIN(ROW(F204:F214))+1, ""), ROW() -203 )), "")</f>
        <v>0</v>
      </c>
      <c r="AD210" s="13" t="str">
        <f t="array" ref="AD210">IFERROR(INDEX(D204:D214, SMALL(IF("V"=F204:F214, ROW(F204:F214)-MIN(ROW(F204:F214))+1, ""), ROW() -203 )), "")</f>
        <v>19-58587</v>
      </c>
      <c r="AE210" s="13" t="str">
        <f t="array" ref="AE210">IFERROR(INDEX(E204:E214, SMALL(IF("V"=F204:F214, ROW(F204:F214)-MIN(ROW(F204:F214))+1, ""), ROW() -203 )), "")</f>
        <v>Savannah Edmonds</v>
      </c>
      <c r="AF210" s="13" t="str">
        <f t="array" ref="AF210">IFERROR(INDEX(B204:B214, SMALL(IF(ISNUMBER(SEARCH("JV1",F204:F214)), ROW(F204:F214)-MIN(ROW(F204:F214))+1, ""), ROW() -203 )), "")</f>
        <v/>
      </c>
      <c r="AG210" s="13" t="str">
        <f t="array" ref="AG210">IFERROR(INDEX(C204:C214, SMALL(IF(ISNUMBER(SEARCH("JV1",F204:F214)), ROW(F204:F214)-MIN(ROW(F204:F214))+1, ""), ROW() -203 )), "")</f>
        <v/>
      </c>
      <c r="AH210" s="13" t="str">
        <f t="array" ref="AH210">IFERROR(INDEX(D204:D214, SMALL(IF(ISNUMBER(SEARCH("JV1",F204:F214)), ROW(F204:F214)-MIN(ROW(F204:F214))+1, ""), ROW() -203 )), "")</f>
        <v/>
      </c>
      <c r="AI210" s="13" t="str">
        <f t="array" ref="AI210">IFERROR(INDEX(E204:E214, SMALL(IF(ISNUMBER(SEARCH("JV1",F204:F214)), ROW(F204:F214)-MIN(ROW(F204:F214))+1, ""), ROW() -203 )), "")</f>
        <v/>
      </c>
      <c r="AJ210" s="13" t="str">
        <f t="array" ref="AJ210">IFERROR(INDEX(B204:B214, SMALL(IF(ISNUMBER(SEARCH("JV2",F204:F214)), ROW(F204:F214)-MIN(ROW(F204:F214))+1, ""), ROW() -203 )), "")</f>
        <v/>
      </c>
      <c r="AK210" s="13" t="str">
        <f t="array" ref="AK210">IFERROR(INDEX(C204:C214, SMALL(IF(ISNUMBER(SEARCH("JV2",F204:F214)), ROW(F204:F214)-MIN(ROW(F204:F214))+1, ""), ROW() -203 )), "")</f>
        <v/>
      </c>
      <c r="AL210" s="13" t="str">
        <f t="array" ref="AL210">IFERROR(INDEX(D204:D214, SMALL(IF(ISNUMBER(SEARCH("JV2",F204:F214)), ROW(F204:F214)-MIN(ROW(F204:F214))+1, ""), ROW() -203 )), "")</f>
        <v/>
      </c>
      <c r="AM210" s="13" t="str">
        <f t="array" ref="AM210">IFERROR(INDEX(E204:E214, SMALL(IF(ISNUMBER(SEARCH("JV2",F204:F214)), ROW(F204:F214)-MIN(ROW(F204:F214))+1, ""), ROW() -203 )), "")</f>
        <v/>
      </c>
    </row>
    <row r="211" spans="2:39" s="13" customFormat="1" ht="15" customHeight="1" x14ac:dyDescent="0.25">
      <c r="B211" s="21" t="s">
        <v>422</v>
      </c>
      <c r="C211" s="1"/>
      <c r="D211" s="22" t="s">
        <v>437</v>
      </c>
      <c r="E211" s="1" t="s">
        <v>438</v>
      </c>
      <c r="F211" s="23" t="s">
        <v>13</v>
      </c>
      <c r="G211" s="24"/>
      <c r="H211" s="25">
        <v>4611</v>
      </c>
      <c r="I211" s="24"/>
      <c r="J211" s="25" t="b">
        <v>0</v>
      </c>
      <c r="K211" s="19"/>
      <c r="L211" s="26"/>
      <c r="M211" s="27"/>
      <c r="AB211" s="13" t="str">
        <f t="array" ref="AB211">IFERROR(INDEX(B204:B214, SMALL(IF("V"=F204:F214, ROW(F204:F214)-MIN(ROW(F204:F214))+1, ""), ROW() -203 )), "")</f>
        <v>William Woods University</v>
      </c>
      <c r="AC211" s="13">
        <f t="array" ref="AC211">IFERROR(INDEX(C204:C214, SMALL(IF("V"=F204:F214, ROW(F204:F214)-MIN(ROW(F204:F214))+1, ""), ROW() -203 )), "")</f>
        <v>0</v>
      </c>
      <c r="AD211" s="13" t="str">
        <f t="array" ref="AD211">IFERROR(INDEX(D204:D214, SMALL(IF("V"=F204:F214, ROW(F204:F214)-MIN(ROW(F204:F214))+1, ""), ROW() -203 )), "")</f>
        <v>8223-83764</v>
      </c>
      <c r="AE211" s="13" t="str">
        <f t="array" ref="AE211">IFERROR(INDEX(E204:E214, SMALL(IF("V"=F204:F214, ROW(F204:F214)-MIN(ROW(F204:F214))+1, ""), ROW() -203 )), "")</f>
        <v>Trista Rauma</v>
      </c>
      <c r="AF211" s="13" t="str">
        <f t="array" ref="AF211">IFERROR(INDEX(B204:B214, SMALL(IF(ISNUMBER(SEARCH("JV1",F204:F214)), ROW(F204:F214)-MIN(ROW(F204:F214))+1, ""), ROW() -203 )), "")</f>
        <v/>
      </c>
      <c r="AG211" s="13" t="str">
        <f t="array" ref="AG211">IFERROR(INDEX(C204:C214, SMALL(IF(ISNUMBER(SEARCH("JV1",F204:F214)), ROW(F204:F214)-MIN(ROW(F204:F214))+1, ""), ROW() -203 )), "")</f>
        <v/>
      </c>
      <c r="AH211" s="13" t="str">
        <f t="array" ref="AH211">IFERROR(INDEX(D204:D214, SMALL(IF(ISNUMBER(SEARCH("JV1",F204:F214)), ROW(F204:F214)-MIN(ROW(F204:F214))+1, ""), ROW() -203 )), "")</f>
        <v/>
      </c>
      <c r="AI211" s="13" t="str">
        <f t="array" ref="AI211">IFERROR(INDEX(E204:E214, SMALL(IF(ISNUMBER(SEARCH("JV1",F204:F214)), ROW(F204:F214)-MIN(ROW(F204:F214))+1, ""), ROW() -203 )), "")</f>
        <v/>
      </c>
      <c r="AJ211" s="13" t="str">
        <f t="array" ref="AJ211">IFERROR(INDEX(B204:B214, SMALL(IF(ISNUMBER(SEARCH("JV2",F204:F214)), ROW(F204:F214)-MIN(ROW(F204:F214))+1, ""), ROW() -203 )), "")</f>
        <v/>
      </c>
      <c r="AK211" s="13" t="str">
        <f t="array" ref="AK211">IFERROR(INDEX(C204:C214, SMALL(IF(ISNUMBER(SEARCH("JV2",F204:F214)), ROW(F204:F214)-MIN(ROW(F204:F214))+1, ""), ROW() -203 )), "")</f>
        <v/>
      </c>
      <c r="AL211" s="13" t="str">
        <f t="array" ref="AL211">IFERROR(INDEX(D204:D214, SMALL(IF(ISNUMBER(SEARCH("JV2",F204:F214)), ROW(F204:F214)-MIN(ROW(F204:F214))+1, ""), ROW() -203 )), "")</f>
        <v/>
      </c>
      <c r="AM211" s="13" t="str">
        <f t="array" ref="AM211">IFERROR(INDEX(E204:E214, SMALL(IF(ISNUMBER(SEARCH("JV2",F204:F214)), ROW(F204:F214)-MIN(ROW(F204:F214))+1, ""), ROW() -203 )), "")</f>
        <v/>
      </c>
    </row>
    <row r="212" spans="2:39" s="13" customFormat="1" ht="15" customHeight="1" x14ac:dyDescent="0.25">
      <c r="B212" s="21" t="s">
        <v>422</v>
      </c>
      <c r="C212" s="1"/>
      <c r="D212" s="22" t="s">
        <v>439</v>
      </c>
      <c r="E212" s="1" t="s">
        <v>440</v>
      </c>
      <c r="F212" s="23" t="s">
        <v>29</v>
      </c>
      <c r="G212" s="24"/>
      <c r="H212" s="25">
        <v>4611</v>
      </c>
      <c r="I212" s="24"/>
      <c r="J212" s="25" t="b">
        <v>0</v>
      </c>
      <c r="K212" s="19"/>
      <c r="L212" s="26"/>
      <c r="M212" s="27"/>
    </row>
    <row r="213" spans="2:39" s="13" customFormat="1" ht="15" customHeight="1" x14ac:dyDescent="0.25">
      <c r="B213" s="21" t="s">
        <v>422</v>
      </c>
      <c r="C213" s="1"/>
      <c r="D213" s="22" t="s">
        <v>441</v>
      </c>
      <c r="E213" s="1" t="s">
        <v>442</v>
      </c>
      <c r="F213" s="23" t="s">
        <v>13</v>
      </c>
      <c r="G213" s="24"/>
      <c r="H213" s="25">
        <v>4611</v>
      </c>
      <c r="I213" s="24"/>
      <c r="J213" s="25" t="b">
        <v>0</v>
      </c>
      <c r="K213" s="19"/>
      <c r="L213" s="26"/>
      <c r="M213" s="27"/>
    </row>
    <row r="214" spans="2:39" s="13" customFormat="1" ht="15" customHeight="1" x14ac:dyDescent="0.25">
      <c r="B214" s="21" t="s">
        <v>422</v>
      </c>
      <c r="C214" s="1"/>
      <c r="D214" s="22" t="s">
        <v>443</v>
      </c>
      <c r="E214" s="1" t="s">
        <v>444</v>
      </c>
      <c r="F214" s="23" t="s">
        <v>13</v>
      </c>
      <c r="G214" s="24"/>
      <c r="H214" s="25">
        <v>4611</v>
      </c>
      <c r="I214" s="24"/>
      <c r="J214" s="25" t="b">
        <v>0</v>
      </c>
      <c r="K214" s="19"/>
      <c r="L214" s="26"/>
      <c r="M214" s="27"/>
    </row>
    <row r="215" spans="2:39" s="13" customFormat="1" ht="15" customHeight="1" x14ac:dyDescent="0.25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39" s="13" customFormat="1" ht="15" customHeight="1" x14ac:dyDescent="0.25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39" s="13" customFormat="1" ht="15" customHeight="1" x14ac:dyDescent="0.25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39" s="13" customFormat="1" ht="15" customHeight="1" x14ac:dyDescent="0.25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39" s="13" customFormat="1" ht="15" customHeight="1" x14ac:dyDescent="0.25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39" s="13" customFormat="1" ht="15" customHeight="1" x14ac:dyDescent="0.25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39" s="13" customFormat="1" ht="15" customHeight="1" x14ac:dyDescent="0.25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39" s="13" customFormat="1" ht="15" customHeight="1" x14ac:dyDescent="0.25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39" s="13" customFormat="1" ht="15" customHeight="1" x14ac:dyDescent="0.25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39" s="13" customFormat="1" ht="15" customHeight="1" x14ac:dyDescent="0.25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 x14ac:dyDescent="0.25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25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25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25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25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25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25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25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25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25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25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25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25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25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25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25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25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25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25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25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25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25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25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25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25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25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25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25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25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25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25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25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25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25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25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25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25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25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25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25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25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25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25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25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25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25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25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25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25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25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25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25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25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25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25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25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25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25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25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25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25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25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25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25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25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25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25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25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25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25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25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25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25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25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25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25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25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25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25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25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25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25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25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25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25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25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25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25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25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25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25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25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25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25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25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25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25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25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25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25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25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25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25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25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25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25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25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25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25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25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25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25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25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25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25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25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25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25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25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25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25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25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25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25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25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25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25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25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25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25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25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25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25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25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25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25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25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25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25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25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25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25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25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25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25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25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25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25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25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25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25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25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25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25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25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25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25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25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25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25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25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25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25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25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25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25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25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25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25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25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25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25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25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25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25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25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25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25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25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25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25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25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25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25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25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25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25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25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25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25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25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25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25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25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25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25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25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25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25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25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25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25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25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25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25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25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25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25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25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25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25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25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25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25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25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25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25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25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25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25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25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25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25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25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25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25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25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25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25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25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25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25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25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25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25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25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25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25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25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25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25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25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25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25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25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25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25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25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25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25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25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25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25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25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25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25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25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25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25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25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25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25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25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25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25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25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25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25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25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25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25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25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25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25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25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25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25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25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25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25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25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25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25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25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25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25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25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25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25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25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25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25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25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25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25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25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25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25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25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25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25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25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25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25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25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25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25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25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25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25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25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25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25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25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25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25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25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25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25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25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25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25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25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25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25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25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25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25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25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25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25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25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25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25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25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25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25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25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25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25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25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25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25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25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25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25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25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25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25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25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25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25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25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25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25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25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25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25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25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25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25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25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25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25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25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25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25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25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25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25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25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25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25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25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25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25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25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25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25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25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25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25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25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25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25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25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25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25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25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25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25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25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25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25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25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25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25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25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25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25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25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25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25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25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25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25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25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25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25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25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25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25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25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25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25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25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25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25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25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25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25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25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25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25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25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25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25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25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25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25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25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25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25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25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25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25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25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25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25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25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25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25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25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25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25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25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25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25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25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25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25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25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25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25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25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25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25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25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25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25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25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25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25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25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25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25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25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25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25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25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25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25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25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25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25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25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25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25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25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25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25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25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25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25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25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25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25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25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25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25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25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25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25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25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25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25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25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25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25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25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25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25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25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25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25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25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25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25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25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25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25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25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25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25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25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25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25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25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25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25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25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25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25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25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25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25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25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25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25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25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25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25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25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25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25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25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25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25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25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25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25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25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25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25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25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25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25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25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25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25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25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25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25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25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25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25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25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25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25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25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25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25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25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25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25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25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25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25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25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25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25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25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25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25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25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25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25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25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25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25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25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25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25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25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25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25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25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25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25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25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25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25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25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25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25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25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25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25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25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25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25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25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25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25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25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25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25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25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25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25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25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25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25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25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25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25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25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25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25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25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25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25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25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25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25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25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25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25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25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25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25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25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25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25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25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25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25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25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25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25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25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25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25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25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25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25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25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25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25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25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25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25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25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25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25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25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25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25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25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25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25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25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25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25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25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25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25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25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25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25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25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25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25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25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25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25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25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25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25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25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25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25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25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25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25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25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25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25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25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25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25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25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25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25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25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25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25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25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25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25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25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25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25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25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25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25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25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25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25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25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25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25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25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25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25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25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25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25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25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25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25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25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25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25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25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25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25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25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25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25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25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25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25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25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25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25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25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25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25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25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25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25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25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25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25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25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25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25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25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25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25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25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25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25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25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25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25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25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25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25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25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25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25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25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25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25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25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25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25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25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25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25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25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25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25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25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25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25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25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25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25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25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25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25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25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25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25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25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25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25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25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25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25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25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25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25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25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25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25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25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25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25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25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25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25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25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25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25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25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25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25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25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25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25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25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25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25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25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25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25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25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25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25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25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25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25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25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25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25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25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25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25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25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25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25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25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25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25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25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25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25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25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25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25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25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25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25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25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25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25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25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25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25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25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25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25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25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25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25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25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25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25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25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25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25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25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25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25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25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25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25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25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25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25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25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25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25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25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25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25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25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25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25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25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25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25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25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25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25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25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25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25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25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25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25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25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25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25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25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25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25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25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25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25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25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25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25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25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25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25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25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25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25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25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25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25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25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25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25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25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25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25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25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25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25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25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25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25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25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25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25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25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25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25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25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25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25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25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25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25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25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25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25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25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25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25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25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25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25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25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25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25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25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25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25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25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25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25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25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25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25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25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25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25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25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25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25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25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25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25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25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25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25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25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25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25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25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25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25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25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25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25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25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25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25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25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25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25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25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25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25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25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25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25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25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25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25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25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25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25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25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25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25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25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25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25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25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25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25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25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25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25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25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25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25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25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25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25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25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25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25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25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25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25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25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25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25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25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25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25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25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25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25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25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25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25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25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25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25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25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25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25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25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25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25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25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25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25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25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25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25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25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25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25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25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25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25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25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25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25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25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25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25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25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25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25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25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25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25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25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25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25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25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25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25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25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25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25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25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25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25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25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25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25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25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25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25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25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25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25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25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25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25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25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25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25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25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25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25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25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25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25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25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25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25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25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25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25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25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25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25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25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25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25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25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25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25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25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25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25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25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25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25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25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25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25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25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25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25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25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25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25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25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25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25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25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25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25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25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25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25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25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25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25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25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25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25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25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25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25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25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25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25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25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25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25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25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25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25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25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25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25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25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25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25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25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25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25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25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25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25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25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25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25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25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25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25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25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25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25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25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25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25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25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25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25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25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25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25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25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25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25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25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25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25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25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25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25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25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25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25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25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25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25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25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25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25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25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25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25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25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25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25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25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25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25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25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25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25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25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25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25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25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25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25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25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25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25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25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25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25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25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25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25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25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25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25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25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25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25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25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25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25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25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25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25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25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25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25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25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25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25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25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25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25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25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25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25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25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25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25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25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25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25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25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25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25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25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25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25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25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25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25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25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25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25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25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25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25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25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25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25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25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25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25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25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25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25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25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25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25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25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25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25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25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25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25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25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25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25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25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25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25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25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25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25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25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25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25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25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25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25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25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25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25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25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25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25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25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25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25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25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25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25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25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25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25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25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25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25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25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25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25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25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25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25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25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25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25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25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25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25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25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25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25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25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25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25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25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25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25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25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25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25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25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25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25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25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25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25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25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25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25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25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25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25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25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25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25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25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25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25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25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25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25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25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25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25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25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25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25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25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25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25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25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25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25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25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25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25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25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25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25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25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25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25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25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25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25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25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25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25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25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25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25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25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25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25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25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25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25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25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25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25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25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25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25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25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25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25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25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25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25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25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25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25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25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25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25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25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25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25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25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25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25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25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25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25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25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25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25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25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25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25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25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25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25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25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25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25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25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25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25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25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25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25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25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25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25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25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25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25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25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25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25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25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25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25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25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25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25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25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25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25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25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25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25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25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25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25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25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25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25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25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25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25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25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25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25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25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25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25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25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25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25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25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25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25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25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25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25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25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25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25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25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25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25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25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25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25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25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25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25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25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25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25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25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25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25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25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25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25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25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25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25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25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25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25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25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25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25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25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25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25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25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25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25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25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25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25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25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25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25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25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25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25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25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25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25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25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25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25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25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25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25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25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25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25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25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25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25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25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25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25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25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25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25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25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25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25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25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25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25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25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25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25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25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25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25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25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25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25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25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25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25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25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25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25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25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25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25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25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25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25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25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25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25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25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25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25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25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25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25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25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25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25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25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25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25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25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25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25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25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25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25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25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25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25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25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25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25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25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25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25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25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25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25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25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25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25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25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25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25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25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25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25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25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25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25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25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25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25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25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25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25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25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25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25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25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25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25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25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25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25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25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25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25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25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25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25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25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25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25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25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25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25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25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25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25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25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25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25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25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25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25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25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25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25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25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25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25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25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25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25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25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25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25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25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25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25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25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25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25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25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25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25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25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25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25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25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25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25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25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25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25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25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25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25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25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25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25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25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25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25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25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25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25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25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25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25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25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25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25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25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25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25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25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25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25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25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25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25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25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25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25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25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25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25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25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25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25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25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25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25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25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25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25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25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25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25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25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25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25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25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25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25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25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25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25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25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25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25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25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25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25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25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25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25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25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25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25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25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25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25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25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25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25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25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25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25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25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25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25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25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25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25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25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25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25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25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25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25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25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25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25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25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25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25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25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25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25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25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25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25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25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25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25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25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25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25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25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25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25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25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25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25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25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25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25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25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25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25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25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25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25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25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25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25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25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25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25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25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25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25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25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25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25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25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25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25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25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25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25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25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25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25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25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25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25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25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25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25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25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25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25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25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25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25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25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25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25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25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25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25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25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25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25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25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25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25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25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25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25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25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25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25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25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25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25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25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25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25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25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25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25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25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25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25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25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25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25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25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25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25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25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25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25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25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25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25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25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25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25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25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25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25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25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25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25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25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25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25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25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25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25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25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25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25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25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25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25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25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25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25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25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25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25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25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25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25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25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25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25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25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25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25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25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25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25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25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25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25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25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25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25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25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25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25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25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25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25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25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25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25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25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25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25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25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25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25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25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25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25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25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25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25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25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25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25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25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25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25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25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25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25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25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25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25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25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25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25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25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25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25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25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25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25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25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25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25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25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25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25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25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25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25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25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25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25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25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25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25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25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25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25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25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25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25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25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25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25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25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25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25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25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25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25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25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25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25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25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25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25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25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25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25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25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25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25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25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25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25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25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25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25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25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25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25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25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25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25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25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25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25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25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25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25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25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25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25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25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25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25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25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25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25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25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25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25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25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25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25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25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25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25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25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25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25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25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25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25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25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25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25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25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25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25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25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25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25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25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25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25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25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25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25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25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25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25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25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25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25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25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25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25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25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25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25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25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25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25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25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25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25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25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25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25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25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25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25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25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25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25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25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25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25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25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25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25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25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25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25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25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25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25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25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25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25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25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25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25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25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25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25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25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25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25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25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25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25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25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25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25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25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25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25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25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25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25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25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25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25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25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25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25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25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25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25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25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25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25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25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25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25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25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25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25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25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25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25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25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25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25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25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25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25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25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25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25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25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25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25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25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25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25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25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25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25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25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25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25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25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25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25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25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25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25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25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25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25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25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25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25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25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25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25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25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25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25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25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25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25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25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25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25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25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25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25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25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25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25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25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25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25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25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25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25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25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25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25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25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25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25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25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25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25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25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25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25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25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25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25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25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25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25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25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25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25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25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25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25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25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25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25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25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25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25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25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25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25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25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25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25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25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25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25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25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25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25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25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25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25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25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25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25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25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25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25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25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25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25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25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25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25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25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25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25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25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25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25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25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25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25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25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25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25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25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25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25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25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25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25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25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25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25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25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25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25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25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25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25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25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25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25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25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25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25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25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25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25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25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25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25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25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25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25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25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25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25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25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25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25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25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25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25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25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25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25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25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25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25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25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25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25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25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25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25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25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25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25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25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25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25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25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25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25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25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25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25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25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25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25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25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25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25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25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25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25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25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25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25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25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25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25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25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25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25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25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25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25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25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25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25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25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25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25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25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25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25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25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25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25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25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25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25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25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25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25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25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25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25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25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25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25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25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25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25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25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25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25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25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25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25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25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25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25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25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25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25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25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25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25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25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25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25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25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25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25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25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25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25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25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25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25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25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25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25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25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25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25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25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25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25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25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25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25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25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25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25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25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25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25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25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25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25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25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25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25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25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25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25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25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25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25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25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25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25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25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25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25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25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25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25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25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25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25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25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25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25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25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25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25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25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25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25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25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25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25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25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25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25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25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25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25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25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25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25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25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25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25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25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25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25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25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25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25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25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25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25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25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25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25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25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25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25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25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25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25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25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25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25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25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25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25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25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25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25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25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25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25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25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25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25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25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25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25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25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25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25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25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25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25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25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25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25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25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25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25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25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25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25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25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25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25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25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25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25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25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25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25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25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25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25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25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25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25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25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25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25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25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25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25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25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25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25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25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25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25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25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25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25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25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25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25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25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25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25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25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25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25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25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25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25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25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25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25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25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25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25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25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25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25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25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25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25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25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25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25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25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25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25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25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25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25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25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25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25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25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25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25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25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25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25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25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25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25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25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25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25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25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25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25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25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25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25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25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25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25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25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25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25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25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25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25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25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25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25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25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25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25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25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25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25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25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25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25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25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25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25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25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25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25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25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25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25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25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25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25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25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25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25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25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25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25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25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25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25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25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25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25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25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25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25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25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25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25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25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25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25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25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25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25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25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25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25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25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25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25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25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25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25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25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25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25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25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25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25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25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25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25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25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25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25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25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25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25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25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25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25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25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25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25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25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25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25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25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25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25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25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25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25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25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25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25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25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25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25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25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25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25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25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25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25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25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25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25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25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25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25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25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25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25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25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25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25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25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25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25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25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25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25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25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25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25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25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25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25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25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25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25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25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25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25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25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25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25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25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25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25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25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25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25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25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25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25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25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25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25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25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25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25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25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25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25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25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25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25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25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25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25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25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25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25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25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25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25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25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25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25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25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25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25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25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25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25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25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25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25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25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25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25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25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25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25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25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25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25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25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25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25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25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25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25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25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25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25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25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25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25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25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25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25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25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25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25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25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25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25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25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25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25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25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25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25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25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25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25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25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25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25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25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25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25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25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25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25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25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25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25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25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25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25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25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25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25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25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25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25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25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25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25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25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25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25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25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25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25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25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25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25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25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25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25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25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25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25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25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25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25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25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25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25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25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25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25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25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25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25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25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25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25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25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25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25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25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25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25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25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25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25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25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25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25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25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25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25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25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25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25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25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25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25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25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25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25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25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25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25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25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25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25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25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25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25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25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25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25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25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25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25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25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25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25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25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25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25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25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25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25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25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25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25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25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25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25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25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25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25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25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25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25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25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25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25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25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25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25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25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25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25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25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25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25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25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25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25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25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25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25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25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25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25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25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25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25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25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25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25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25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25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25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25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25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25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25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25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25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25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25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25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25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25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25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25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25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25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25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25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25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25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25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25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25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25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25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25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25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25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25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25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25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25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25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25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25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25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25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25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25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25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25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25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25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25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25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25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25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25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25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25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25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25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25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25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25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25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25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25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25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25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25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25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25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25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25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25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25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25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25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25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25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25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25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25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25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25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25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25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25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25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25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25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25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25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25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25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25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25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25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25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25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25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25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25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25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25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25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25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25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25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25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25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25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25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25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25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25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25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25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25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25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25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25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25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25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25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25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25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25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25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25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25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25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25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25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25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25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25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25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25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25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25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25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25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25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25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25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25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25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25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25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25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25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25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25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25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25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25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25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25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25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25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25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25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25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25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25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25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25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25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25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25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25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25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25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25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25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25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25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25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25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25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25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25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25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25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25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25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25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25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25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25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25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25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25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25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25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25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25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25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25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25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25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25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25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25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25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25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25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25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25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25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25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25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25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25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25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25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25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25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25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25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25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25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25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25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25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25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25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25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25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25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25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25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25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25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25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25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25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25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25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25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25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25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25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25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25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25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25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25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25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25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25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25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25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25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25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25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25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25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25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25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25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25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25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25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25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25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25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25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25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25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25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25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25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25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25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25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25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25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25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25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25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25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25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25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25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25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25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25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25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25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25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25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25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25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25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25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25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25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25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25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25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25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25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25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25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25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25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25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25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25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25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25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25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25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25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25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25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25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25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25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25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25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25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25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25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25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25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25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25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25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25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25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25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25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25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25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25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25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25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25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25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25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25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25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25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25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25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25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25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25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25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25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25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25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25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25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25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25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25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25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25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25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25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25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25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25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25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25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25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25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25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25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25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25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25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25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25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25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25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25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25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25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25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25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25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25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25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25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25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25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25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25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25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25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25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25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25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25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25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25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25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25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25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25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25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25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25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25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25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25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25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25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25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25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25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25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25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25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25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25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25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25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25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25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25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25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25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25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25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25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25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25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25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25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25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25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25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25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25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25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25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25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25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25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25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25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25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25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25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25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25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25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25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25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25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25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25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25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25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25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25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25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25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25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25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25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25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25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25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25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25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25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25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25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25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25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25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25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25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25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25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25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25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25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25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25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25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25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25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25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25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25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25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25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25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25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25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25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25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25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25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25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25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25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25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25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25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25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25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25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25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25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25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25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25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25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25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25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25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25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25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25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25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25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25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25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25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25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25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25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25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25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25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25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25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25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25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25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25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25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25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25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25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25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25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25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25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25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25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25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25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25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25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25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25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25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25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25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25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25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25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25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25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25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25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25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25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25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25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25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25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25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25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25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25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25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25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25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25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25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25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25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25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25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25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25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25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25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25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25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25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25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25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25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25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25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25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25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25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25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25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25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25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25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25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25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25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25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25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25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25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25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25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25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25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25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25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25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25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25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25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25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25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25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25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25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25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25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25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25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25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25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25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25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25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25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25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25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25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25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25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25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25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25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25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25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25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25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25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25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25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25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25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25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25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25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25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25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25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25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25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25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25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25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25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25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25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25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25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25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25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25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25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25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25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25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25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25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25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25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25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25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25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25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25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25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25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25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25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25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25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25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25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25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25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25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25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25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25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25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25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25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25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25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25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25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25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25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25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25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25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25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25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25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25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25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25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25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25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25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25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25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25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25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25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25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25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25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25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25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25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25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25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25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25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25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25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25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25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25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25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25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25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25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25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25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25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25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25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25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25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25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25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25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25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25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25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25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25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25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25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25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25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25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25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25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25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25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25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25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25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25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25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25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25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25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25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25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25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25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25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25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25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25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7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="85" zoomScaleNormal="85" workbookViewId="0">
      <pane ySplit="11" topLeftCell="A180" activePane="bottomLeft" state="frozen"/>
      <selection pane="bottomLeft" activeCell="J58" sqref="J58"/>
    </sheetView>
  </sheetViews>
  <sheetFormatPr defaultColWidth="8.85546875" defaultRowHeight="15" x14ac:dyDescent="0.2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 x14ac:dyDescent="0.2">
      <c r="A1" s="88" t="s">
        <v>445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54" s="29" customFormat="1" ht="16.149999999999999" customHeight="1" x14ac:dyDescent="0.25">
      <c r="C2" s="4"/>
      <c r="D2" s="4"/>
      <c r="E2" s="4"/>
      <c r="F2" s="4"/>
      <c r="AZ2" s="29" t="s">
        <v>446</v>
      </c>
    </row>
    <row r="3" spans="1:54" s="29" customFormat="1" ht="16.149999999999999" customHeight="1" x14ac:dyDescent="0.25">
      <c r="B3" s="8" t="s">
        <v>1</v>
      </c>
      <c r="C3" s="9"/>
      <c r="D3" s="4"/>
      <c r="E3" s="9"/>
      <c r="F3" s="9"/>
      <c r="H3" s="30"/>
      <c r="I3" s="30"/>
      <c r="J3" s="31"/>
      <c r="K3" s="31"/>
      <c r="AZ3" s="29" t="s">
        <v>447</v>
      </c>
    </row>
    <row r="4" spans="1:54" s="29" customFormat="1" ht="16.149999999999999" hidden="1" customHeight="1" x14ac:dyDescent="0.25">
      <c r="B4" s="9" t="s">
        <v>2</v>
      </c>
      <c r="C4" s="9" t="s">
        <v>3</v>
      </c>
      <c r="D4" s="4"/>
      <c r="E4" s="4"/>
      <c r="F4" s="4"/>
      <c r="H4" s="30"/>
      <c r="I4" s="30"/>
      <c r="J4" s="31"/>
      <c r="K4" s="31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7" t="s">
        <v>9</v>
      </c>
    </row>
    <row r="5" spans="1:54" s="29" customFormat="1" ht="16.149999999999999" hidden="1" customHeight="1" x14ac:dyDescent="0.25">
      <c r="B5" s="9" t="s">
        <v>10</v>
      </c>
      <c r="C5" s="9" t="s">
        <v>11</v>
      </c>
      <c r="D5" s="4" t="s">
        <v>12</v>
      </c>
      <c r="E5" s="9"/>
      <c r="F5" s="9"/>
      <c r="H5" s="30"/>
      <c r="I5" s="30"/>
      <c r="J5" s="31"/>
      <c r="K5" s="31"/>
    </row>
    <row r="6" spans="1:54" s="29" customFormat="1" ht="16.149999999999999" hidden="1" customHeight="1" x14ac:dyDescent="0.25">
      <c r="B6" s="9" t="s">
        <v>14</v>
      </c>
      <c r="C6" s="9"/>
      <c r="D6" s="4" t="s">
        <v>15</v>
      </c>
      <c r="E6" s="9"/>
      <c r="F6" s="9"/>
      <c r="H6" s="32"/>
      <c r="I6" s="30"/>
      <c r="J6" s="31"/>
      <c r="K6" s="31"/>
    </row>
    <row r="7" spans="1:54" s="29" customFormat="1" ht="16.149999999999999" customHeight="1" x14ac:dyDescent="0.25">
      <c r="B7" s="33"/>
      <c r="C7" s="16"/>
      <c r="D7" s="4"/>
      <c r="E7" s="4"/>
      <c r="F7" s="4"/>
      <c r="G7" s="31"/>
      <c r="H7" s="31"/>
      <c r="I7" s="31"/>
      <c r="J7" s="31"/>
      <c r="K7" s="31"/>
    </row>
    <row r="8" spans="1:54" s="29" customFormat="1" ht="16.149999999999999" customHeight="1" x14ac:dyDescent="0.25">
      <c r="B8" s="8" t="s">
        <v>18</v>
      </c>
      <c r="C8" s="16"/>
      <c r="D8" s="14" t="s">
        <v>19</v>
      </c>
      <c r="E8" s="14" t="s">
        <v>20</v>
      </c>
      <c r="F8" s="4"/>
      <c r="T8" s="9"/>
      <c r="U8" s="9"/>
    </row>
    <row r="9" spans="1:54" s="29" customFormat="1" ht="16.149999999999999" hidden="1" customHeight="1" x14ac:dyDescent="0.25">
      <c r="B9" s="8" t="s">
        <v>25</v>
      </c>
      <c r="C9" s="16"/>
      <c r="D9" s="4"/>
      <c r="E9" s="4"/>
      <c r="F9" s="4"/>
      <c r="T9" s="9"/>
      <c r="U9" s="9"/>
    </row>
    <row r="10" spans="1:54" s="29" customFormat="1" ht="16.149999999999999" customHeight="1" x14ac:dyDescent="0.25">
      <c r="B10" s="34"/>
      <c r="C10" s="15"/>
      <c r="D10" s="16"/>
      <c r="E10" s="16"/>
      <c r="F10" s="16"/>
      <c r="G10" s="5" t="s">
        <v>448</v>
      </c>
      <c r="H10" s="5" t="s">
        <v>448</v>
      </c>
      <c r="I10" s="5" t="s">
        <v>448</v>
      </c>
      <c r="J10" s="5" t="s">
        <v>448</v>
      </c>
      <c r="K10" s="5" t="s">
        <v>448</v>
      </c>
      <c r="L10" s="35"/>
      <c r="M10" s="18" t="s">
        <v>449</v>
      </c>
      <c r="N10" s="18" t="s">
        <v>450</v>
      </c>
      <c r="O10" s="36"/>
      <c r="P10" s="36"/>
      <c r="Q10" s="36"/>
      <c r="R10" s="36"/>
      <c r="S10" s="36"/>
      <c r="T10" s="36"/>
      <c r="U10" s="36"/>
    </row>
    <row r="11" spans="1:54" s="1" customFormat="1" ht="13.9" customHeight="1" x14ac:dyDescent="0.2">
      <c r="B11" s="19" t="s">
        <v>451</v>
      </c>
      <c r="C11" s="19" t="s">
        <v>23</v>
      </c>
      <c r="D11" s="19" t="s">
        <v>24</v>
      </c>
      <c r="E11" s="19" t="s">
        <v>452</v>
      </c>
      <c r="F11" s="19" t="s">
        <v>453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454</v>
      </c>
      <c r="M11" s="5" t="s">
        <v>452</v>
      </c>
      <c r="N11" s="5" t="s">
        <v>455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 x14ac:dyDescent="0.2">
      <c r="B12" s="1" t="str">
        <f>Roster_Selection_Women!AB11&amp;" " &amp; "V "</f>
        <v xml:space="preserve">Belmont Abbey College V </v>
      </c>
      <c r="C12" s="1" t="str">
        <f>Roster_Selection_Women!AD11</f>
        <v>11-419272</v>
      </c>
      <c r="D12" s="1" t="str">
        <f>Roster_Selection_Women!AE11</f>
        <v>Asah Glover</v>
      </c>
      <c r="E12" s="23"/>
      <c r="F12" s="1" t="str">
        <f>IF(ISERROR(Baker_Scores_Women_Var!E12), " ", IF(Baker_Scores_Women_Var!E12 = "Yes", "Yes", "  "))</f>
        <v xml:space="preserve">  </v>
      </c>
      <c r="G12" s="37">
        <v>237</v>
      </c>
      <c r="H12" s="37">
        <v>169</v>
      </c>
      <c r="I12" s="37">
        <v>138</v>
      </c>
      <c r="J12" s="37">
        <v>169</v>
      </c>
      <c r="K12" s="37">
        <v>173</v>
      </c>
      <c r="L12" s="38">
        <f t="shared" ref="L12:L22" si="0">SUM(G12:K12)</f>
        <v>886</v>
      </c>
      <c r="M12" s="38">
        <f t="shared" ref="M12:M22" si="1">COUNTIF(G12:K12, "&gt;0" )</f>
        <v>5</v>
      </c>
      <c r="N12" s="38">
        <f t="shared" ref="N12:N22" si="2">IF(M12=0,0,L12/M12)</f>
        <v>177.2</v>
      </c>
    </row>
    <row r="13" spans="1:54" s="1" customFormat="1" ht="13.9" customHeight="1" x14ac:dyDescent="0.2">
      <c r="B13" s="1" t="str">
        <f>Roster_Selection_Women!AB12&amp;" " &amp; "V "</f>
        <v xml:space="preserve">Belmont Abbey College V </v>
      </c>
      <c r="C13" s="1" t="str">
        <f>Roster_Selection_Women!AD12</f>
        <v>11-701221</v>
      </c>
      <c r="D13" s="1" t="str">
        <f>Roster_Selection_Women!AE12</f>
        <v>Aubrey Lloyd</v>
      </c>
      <c r="E13" s="23"/>
      <c r="F13" s="1" t="str">
        <f>IF(ISERROR(Baker_Scores_Women_Var!E13), " ", IF(Baker_Scores_Women_Var!E13 = "Yes", "Yes", "  "))</f>
        <v xml:space="preserve">  </v>
      </c>
      <c r="G13" s="37">
        <v>170</v>
      </c>
      <c r="H13" s="37">
        <v>162</v>
      </c>
      <c r="I13" s="37">
        <v>153</v>
      </c>
      <c r="J13" s="37">
        <v>195</v>
      </c>
      <c r="K13" s="37">
        <v>143</v>
      </c>
      <c r="L13" s="38">
        <f t="shared" si="0"/>
        <v>823</v>
      </c>
      <c r="M13" s="38">
        <f t="shared" si="1"/>
        <v>5</v>
      </c>
      <c r="N13" s="38">
        <f t="shared" si="2"/>
        <v>164.6</v>
      </c>
    </row>
    <row r="14" spans="1:54" s="1" customFormat="1" ht="13.9" customHeight="1" x14ac:dyDescent="0.2">
      <c r="B14" s="1" t="str">
        <f>Roster_Selection_Women!AB13&amp;" " &amp; "V "</f>
        <v xml:space="preserve">Belmont Abbey College V </v>
      </c>
      <c r="C14" s="1" t="str">
        <f>Roster_Selection_Women!AD13</f>
        <v>11-324547</v>
      </c>
      <c r="D14" s="1" t="str">
        <f>Roster_Selection_Women!AE13</f>
        <v>Canan Bademci</v>
      </c>
      <c r="E14" s="23"/>
      <c r="F14" s="1" t="str">
        <f>IF(ISERROR(Baker_Scores_Women_Var!E14), " ", IF(Baker_Scores_Women_Var!E14 = "Yes", "Yes", "  "))</f>
        <v xml:space="preserve">  </v>
      </c>
      <c r="G14" s="37">
        <v>149</v>
      </c>
      <c r="H14" s="37">
        <v>144</v>
      </c>
      <c r="I14" s="37">
        <v>149</v>
      </c>
      <c r="J14" s="37">
        <v>0</v>
      </c>
      <c r="K14" s="37">
        <v>0</v>
      </c>
      <c r="L14" s="38">
        <f t="shared" si="0"/>
        <v>442</v>
      </c>
      <c r="M14" s="38">
        <f t="shared" si="1"/>
        <v>3</v>
      </c>
      <c r="N14" s="38">
        <f t="shared" si="2"/>
        <v>147.33333333333334</v>
      </c>
    </row>
    <row r="15" spans="1:54" s="1" customFormat="1" ht="13.9" customHeight="1" x14ac:dyDescent="0.2">
      <c r="B15" s="1" t="str">
        <f>Roster_Selection_Women!AB14&amp;" " &amp; "V "</f>
        <v xml:space="preserve">Belmont Abbey College V </v>
      </c>
      <c r="C15" s="1" t="str">
        <f>Roster_Selection_Women!AD14</f>
        <v>7914-38784</v>
      </c>
      <c r="D15" s="1" t="str">
        <f>Roster_Selection_Women!AE14</f>
        <v>Jessalyn Bunse</v>
      </c>
      <c r="E15" s="23"/>
      <c r="F15" s="1" t="str">
        <f>IF(ISERROR(Baker_Scores_Women_Var!E15), " ", IF(Baker_Scores_Women_Var!E15 = "Yes", "Yes", "  "))</f>
        <v xml:space="preserve">  </v>
      </c>
      <c r="G15" s="37">
        <v>0</v>
      </c>
      <c r="H15" s="37">
        <v>0</v>
      </c>
      <c r="I15" s="37">
        <v>0</v>
      </c>
      <c r="J15" s="37">
        <v>0</v>
      </c>
      <c r="K15" s="37">
        <v>136</v>
      </c>
      <c r="L15" s="38">
        <f t="shared" si="0"/>
        <v>136</v>
      </c>
      <c r="M15" s="38">
        <f t="shared" si="1"/>
        <v>1</v>
      </c>
      <c r="N15" s="38">
        <f t="shared" si="2"/>
        <v>136</v>
      </c>
    </row>
    <row r="16" spans="1:54" s="1" customFormat="1" ht="13.9" customHeight="1" x14ac:dyDescent="0.2">
      <c r="B16" s="1" t="str">
        <f>Roster_Selection_Women!AB15&amp;" " &amp; "V "</f>
        <v xml:space="preserve">Belmont Abbey College V </v>
      </c>
      <c r="C16" s="1" t="str">
        <f>Roster_Selection_Women!AD15</f>
        <v>16-52891</v>
      </c>
      <c r="D16" s="1" t="str">
        <f>Roster_Selection_Women!AE15</f>
        <v>Jolie Boudreaux</v>
      </c>
      <c r="E16" s="23"/>
      <c r="F16" s="1" t="str">
        <f>IF(ISERROR(Baker_Scores_Women_Var!E16), " ", IF(Baker_Scores_Women_Var!E16 = "Yes", "Yes", "  "))</f>
        <v xml:space="preserve">  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8">
        <f t="shared" si="0"/>
        <v>0</v>
      </c>
      <c r="M16" s="38">
        <f t="shared" si="1"/>
        <v>0</v>
      </c>
      <c r="N16" s="38">
        <f t="shared" si="2"/>
        <v>0</v>
      </c>
    </row>
    <row r="17" spans="2:14" s="1" customFormat="1" ht="13.9" customHeight="1" x14ac:dyDescent="0.2">
      <c r="B17" s="1" t="str">
        <f>Roster_Selection_Women!AB16&amp;" " &amp; "V "</f>
        <v xml:space="preserve">Belmont Abbey College V </v>
      </c>
      <c r="C17" s="1" t="str">
        <f>Roster_Selection_Women!AD16</f>
        <v>18-31342</v>
      </c>
      <c r="D17" s="1" t="str">
        <f>Roster_Selection_Women!AE16</f>
        <v>Laney Sasso</v>
      </c>
      <c r="E17" s="23"/>
      <c r="F17" s="1" t="str">
        <f>IF(ISERROR(Baker_Scores_Women_Var!E17), " ", IF(Baker_Scores_Women_Var!E17 = "Yes", "Yes", "  "))</f>
        <v xml:space="preserve">  </v>
      </c>
      <c r="G17" s="37">
        <v>199</v>
      </c>
      <c r="H17" s="37">
        <v>173</v>
      </c>
      <c r="I17" s="37">
        <v>168</v>
      </c>
      <c r="J17" s="37">
        <v>160</v>
      </c>
      <c r="K17" s="37">
        <v>0</v>
      </c>
      <c r="L17" s="38">
        <f t="shared" si="0"/>
        <v>700</v>
      </c>
      <c r="M17" s="38">
        <f t="shared" si="1"/>
        <v>4</v>
      </c>
      <c r="N17" s="38">
        <f t="shared" si="2"/>
        <v>175</v>
      </c>
    </row>
    <row r="18" spans="2:14" s="1" customFormat="1" ht="13.9" customHeight="1" x14ac:dyDescent="0.2">
      <c r="B18" s="1" t="str">
        <f>Roster_Selection_Women!AB17&amp;" " &amp; "V "</f>
        <v xml:space="preserve">Belmont Abbey College V </v>
      </c>
      <c r="C18" s="1" t="str">
        <f>Roster_Selection_Women!AD17</f>
        <v>11-600094</v>
      </c>
      <c r="D18" s="1" t="str">
        <f>Roster_Selection_Women!AE17</f>
        <v>Mackenzie Cairco</v>
      </c>
      <c r="E18" s="23"/>
      <c r="F18" s="1" t="str">
        <f>IF(ISERROR(Baker_Scores_Women_Var!E18), " ", IF(Baker_Scores_Women_Var!E18 = "Yes", "Yes", "  "))</f>
        <v xml:space="preserve">  </v>
      </c>
      <c r="G18" s="37">
        <v>0</v>
      </c>
      <c r="H18" s="37">
        <v>0</v>
      </c>
      <c r="I18" s="37">
        <v>0</v>
      </c>
      <c r="J18" s="37">
        <v>176</v>
      </c>
      <c r="K18" s="37">
        <v>180</v>
      </c>
      <c r="L18" s="38">
        <f t="shared" si="0"/>
        <v>356</v>
      </c>
      <c r="M18" s="38">
        <f t="shared" si="1"/>
        <v>2</v>
      </c>
      <c r="N18" s="38">
        <f t="shared" si="2"/>
        <v>178</v>
      </c>
    </row>
    <row r="19" spans="2:14" s="1" customFormat="1" ht="13.9" customHeight="1" x14ac:dyDescent="0.2">
      <c r="B19" s="1" t="str">
        <f>Roster_Selection_Women!AB18&amp;" " &amp; "V "</f>
        <v xml:space="preserve">Belmont Abbey College V </v>
      </c>
      <c r="C19" s="1" t="str">
        <f>Roster_Selection_Women!AD18</f>
        <v>17-24543</v>
      </c>
      <c r="D19" s="1" t="str">
        <f>Roster_Selection_Women!AE18</f>
        <v>Tara Kuster</v>
      </c>
      <c r="E19" s="23"/>
      <c r="F19" s="1" t="str">
        <f>IF(ISERROR(Baker_Scores_Women_Var!E19), " ", IF(Baker_Scores_Women_Var!E19 = "Yes", "Yes", "  "))</f>
        <v xml:space="preserve">  </v>
      </c>
      <c r="G19" s="37">
        <v>146</v>
      </c>
      <c r="H19" s="37">
        <v>178</v>
      </c>
      <c r="I19" s="37">
        <v>160</v>
      </c>
      <c r="J19" s="37">
        <v>169</v>
      </c>
      <c r="K19" s="37">
        <v>156</v>
      </c>
      <c r="L19" s="38">
        <f t="shared" si="0"/>
        <v>809</v>
      </c>
      <c r="M19" s="38">
        <f t="shared" si="1"/>
        <v>5</v>
      </c>
      <c r="N19" s="38">
        <f t="shared" si="2"/>
        <v>161.80000000000001</v>
      </c>
    </row>
    <row r="20" spans="2:14" s="1" customFormat="1" ht="13.9" customHeight="1" x14ac:dyDescent="0.2">
      <c r="B20" s="1" t="s">
        <v>456</v>
      </c>
      <c r="C20" s="28" t="s">
        <v>70</v>
      </c>
      <c r="D20" s="23" t="s">
        <v>70</v>
      </c>
      <c r="E20" s="23"/>
      <c r="F20" s="23"/>
      <c r="G20" s="37"/>
      <c r="H20" s="37"/>
      <c r="I20" s="37"/>
      <c r="J20" s="37"/>
      <c r="K20" s="37"/>
      <c r="L20" s="38">
        <f t="shared" si="0"/>
        <v>0</v>
      </c>
      <c r="M20" s="38">
        <f t="shared" si="1"/>
        <v>0</v>
      </c>
      <c r="N20" s="38">
        <f t="shared" si="2"/>
        <v>0</v>
      </c>
    </row>
    <row r="21" spans="2:14" s="1" customFormat="1" ht="13.9" customHeight="1" x14ac:dyDescent="0.2">
      <c r="B21" s="1" t="s">
        <v>456</v>
      </c>
      <c r="C21" s="28" t="s">
        <v>70</v>
      </c>
      <c r="D21" s="23" t="s">
        <v>70</v>
      </c>
      <c r="E21" s="23"/>
      <c r="F21" s="23"/>
      <c r="G21" s="37"/>
      <c r="H21" s="37"/>
      <c r="I21" s="37"/>
      <c r="J21" s="37"/>
      <c r="K21" s="37"/>
      <c r="L21" s="38">
        <f t="shared" si="0"/>
        <v>0</v>
      </c>
      <c r="M21" s="38">
        <f t="shared" si="1"/>
        <v>0</v>
      </c>
      <c r="N21" s="38">
        <f t="shared" si="2"/>
        <v>0</v>
      </c>
    </row>
    <row r="22" spans="2:14" s="1" customFormat="1" ht="13.9" customHeight="1" x14ac:dyDescent="0.2">
      <c r="B22" s="1" t="s">
        <v>456</v>
      </c>
      <c r="C22" s="28" t="s">
        <v>70</v>
      </c>
      <c r="D22" s="23" t="s">
        <v>70</v>
      </c>
      <c r="E22" s="23"/>
      <c r="F22" s="23"/>
      <c r="G22" s="39"/>
      <c r="H22" s="39"/>
      <c r="I22" s="39"/>
      <c r="J22" s="39"/>
      <c r="K22" s="39"/>
      <c r="L22" s="40">
        <f t="shared" si="0"/>
        <v>0</v>
      </c>
      <c r="M22" s="40">
        <f t="shared" si="1"/>
        <v>0</v>
      </c>
      <c r="N22" s="38">
        <f t="shared" si="2"/>
        <v>0</v>
      </c>
    </row>
    <row r="23" spans="2:14" s="1" customFormat="1" ht="13.9" customHeight="1" x14ac:dyDescent="0.2">
      <c r="B23" s="41"/>
      <c r="G23" s="38">
        <f t="shared" ref="G23:M23" si="3">SUM(G12:G22)</f>
        <v>901</v>
      </c>
      <c r="H23" s="38">
        <f t="shared" si="3"/>
        <v>826</v>
      </c>
      <c r="I23" s="38">
        <f t="shared" si="3"/>
        <v>768</v>
      </c>
      <c r="J23" s="38">
        <f t="shared" si="3"/>
        <v>869</v>
      </c>
      <c r="K23" s="38">
        <f t="shared" si="3"/>
        <v>788</v>
      </c>
      <c r="L23" s="42">
        <f t="shared" si="3"/>
        <v>4152</v>
      </c>
      <c r="M23" s="42">
        <f t="shared" si="3"/>
        <v>25</v>
      </c>
    </row>
    <row r="24" spans="2:14" s="1" customFormat="1" ht="13.9" customHeight="1" x14ac:dyDescent="0.2"/>
    <row r="25" spans="2:14" s="1" customFormat="1" ht="13.9" customHeight="1" x14ac:dyDescent="0.2">
      <c r="B25" s="1" t="str">
        <f>Roster_Selection_Women!AB21&amp;" " &amp; "V "</f>
        <v xml:space="preserve">Bethel University (IN) V </v>
      </c>
      <c r="C25" s="1" t="str">
        <f>Roster_Selection_Women!AD21</f>
        <v>11-550618</v>
      </c>
      <c r="D25" s="1" t="str">
        <f>Roster_Selection_Women!AE21</f>
        <v>Alexandra Burkholder</v>
      </c>
      <c r="E25" s="23"/>
      <c r="F25" s="1" t="str">
        <f>IF(ISERROR(Baker_Scores_Women_Var!E25), " ", IF(Baker_Scores_Women_Var!E25 = "Yes", "Yes", "  "))</f>
        <v xml:space="preserve">  </v>
      </c>
      <c r="G25" s="37">
        <v>190</v>
      </c>
      <c r="H25" s="37">
        <v>194</v>
      </c>
      <c r="I25" s="37">
        <v>170</v>
      </c>
      <c r="J25" s="37">
        <v>136</v>
      </c>
      <c r="K25" s="37">
        <v>179</v>
      </c>
      <c r="L25" s="38">
        <f t="shared" ref="L25:L35" si="4">SUM(G25:K25)</f>
        <v>869</v>
      </c>
      <c r="M25" s="38">
        <f t="shared" ref="M25:M35" si="5">COUNTIF(G25:K25, "&gt;0" )</f>
        <v>5</v>
      </c>
      <c r="N25" s="38">
        <f t="shared" ref="N25:N35" si="6">IF(M25=0,0,L25/M25)</f>
        <v>173.8</v>
      </c>
    </row>
    <row r="26" spans="2:14" s="1" customFormat="1" ht="13.9" customHeight="1" x14ac:dyDescent="0.2">
      <c r="B26" s="1" t="str">
        <f>Roster_Selection_Women!AB22&amp;" " &amp; "V "</f>
        <v xml:space="preserve">Bethel University (IN) V </v>
      </c>
      <c r="C26" s="1" t="str">
        <f>Roster_Selection_Women!AD22</f>
        <v>11-51720</v>
      </c>
      <c r="D26" s="1" t="str">
        <f>Roster_Selection_Women!AE22</f>
        <v>Baylie Navarro</v>
      </c>
      <c r="E26" s="23"/>
      <c r="F26" s="1" t="str">
        <f>IF(ISERROR(Baker_Scores_Women_Var!E26), " ", IF(Baker_Scores_Women_Var!E26 = "Yes", "Yes", "  "))</f>
        <v xml:space="preserve">  </v>
      </c>
      <c r="G26" s="37">
        <v>172</v>
      </c>
      <c r="H26" s="37">
        <v>139</v>
      </c>
      <c r="I26" s="37">
        <v>170</v>
      </c>
      <c r="J26" s="37">
        <v>147</v>
      </c>
      <c r="K26" s="37">
        <v>167</v>
      </c>
      <c r="L26" s="38">
        <f t="shared" si="4"/>
        <v>795</v>
      </c>
      <c r="M26" s="38">
        <f t="shared" si="5"/>
        <v>5</v>
      </c>
      <c r="N26" s="38">
        <f t="shared" si="6"/>
        <v>159</v>
      </c>
    </row>
    <row r="27" spans="2:14" s="1" customFormat="1" ht="13.9" customHeight="1" x14ac:dyDescent="0.2">
      <c r="B27" s="1" t="str">
        <f>Roster_Selection_Women!AB23&amp;" " &amp; "V "</f>
        <v xml:space="preserve">Bethel University (IN) V </v>
      </c>
      <c r="C27" s="1" t="str">
        <f>Roster_Selection_Women!AD23</f>
        <v>15-166394</v>
      </c>
      <c r="D27" s="1" t="str">
        <f>Roster_Selection_Women!AE23</f>
        <v>Erika Lewis</v>
      </c>
      <c r="E27" s="23"/>
      <c r="F27" s="1" t="str">
        <f>IF(ISERROR(Baker_Scores_Women_Var!E27), " ", IF(Baker_Scores_Women_Var!E27 = "Yes", "Yes", "  "))</f>
        <v xml:space="preserve">  </v>
      </c>
      <c r="G27" s="37">
        <v>127</v>
      </c>
      <c r="H27" s="37">
        <v>161</v>
      </c>
      <c r="I27" s="37">
        <v>148</v>
      </c>
      <c r="J27" s="37">
        <v>197</v>
      </c>
      <c r="K27" s="37">
        <v>173</v>
      </c>
      <c r="L27" s="38">
        <f t="shared" si="4"/>
        <v>806</v>
      </c>
      <c r="M27" s="38">
        <f t="shared" si="5"/>
        <v>5</v>
      </c>
      <c r="N27" s="38">
        <f t="shared" si="6"/>
        <v>161.19999999999999</v>
      </c>
    </row>
    <row r="28" spans="2:14" s="1" customFormat="1" ht="13.9" customHeight="1" x14ac:dyDescent="0.2">
      <c r="B28" s="1" t="str">
        <f>Roster_Selection_Women!AB24&amp;" " &amp; "V "</f>
        <v xml:space="preserve">Bethel University (IN) V </v>
      </c>
      <c r="C28" s="1" t="str">
        <f>Roster_Selection_Women!AD24</f>
        <v>16-45667</v>
      </c>
      <c r="D28" s="1" t="str">
        <f>Roster_Selection_Women!AE24</f>
        <v>Leeah Wade</v>
      </c>
      <c r="E28" s="23"/>
      <c r="F28" s="1" t="str">
        <f>IF(ISERROR(Baker_Scores_Women_Var!E28), " ", IF(Baker_Scores_Women_Var!E28 = "Yes", "Yes", "  "))</f>
        <v xml:space="preserve">  </v>
      </c>
      <c r="G28" s="37">
        <v>236</v>
      </c>
      <c r="H28" s="37">
        <v>215</v>
      </c>
      <c r="I28" s="37">
        <v>188</v>
      </c>
      <c r="J28" s="37">
        <v>223</v>
      </c>
      <c r="K28" s="37">
        <v>209</v>
      </c>
      <c r="L28" s="38">
        <f t="shared" si="4"/>
        <v>1071</v>
      </c>
      <c r="M28" s="38">
        <f t="shared" si="5"/>
        <v>5</v>
      </c>
      <c r="N28" s="38">
        <f t="shared" si="6"/>
        <v>214.2</v>
      </c>
    </row>
    <row r="29" spans="2:14" s="1" customFormat="1" ht="13.9" customHeight="1" x14ac:dyDescent="0.2">
      <c r="B29" s="1" t="str">
        <f>Roster_Selection_Women!AB25&amp;" " &amp; "V "</f>
        <v xml:space="preserve">Bethel University (IN) V </v>
      </c>
      <c r="C29" s="1" t="str">
        <f>Roster_Selection_Women!AD25</f>
        <v>11-246331</v>
      </c>
      <c r="D29" s="1" t="str">
        <f>Roster_Selection_Women!AE25</f>
        <v>Shaye Webb</v>
      </c>
      <c r="E29" s="23"/>
      <c r="F29" s="1" t="str">
        <f>IF(ISERROR(Baker_Scores_Women_Var!E29), " ", IF(Baker_Scores_Women_Var!E29 = "Yes", "Yes", "  "))</f>
        <v xml:space="preserve">  </v>
      </c>
      <c r="G29" s="37">
        <v>0</v>
      </c>
      <c r="H29" s="37"/>
      <c r="I29" s="37">
        <v>0</v>
      </c>
      <c r="J29" s="37"/>
      <c r="K29" s="37">
        <v>0</v>
      </c>
      <c r="L29" s="38">
        <f t="shared" si="4"/>
        <v>0</v>
      </c>
      <c r="M29" s="38">
        <f t="shared" si="5"/>
        <v>0</v>
      </c>
      <c r="N29" s="38">
        <f t="shared" si="6"/>
        <v>0</v>
      </c>
    </row>
    <row r="30" spans="2:14" s="1" customFormat="1" ht="13.9" customHeight="1" x14ac:dyDescent="0.2">
      <c r="B30" s="1" t="str">
        <f>Roster_Selection_Women!AB26&amp;" " &amp; "V "</f>
        <v xml:space="preserve">Bethel University (IN) V </v>
      </c>
      <c r="C30" s="1" t="str">
        <f>Roster_Selection_Women!AD26</f>
        <v>17-95321</v>
      </c>
      <c r="D30" s="1" t="str">
        <f>Roster_Selection_Women!AE26</f>
        <v>Whitney Wade</v>
      </c>
      <c r="E30" s="23"/>
      <c r="F30" s="1" t="str">
        <f>IF(ISERROR(Baker_Scores_Women_Var!E30), " ", IF(Baker_Scores_Women_Var!E30 = "Yes", "Yes", "  "))</f>
        <v xml:space="preserve">  </v>
      </c>
      <c r="G30" s="37">
        <v>147</v>
      </c>
      <c r="H30" s="37">
        <v>179</v>
      </c>
      <c r="I30" s="37">
        <v>194</v>
      </c>
      <c r="J30" s="37">
        <v>167</v>
      </c>
      <c r="K30" s="37">
        <v>127</v>
      </c>
      <c r="L30" s="38">
        <f t="shared" si="4"/>
        <v>814</v>
      </c>
      <c r="M30" s="38">
        <f t="shared" si="5"/>
        <v>5</v>
      </c>
      <c r="N30" s="38">
        <f t="shared" si="6"/>
        <v>162.80000000000001</v>
      </c>
    </row>
    <row r="31" spans="2:14" s="1" customFormat="1" ht="13.9" customHeight="1" x14ac:dyDescent="0.2">
      <c r="B31" s="1" t="str">
        <f>Roster_Selection_Women!AB27&amp;" " &amp; "V "</f>
        <v xml:space="preserve"> V </v>
      </c>
      <c r="C31" s="1" t="str">
        <f>Roster_Selection_Women!AD27</f>
        <v/>
      </c>
      <c r="D31" s="1" t="str">
        <f>Roster_Selection_Women!AE27</f>
        <v/>
      </c>
      <c r="E31" s="23"/>
      <c r="F31" s="1" t="str">
        <f>IF(ISERROR(Baker_Scores_Women_Var!E31), " ", IF(Baker_Scores_Women_Var!E31 = "Yes", "Yes", "  "))</f>
        <v xml:space="preserve">  </v>
      </c>
      <c r="G31" s="37">
        <v>0</v>
      </c>
      <c r="H31" s="37"/>
      <c r="I31" s="37">
        <v>0</v>
      </c>
      <c r="J31" s="37">
        <v>0</v>
      </c>
      <c r="K31" s="37">
        <v>0</v>
      </c>
      <c r="L31" s="38">
        <f t="shared" si="4"/>
        <v>0</v>
      </c>
      <c r="M31" s="38">
        <f t="shared" si="5"/>
        <v>0</v>
      </c>
      <c r="N31" s="38">
        <f t="shared" si="6"/>
        <v>0</v>
      </c>
    </row>
    <row r="32" spans="2:14" s="1" customFormat="1" ht="13.9" customHeight="1" x14ac:dyDescent="0.2">
      <c r="B32" s="1" t="str">
        <f>Roster_Selection_Women!AB28&amp;" " &amp; "V "</f>
        <v xml:space="preserve"> V </v>
      </c>
      <c r="C32" s="1" t="str">
        <f>Roster_Selection_Women!AD28</f>
        <v/>
      </c>
      <c r="D32" s="1" t="str">
        <f>Roster_Selection_Women!AE28</f>
        <v/>
      </c>
      <c r="E32" s="23"/>
      <c r="F32" s="1" t="str">
        <f>IF(ISERROR(Baker_Scores_Women_Var!E32), " ", IF(Baker_Scores_Women_Var!E32 = "Yes", "Yes", "  "))</f>
        <v xml:space="preserve">  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8">
        <f t="shared" si="4"/>
        <v>0</v>
      </c>
      <c r="M32" s="38">
        <f t="shared" si="5"/>
        <v>0</v>
      </c>
      <c r="N32" s="38">
        <f t="shared" si="6"/>
        <v>0</v>
      </c>
    </row>
    <row r="33" spans="2:14" s="1" customFormat="1" ht="13.9" customHeight="1" x14ac:dyDescent="0.2">
      <c r="B33" s="1" t="s">
        <v>457</v>
      </c>
      <c r="C33" s="28" t="s">
        <v>70</v>
      </c>
      <c r="D33" s="23" t="s">
        <v>70</v>
      </c>
      <c r="E33" s="23"/>
      <c r="F33" s="23"/>
      <c r="G33" s="37"/>
      <c r="H33" s="37"/>
      <c r="I33" s="37"/>
      <c r="J33" s="37"/>
      <c r="K33" s="37"/>
      <c r="L33" s="38">
        <f t="shared" si="4"/>
        <v>0</v>
      </c>
      <c r="M33" s="38">
        <f t="shared" si="5"/>
        <v>0</v>
      </c>
      <c r="N33" s="38">
        <f t="shared" si="6"/>
        <v>0</v>
      </c>
    </row>
    <row r="34" spans="2:14" s="1" customFormat="1" ht="13.9" customHeight="1" x14ac:dyDescent="0.2">
      <c r="B34" s="1" t="s">
        <v>457</v>
      </c>
      <c r="C34" s="28" t="s">
        <v>70</v>
      </c>
      <c r="D34" s="23" t="s">
        <v>70</v>
      </c>
      <c r="E34" s="23"/>
      <c r="F34" s="23"/>
      <c r="G34" s="37"/>
      <c r="H34" s="37"/>
      <c r="I34" s="37"/>
      <c r="J34" s="37"/>
      <c r="K34" s="37"/>
      <c r="L34" s="38">
        <f t="shared" si="4"/>
        <v>0</v>
      </c>
      <c r="M34" s="38">
        <f t="shared" si="5"/>
        <v>0</v>
      </c>
      <c r="N34" s="38">
        <f t="shared" si="6"/>
        <v>0</v>
      </c>
    </row>
    <row r="35" spans="2:14" s="1" customFormat="1" ht="13.9" customHeight="1" x14ac:dyDescent="0.2">
      <c r="B35" s="1" t="s">
        <v>457</v>
      </c>
      <c r="C35" s="28" t="s">
        <v>70</v>
      </c>
      <c r="D35" s="23" t="s">
        <v>70</v>
      </c>
      <c r="E35" s="23"/>
      <c r="F35" s="23"/>
      <c r="G35" s="39"/>
      <c r="H35" s="39"/>
      <c r="I35" s="39"/>
      <c r="J35" s="39"/>
      <c r="K35" s="39"/>
      <c r="L35" s="40">
        <f t="shared" si="4"/>
        <v>0</v>
      </c>
      <c r="M35" s="40">
        <f t="shared" si="5"/>
        <v>0</v>
      </c>
      <c r="N35" s="38">
        <f t="shared" si="6"/>
        <v>0</v>
      </c>
    </row>
    <row r="36" spans="2:14" s="1" customFormat="1" ht="13.9" customHeight="1" x14ac:dyDescent="0.2">
      <c r="B36" s="41"/>
      <c r="G36" s="38">
        <f t="shared" ref="G36:M36" si="7">SUM(G25:G35)</f>
        <v>872</v>
      </c>
      <c r="H36" s="38">
        <f t="shared" si="7"/>
        <v>888</v>
      </c>
      <c r="I36" s="38">
        <f t="shared" si="7"/>
        <v>870</v>
      </c>
      <c r="J36" s="38">
        <f t="shared" si="7"/>
        <v>870</v>
      </c>
      <c r="K36" s="38">
        <f t="shared" si="7"/>
        <v>855</v>
      </c>
      <c r="L36" s="42">
        <f t="shared" si="7"/>
        <v>4355</v>
      </c>
      <c r="M36" s="42">
        <f t="shared" si="7"/>
        <v>25</v>
      </c>
    </row>
    <row r="37" spans="2:14" s="1" customFormat="1" ht="13.9" customHeight="1" x14ac:dyDescent="0.2"/>
    <row r="38" spans="2:14" s="1" customFormat="1" ht="13.9" customHeight="1" x14ac:dyDescent="0.2">
      <c r="B38" s="1" t="str">
        <f>Roster_Selection_Women!AB31&amp;" " &amp; "V "</f>
        <v xml:space="preserve">Indianapolis ,University Of V </v>
      </c>
      <c r="C38" s="1" t="str">
        <f>Roster_Selection_Women!AD31</f>
        <v>11-337112</v>
      </c>
      <c r="D38" s="1" t="str">
        <f>Roster_Selection_Women!AE31</f>
        <v>Elizabeth Estes</v>
      </c>
      <c r="E38" s="23"/>
      <c r="F38" s="1" t="str">
        <f>IF(ISERROR(Baker_Scores_Women_Var!E38), " ", IF(Baker_Scores_Women_Var!E38 = "Yes", "Yes", "  "))</f>
        <v xml:space="preserve">  </v>
      </c>
      <c r="G38" s="37">
        <v>145</v>
      </c>
      <c r="H38" s="37">
        <v>0</v>
      </c>
      <c r="I38" s="37">
        <v>149</v>
      </c>
      <c r="J38" s="37">
        <v>147</v>
      </c>
      <c r="K38" s="37">
        <v>176</v>
      </c>
      <c r="L38" s="38">
        <f t="shared" ref="L38:L48" si="8">SUM(G38:K38)</f>
        <v>617</v>
      </c>
      <c r="M38" s="38">
        <f t="shared" ref="M38:M48" si="9">COUNTIF(G38:K38, "&gt;0" )</f>
        <v>4</v>
      </c>
      <c r="N38" s="38">
        <f t="shared" ref="N38:N48" si="10">IF(M38=0,0,L38/M38)</f>
        <v>154.25</v>
      </c>
    </row>
    <row r="39" spans="2:14" s="1" customFormat="1" ht="13.9" customHeight="1" x14ac:dyDescent="0.2">
      <c r="B39" s="1" t="str">
        <f>Roster_Selection_Women!AB32&amp;" " &amp; "V "</f>
        <v xml:space="preserve">Indianapolis ,University Of V </v>
      </c>
      <c r="C39" s="1" t="str">
        <f>Roster_Selection_Women!AD32</f>
        <v>11-53655</v>
      </c>
      <c r="D39" s="1" t="str">
        <f>Roster_Selection_Women!AE32</f>
        <v>Emily Remesnik</v>
      </c>
      <c r="E39" s="23"/>
      <c r="F39" s="1" t="str">
        <f>IF(ISERROR(Baker_Scores_Women_Var!E39), " ", IF(Baker_Scores_Women_Var!E39 = "Yes", "Yes", "  "))</f>
        <v xml:space="preserve">  </v>
      </c>
      <c r="G39" s="37">
        <v>222</v>
      </c>
      <c r="H39" s="37">
        <v>118</v>
      </c>
      <c r="I39" s="37">
        <v>171</v>
      </c>
      <c r="J39" s="37">
        <v>146</v>
      </c>
      <c r="K39" s="37">
        <v>130</v>
      </c>
      <c r="L39" s="38">
        <f t="shared" si="8"/>
        <v>787</v>
      </c>
      <c r="M39" s="38">
        <f t="shared" si="9"/>
        <v>5</v>
      </c>
      <c r="N39" s="38">
        <f t="shared" si="10"/>
        <v>157.4</v>
      </c>
    </row>
    <row r="40" spans="2:14" s="1" customFormat="1" ht="13.9" customHeight="1" x14ac:dyDescent="0.2">
      <c r="B40" s="1" t="str">
        <f>Roster_Selection_Women!AB33&amp;" " &amp; "V "</f>
        <v xml:space="preserve">Indianapolis ,University Of V </v>
      </c>
      <c r="C40" s="1" t="str">
        <f>Roster_Selection_Women!AD33</f>
        <v>19-44628</v>
      </c>
      <c r="D40" s="1" t="str">
        <f>Roster_Selection_Women!AE33</f>
        <v>Gracie Tharp</v>
      </c>
      <c r="E40" s="23"/>
      <c r="F40" s="1" t="str">
        <f>IF(ISERROR(Baker_Scores_Women_Var!E40), " ", IF(Baker_Scores_Women_Var!E40 = "Yes", "Yes", "  "))</f>
        <v xml:space="preserve">  </v>
      </c>
      <c r="G40" s="37">
        <v>151</v>
      </c>
      <c r="H40" s="37">
        <v>109</v>
      </c>
      <c r="I40" s="37">
        <v>0</v>
      </c>
      <c r="J40" s="37">
        <v>157</v>
      </c>
      <c r="K40" s="37">
        <v>157</v>
      </c>
      <c r="L40" s="38">
        <f t="shared" si="8"/>
        <v>574</v>
      </c>
      <c r="M40" s="38">
        <f t="shared" si="9"/>
        <v>4</v>
      </c>
      <c r="N40" s="38">
        <f t="shared" si="10"/>
        <v>143.5</v>
      </c>
    </row>
    <row r="41" spans="2:14" s="1" customFormat="1" ht="13.9" customHeight="1" x14ac:dyDescent="0.2">
      <c r="B41" s="1" t="str">
        <f>Roster_Selection_Women!AB34&amp;" " &amp; "V "</f>
        <v xml:space="preserve">Indianapolis ,University Of V </v>
      </c>
      <c r="C41" s="1" t="str">
        <f>Roster_Selection_Women!AD34</f>
        <v>15-30836</v>
      </c>
      <c r="D41" s="1" t="str">
        <f>Roster_Selection_Women!AE34</f>
        <v>Kelsey Torpy</v>
      </c>
      <c r="E41" s="23"/>
      <c r="F41" s="1" t="str">
        <f>IF(ISERROR(Baker_Scores_Women_Var!E41), " ", IF(Baker_Scores_Women_Var!E41 = "Yes", "Yes", "  "))</f>
        <v xml:space="preserve">  </v>
      </c>
      <c r="G41" s="37">
        <v>0</v>
      </c>
      <c r="H41" s="37">
        <v>121</v>
      </c>
      <c r="I41" s="37">
        <v>189</v>
      </c>
      <c r="J41" s="37">
        <v>149</v>
      </c>
      <c r="K41" s="37">
        <v>160</v>
      </c>
      <c r="L41" s="38">
        <f t="shared" si="8"/>
        <v>619</v>
      </c>
      <c r="M41" s="38">
        <f t="shared" si="9"/>
        <v>4</v>
      </c>
      <c r="N41" s="38">
        <f t="shared" si="10"/>
        <v>154.75</v>
      </c>
    </row>
    <row r="42" spans="2:14" s="1" customFormat="1" ht="13.9" customHeight="1" x14ac:dyDescent="0.2">
      <c r="B42" s="1" t="str">
        <f>Roster_Selection_Women!AB35&amp;" " &amp; "V "</f>
        <v xml:space="preserve">Indianapolis ,University Of V </v>
      </c>
      <c r="C42" s="1" t="str">
        <f>Roster_Selection_Women!AD35</f>
        <v>11-411566</v>
      </c>
      <c r="D42" s="1" t="str">
        <f>Roster_Selection_Women!AE35</f>
        <v>Lily Corey</v>
      </c>
      <c r="E42" s="23"/>
      <c r="F42" s="1" t="str">
        <f>IF(ISERROR(Baker_Scores_Women_Var!E42), " ", IF(Baker_Scores_Women_Var!E42 = "Yes", "Yes", "  "))</f>
        <v xml:space="preserve">  </v>
      </c>
      <c r="G42" s="37">
        <v>153</v>
      </c>
      <c r="H42" s="37">
        <v>127</v>
      </c>
      <c r="I42" s="37">
        <v>146</v>
      </c>
      <c r="J42" s="37">
        <v>0</v>
      </c>
      <c r="K42" s="37">
        <v>205</v>
      </c>
      <c r="L42" s="38">
        <f t="shared" si="8"/>
        <v>631</v>
      </c>
      <c r="M42" s="38">
        <f t="shared" si="9"/>
        <v>4</v>
      </c>
      <c r="N42" s="38">
        <f t="shared" si="10"/>
        <v>157.75</v>
      </c>
    </row>
    <row r="43" spans="2:14" s="1" customFormat="1" ht="13.9" customHeight="1" x14ac:dyDescent="0.2">
      <c r="B43" s="1" t="str">
        <f>Roster_Selection_Women!AB36&amp;" " &amp; "V "</f>
        <v xml:space="preserve">Indianapolis ,University Of V </v>
      </c>
      <c r="C43" s="1" t="str">
        <f>Roster_Selection_Women!AD36</f>
        <v>11-382279</v>
      </c>
      <c r="D43" s="1" t="str">
        <f>Roster_Selection_Women!AE36</f>
        <v>Teresa Kocher</v>
      </c>
      <c r="E43" s="23"/>
      <c r="F43" s="1" t="str">
        <f>IF(ISERROR(Baker_Scores_Women_Var!E43), " ", IF(Baker_Scores_Women_Var!E43 = "Yes", "Yes", "  "))</f>
        <v xml:space="preserve">  </v>
      </c>
      <c r="G43" s="37">
        <v>150</v>
      </c>
      <c r="H43" s="37">
        <v>137</v>
      </c>
      <c r="I43" s="37">
        <v>150</v>
      </c>
      <c r="J43" s="37">
        <v>173</v>
      </c>
      <c r="K43" s="37">
        <v>0</v>
      </c>
      <c r="L43" s="38">
        <f t="shared" si="8"/>
        <v>610</v>
      </c>
      <c r="M43" s="38">
        <f t="shared" si="9"/>
        <v>4</v>
      </c>
      <c r="N43" s="38">
        <f t="shared" si="10"/>
        <v>152.5</v>
      </c>
    </row>
    <row r="44" spans="2:14" s="1" customFormat="1" ht="13.9" customHeight="1" x14ac:dyDescent="0.2">
      <c r="B44" s="1" t="str">
        <f>Roster_Selection_Women!AB37&amp;" " &amp; "V "</f>
        <v xml:space="preserve"> V </v>
      </c>
      <c r="C44" s="1" t="str">
        <f>Roster_Selection_Women!AD37</f>
        <v/>
      </c>
      <c r="D44" s="1" t="str">
        <f>Roster_Selection_Women!AE37</f>
        <v/>
      </c>
      <c r="E44" s="23"/>
      <c r="F44" s="1" t="str">
        <f>IF(ISERROR(Baker_Scores_Women_Var!E44), " ", IF(Baker_Scores_Women_Var!E44 = "Yes", "Yes", "  "))</f>
        <v xml:space="preserve">  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8">
        <f t="shared" si="8"/>
        <v>0</v>
      </c>
      <c r="M44" s="38">
        <f t="shared" si="9"/>
        <v>0</v>
      </c>
      <c r="N44" s="38">
        <f t="shared" si="10"/>
        <v>0</v>
      </c>
    </row>
    <row r="45" spans="2:14" s="1" customFormat="1" ht="13.9" customHeight="1" x14ac:dyDescent="0.2">
      <c r="B45" s="1" t="str">
        <f>Roster_Selection_Women!AB38&amp;" " &amp; "V "</f>
        <v xml:space="preserve"> V </v>
      </c>
      <c r="C45" s="1" t="str">
        <f>Roster_Selection_Women!AD38</f>
        <v/>
      </c>
      <c r="D45" s="1" t="str">
        <f>Roster_Selection_Women!AE38</f>
        <v/>
      </c>
      <c r="E45" s="23"/>
      <c r="F45" s="1" t="str">
        <f>IF(ISERROR(Baker_Scores_Women_Var!E45), " ", IF(Baker_Scores_Women_Var!E45 = "Yes", "Yes", "  "))</f>
        <v xml:space="preserve">  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8">
        <f t="shared" si="8"/>
        <v>0</v>
      </c>
      <c r="M45" s="38">
        <f t="shared" si="9"/>
        <v>0</v>
      </c>
      <c r="N45" s="38">
        <f t="shared" si="10"/>
        <v>0</v>
      </c>
    </row>
    <row r="46" spans="2:14" s="1" customFormat="1" ht="13.9" customHeight="1" x14ac:dyDescent="0.2">
      <c r="B46" s="1" t="s">
        <v>458</v>
      </c>
      <c r="C46" s="28" t="s">
        <v>70</v>
      </c>
      <c r="D46" s="23" t="s">
        <v>70</v>
      </c>
      <c r="E46" s="23"/>
      <c r="F46" s="23"/>
      <c r="G46" s="37"/>
      <c r="H46" s="37"/>
      <c r="I46" s="37"/>
      <c r="J46" s="37"/>
      <c r="K46" s="37"/>
      <c r="L46" s="38">
        <f t="shared" si="8"/>
        <v>0</v>
      </c>
      <c r="M46" s="38">
        <f t="shared" si="9"/>
        <v>0</v>
      </c>
      <c r="N46" s="38">
        <f t="shared" si="10"/>
        <v>0</v>
      </c>
    </row>
    <row r="47" spans="2:14" s="1" customFormat="1" ht="13.9" customHeight="1" x14ac:dyDescent="0.2">
      <c r="B47" s="1" t="s">
        <v>458</v>
      </c>
      <c r="C47" s="28" t="s">
        <v>70</v>
      </c>
      <c r="D47" s="23" t="s">
        <v>70</v>
      </c>
      <c r="E47" s="23"/>
      <c r="F47" s="23"/>
      <c r="G47" s="37"/>
      <c r="H47" s="37"/>
      <c r="I47" s="37"/>
      <c r="J47" s="37"/>
      <c r="K47" s="37"/>
      <c r="L47" s="38">
        <f t="shared" si="8"/>
        <v>0</v>
      </c>
      <c r="M47" s="38">
        <f t="shared" si="9"/>
        <v>0</v>
      </c>
      <c r="N47" s="38">
        <f t="shared" si="10"/>
        <v>0</v>
      </c>
    </row>
    <row r="48" spans="2:14" s="1" customFormat="1" ht="13.9" customHeight="1" x14ac:dyDescent="0.2">
      <c r="B48" s="1" t="s">
        <v>458</v>
      </c>
      <c r="C48" s="28" t="s">
        <v>70</v>
      </c>
      <c r="D48" s="23" t="s">
        <v>70</v>
      </c>
      <c r="E48" s="23"/>
      <c r="F48" s="23"/>
      <c r="G48" s="39"/>
      <c r="H48" s="39"/>
      <c r="I48" s="39"/>
      <c r="J48" s="39"/>
      <c r="K48" s="39"/>
      <c r="L48" s="40">
        <f t="shared" si="8"/>
        <v>0</v>
      </c>
      <c r="M48" s="40">
        <f t="shared" si="9"/>
        <v>0</v>
      </c>
      <c r="N48" s="38">
        <f t="shared" si="10"/>
        <v>0</v>
      </c>
    </row>
    <row r="49" spans="2:14" s="1" customFormat="1" ht="13.9" customHeight="1" x14ac:dyDescent="0.2">
      <c r="B49" s="41"/>
      <c r="G49" s="38">
        <f t="shared" ref="G49:M49" si="11">SUM(G38:G48)</f>
        <v>821</v>
      </c>
      <c r="H49" s="38">
        <f t="shared" si="11"/>
        <v>612</v>
      </c>
      <c r="I49" s="38">
        <f t="shared" si="11"/>
        <v>805</v>
      </c>
      <c r="J49" s="38">
        <f t="shared" si="11"/>
        <v>772</v>
      </c>
      <c r="K49" s="38">
        <f t="shared" si="11"/>
        <v>828</v>
      </c>
      <c r="L49" s="42">
        <f t="shared" si="11"/>
        <v>3838</v>
      </c>
      <c r="M49" s="42">
        <f t="shared" si="11"/>
        <v>25</v>
      </c>
    </row>
    <row r="50" spans="2:14" s="1" customFormat="1" ht="13.9" customHeight="1" x14ac:dyDescent="0.2"/>
    <row r="51" spans="2:14" s="1" customFormat="1" ht="13.9" customHeight="1" x14ac:dyDescent="0.2">
      <c r="B51" s="1" t="str">
        <f>Roster_Selection_Women!AB39&amp;" " &amp; "V "</f>
        <v xml:space="preserve">Kentucky Wesleyan V </v>
      </c>
      <c r="C51" s="1" t="str">
        <f>Roster_Selection_Women!AD39</f>
        <v>11-275312</v>
      </c>
      <c r="D51" s="1" t="str">
        <f>Roster_Selection_Women!AE39</f>
        <v>Alysa Conley</v>
      </c>
      <c r="E51" s="23"/>
      <c r="F51" s="1" t="str">
        <f>IF(ISERROR(Baker_Scores_Women_Var!E51), " ", IF(Baker_Scores_Women_Var!E51 = "Yes", "Yes", "  "))</f>
        <v xml:space="preserve">  </v>
      </c>
      <c r="G51" s="37">
        <v>187</v>
      </c>
      <c r="H51" s="37">
        <v>184</v>
      </c>
      <c r="I51" s="37">
        <v>175</v>
      </c>
      <c r="J51" s="37">
        <v>176</v>
      </c>
      <c r="K51" s="37">
        <v>209</v>
      </c>
      <c r="L51" s="38">
        <f t="shared" ref="L51:L61" si="12">SUM(G51:K51)</f>
        <v>931</v>
      </c>
      <c r="M51" s="38">
        <f t="shared" ref="M51:M61" si="13">COUNTIF(G51:K51, "&gt;0" )</f>
        <v>5</v>
      </c>
      <c r="N51" s="38">
        <f t="shared" ref="N51:N61" si="14">IF(M51=0,0,L51/M51)</f>
        <v>186.2</v>
      </c>
    </row>
    <row r="52" spans="2:14" s="1" customFormat="1" ht="13.9" customHeight="1" x14ac:dyDescent="0.2">
      <c r="B52" s="1" t="str">
        <f>Roster_Selection_Women!AB40&amp;" " &amp; "V "</f>
        <v xml:space="preserve">Kentucky Wesleyan V </v>
      </c>
      <c r="C52" s="1" t="str">
        <f>Roster_Selection_Women!AD40</f>
        <v>7914-53910</v>
      </c>
      <c r="D52" s="1" t="str">
        <f>Roster_Selection_Women!AE40</f>
        <v>Corynne Bean</v>
      </c>
      <c r="E52" s="23"/>
      <c r="F52" s="1" t="str">
        <f>IF(ISERROR(Baker_Scores_Women_Var!E52), " ", IF(Baker_Scores_Women_Var!E52 = "Yes", "Yes", "  "))</f>
        <v xml:space="preserve">  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8">
        <f t="shared" si="12"/>
        <v>0</v>
      </c>
      <c r="M52" s="38">
        <f t="shared" si="13"/>
        <v>0</v>
      </c>
      <c r="N52" s="38">
        <f t="shared" si="14"/>
        <v>0</v>
      </c>
    </row>
    <row r="53" spans="2:14" s="1" customFormat="1" ht="13.9" customHeight="1" x14ac:dyDescent="0.2">
      <c r="B53" s="1" t="str">
        <f>Roster_Selection_Women!AB41&amp;" " &amp; "V "</f>
        <v xml:space="preserve">Kentucky Wesleyan V </v>
      </c>
      <c r="C53" s="1" t="str">
        <f>Roster_Selection_Women!AD41</f>
        <v>18-31834</v>
      </c>
      <c r="D53" s="1" t="str">
        <f>Roster_Selection_Women!AE41</f>
        <v>Daylin Tolgo</v>
      </c>
      <c r="E53" s="23"/>
      <c r="F53" s="1" t="str">
        <f>IF(ISERROR(Baker_Scores_Women_Var!E53), " ", IF(Baker_Scores_Women_Var!E53 = "Yes", "Yes", "  "))</f>
        <v xml:space="preserve">  </v>
      </c>
      <c r="G53" s="37">
        <v>187</v>
      </c>
      <c r="H53" s="37">
        <v>179</v>
      </c>
      <c r="I53" s="37">
        <v>197</v>
      </c>
      <c r="J53" s="37">
        <v>161</v>
      </c>
      <c r="K53" s="37">
        <v>215</v>
      </c>
      <c r="L53" s="38">
        <f t="shared" si="12"/>
        <v>939</v>
      </c>
      <c r="M53" s="38">
        <f t="shared" si="13"/>
        <v>5</v>
      </c>
      <c r="N53" s="38">
        <f t="shared" si="14"/>
        <v>187.8</v>
      </c>
    </row>
    <row r="54" spans="2:14" s="1" customFormat="1" ht="13.9" customHeight="1" x14ac:dyDescent="0.2">
      <c r="B54" s="1" t="str">
        <f>Roster_Selection_Women!AB42&amp;" " &amp; "V "</f>
        <v xml:space="preserve">Kentucky Wesleyan V </v>
      </c>
      <c r="C54" s="1" t="str">
        <f>Roster_Selection_Women!AD42</f>
        <v>16-9898</v>
      </c>
      <c r="D54" s="1" t="str">
        <f>Roster_Selection_Women!AE42</f>
        <v>Emma Workman</v>
      </c>
      <c r="E54" s="23"/>
      <c r="F54" s="1" t="str">
        <f>IF(ISERROR(Baker_Scores_Women_Var!E54), " ", IF(Baker_Scores_Women_Var!E54 = "Yes", "Yes", "  "))</f>
        <v xml:space="preserve">  </v>
      </c>
      <c r="G54" s="37">
        <v>189</v>
      </c>
      <c r="H54" s="37">
        <v>223</v>
      </c>
      <c r="I54" s="37">
        <v>173</v>
      </c>
      <c r="J54" s="37">
        <v>188</v>
      </c>
      <c r="K54" s="37">
        <v>176</v>
      </c>
      <c r="L54" s="38">
        <f t="shared" si="12"/>
        <v>949</v>
      </c>
      <c r="M54" s="38">
        <f t="shared" si="13"/>
        <v>5</v>
      </c>
      <c r="N54" s="38">
        <f t="shared" si="14"/>
        <v>189.8</v>
      </c>
    </row>
    <row r="55" spans="2:14" s="1" customFormat="1" ht="13.9" customHeight="1" x14ac:dyDescent="0.2">
      <c r="B55" s="1" t="str">
        <f>Roster_Selection_Women!AB43&amp;" " &amp; "V "</f>
        <v xml:space="preserve">Kentucky Wesleyan V </v>
      </c>
      <c r="C55" s="1" t="str">
        <f>Roster_Selection_Women!AD43</f>
        <v>17-22488</v>
      </c>
      <c r="D55" s="1" t="str">
        <f>Roster_Selection_Women!AE43</f>
        <v>Maddux Scharett</v>
      </c>
      <c r="E55" s="23"/>
      <c r="F55" s="1" t="str">
        <f>IF(ISERROR(Baker_Scores_Women_Var!E55), " ", IF(Baker_Scores_Women_Var!E55 = "Yes", "Yes", "  "))</f>
        <v xml:space="preserve">  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8">
        <f t="shared" si="12"/>
        <v>0</v>
      </c>
      <c r="M55" s="38">
        <f t="shared" si="13"/>
        <v>0</v>
      </c>
      <c r="N55" s="38">
        <f t="shared" si="14"/>
        <v>0</v>
      </c>
    </row>
    <row r="56" spans="2:14" s="1" customFormat="1" ht="13.9" customHeight="1" x14ac:dyDescent="0.2">
      <c r="B56" s="1" t="str">
        <f>Roster_Selection_Women!AB44&amp;" " &amp; "V "</f>
        <v xml:space="preserve">Kentucky Wesleyan V </v>
      </c>
      <c r="C56" s="1" t="str">
        <f>Roster_Selection_Women!AD44</f>
        <v>17-22598</v>
      </c>
      <c r="D56" s="1" t="str">
        <f>Roster_Selection_Women!AE44</f>
        <v>Miranda Cain</v>
      </c>
      <c r="E56" s="23"/>
      <c r="F56" s="1" t="str">
        <f>IF(ISERROR(Baker_Scores_Women_Var!E56), " ", IF(Baker_Scores_Women_Var!E56 = "Yes", "Yes", "  "))</f>
        <v xml:space="preserve">  </v>
      </c>
      <c r="G56" s="37">
        <v>174</v>
      </c>
      <c r="H56" s="37">
        <v>200</v>
      </c>
      <c r="I56" s="37">
        <v>214</v>
      </c>
      <c r="J56" s="37">
        <v>199</v>
      </c>
      <c r="K56" s="37">
        <v>212</v>
      </c>
      <c r="L56" s="38">
        <f t="shared" si="12"/>
        <v>999</v>
      </c>
      <c r="M56" s="38">
        <f t="shared" si="13"/>
        <v>5</v>
      </c>
      <c r="N56" s="38">
        <f t="shared" si="14"/>
        <v>199.8</v>
      </c>
    </row>
    <row r="57" spans="2:14" s="1" customFormat="1" ht="13.9" customHeight="1" x14ac:dyDescent="0.2">
      <c r="B57" s="1" t="str">
        <f>Roster_Selection_Women!AB45&amp;" " &amp; "V "</f>
        <v xml:space="preserve">Kentucky Wesleyan V </v>
      </c>
      <c r="C57" s="1" t="str">
        <f>Roster_Selection_Women!AD45</f>
        <v>11-340800</v>
      </c>
      <c r="D57" s="1" t="str">
        <f>Roster_Selection_Women!AE45</f>
        <v>Ruby Duskey</v>
      </c>
      <c r="E57" s="23"/>
      <c r="F57" s="1" t="str">
        <f>IF(ISERROR(Baker_Scores_Women_Var!E57), " ", IF(Baker_Scores_Women_Var!E57 = "Yes", "Yes", "  "))</f>
        <v xml:space="preserve">  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8">
        <f t="shared" si="12"/>
        <v>0</v>
      </c>
      <c r="M57" s="38">
        <f t="shared" si="13"/>
        <v>0</v>
      </c>
      <c r="N57" s="38">
        <f t="shared" si="14"/>
        <v>0</v>
      </c>
    </row>
    <row r="58" spans="2:14" s="1" customFormat="1" ht="13.9" customHeight="1" x14ac:dyDescent="0.2">
      <c r="B58" s="1" t="str">
        <f>Roster_Selection_Women!AB46&amp;" " &amp; "V "</f>
        <v xml:space="preserve">Kentucky Wesleyan V </v>
      </c>
      <c r="C58" s="1" t="str">
        <f>Roster_Selection_Women!AD46</f>
        <v>11-554224</v>
      </c>
      <c r="D58" s="1" t="str">
        <f>Roster_Selection_Women!AE46</f>
        <v>Whitney Goodman</v>
      </c>
      <c r="E58" s="23"/>
      <c r="F58" s="1" t="str">
        <f>IF(ISERROR(Baker_Scores_Women_Var!E58), " ", IF(Baker_Scores_Women_Var!E58 = "Yes", "Yes", "  "))</f>
        <v xml:space="preserve">  </v>
      </c>
      <c r="G58" s="37">
        <v>193</v>
      </c>
      <c r="H58" s="37">
        <v>171</v>
      </c>
      <c r="I58" s="37">
        <v>204</v>
      </c>
      <c r="J58" s="37">
        <v>177</v>
      </c>
      <c r="K58" s="37">
        <v>167</v>
      </c>
      <c r="L58" s="38">
        <f t="shared" si="12"/>
        <v>912</v>
      </c>
      <c r="M58" s="38">
        <f t="shared" si="13"/>
        <v>5</v>
      </c>
      <c r="N58" s="38">
        <f t="shared" si="14"/>
        <v>182.4</v>
      </c>
    </row>
    <row r="59" spans="2:14" s="1" customFormat="1" ht="13.9" customHeight="1" x14ac:dyDescent="0.2">
      <c r="B59" s="1" t="s">
        <v>459</v>
      </c>
      <c r="C59" s="28" t="s">
        <v>70</v>
      </c>
      <c r="D59" s="23" t="s">
        <v>70</v>
      </c>
      <c r="E59" s="23"/>
      <c r="F59" s="23"/>
      <c r="G59" s="37"/>
      <c r="H59" s="37"/>
      <c r="I59" s="37"/>
      <c r="J59" s="37"/>
      <c r="K59" s="37"/>
      <c r="L59" s="38">
        <f t="shared" si="12"/>
        <v>0</v>
      </c>
      <c r="M59" s="38">
        <f t="shared" si="13"/>
        <v>0</v>
      </c>
      <c r="N59" s="38">
        <f t="shared" si="14"/>
        <v>0</v>
      </c>
    </row>
    <row r="60" spans="2:14" s="1" customFormat="1" ht="13.9" customHeight="1" x14ac:dyDescent="0.2">
      <c r="B60" s="1" t="s">
        <v>459</v>
      </c>
      <c r="C60" s="28" t="s">
        <v>70</v>
      </c>
      <c r="D60" s="23" t="s">
        <v>70</v>
      </c>
      <c r="E60" s="23"/>
      <c r="F60" s="23"/>
      <c r="G60" s="37"/>
      <c r="H60" s="37"/>
      <c r="I60" s="37"/>
      <c r="J60" s="37"/>
      <c r="K60" s="37"/>
      <c r="L60" s="38">
        <f t="shared" si="12"/>
        <v>0</v>
      </c>
      <c r="M60" s="38">
        <f t="shared" si="13"/>
        <v>0</v>
      </c>
      <c r="N60" s="38">
        <f t="shared" si="14"/>
        <v>0</v>
      </c>
    </row>
    <row r="61" spans="2:14" s="1" customFormat="1" ht="13.9" customHeight="1" x14ac:dyDescent="0.2">
      <c r="B61" s="1" t="s">
        <v>459</v>
      </c>
      <c r="C61" s="28" t="s">
        <v>70</v>
      </c>
      <c r="D61" s="23" t="s">
        <v>70</v>
      </c>
      <c r="E61" s="23"/>
      <c r="F61" s="23"/>
      <c r="G61" s="39"/>
      <c r="H61" s="39"/>
      <c r="I61" s="39"/>
      <c r="J61" s="39"/>
      <c r="K61" s="39"/>
      <c r="L61" s="40">
        <f t="shared" si="12"/>
        <v>0</v>
      </c>
      <c r="M61" s="40">
        <f t="shared" si="13"/>
        <v>0</v>
      </c>
      <c r="N61" s="38">
        <f t="shared" si="14"/>
        <v>0</v>
      </c>
    </row>
    <row r="62" spans="2:14" s="1" customFormat="1" ht="13.9" customHeight="1" x14ac:dyDescent="0.2">
      <c r="B62" s="41"/>
      <c r="G62" s="38">
        <f t="shared" ref="G62:M62" si="15">SUM(G51:G61)</f>
        <v>930</v>
      </c>
      <c r="H62" s="38">
        <f t="shared" si="15"/>
        <v>957</v>
      </c>
      <c r="I62" s="38">
        <f t="shared" si="15"/>
        <v>963</v>
      </c>
      <c r="J62" s="38">
        <f t="shared" si="15"/>
        <v>901</v>
      </c>
      <c r="K62" s="38">
        <f t="shared" si="15"/>
        <v>979</v>
      </c>
      <c r="L62" s="42">
        <f t="shared" si="15"/>
        <v>4730</v>
      </c>
      <c r="M62" s="42">
        <f t="shared" si="15"/>
        <v>25</v>
      </c>
    </row>
    <row r="63" spans="2:14" s="1" customFormat="1" ht="13.9" customHeight="1" x14ac:dyDescent="0.2"/>
    <row r="64" spans="2:14" s="1" customFormat="1" ht="13.9" customHeight="1" x14ac:dyDescent="0.2">
      <c r="B64" s="1" t="str">
        <f>Roster_Selection_Women!AB48&amp;" " &amp; "V "</f>
        <v xml:space="preserve">Lindenwood University V </v>
      </c>
      <c r="C64" s="1" t="str">
        <f>Roster_Selection_Women!AD48</f>
        <v>18-38965</v>
      </c>
      <c r="D64" s="1" t="str">
        <f>Roster_Selection_Women!AE48</f>
        <v>Carissa Merkle</v>
      </c>
      <c r="E64" s="23"/>
      <c r="F64" s="1" t="str">
        <f>IF(ISERROR(Baker_Scores_Women_Var!E64), " ", IF(Baker_Scores_Women_Var!E64 = "Yes", "Yes", "  "))</f>
        <v xml:space="preserve">  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8">
        <f t="shared" ref="L64:L74" si="16">SUM(G64:K64)</f>
        <v>0</v>
      </c>
      <c r="M64" s="38">
        <f t="shared" ref="M64:M74" si="17">COUNTIF(G64:K64, "&gt;0" )</f>
        <v>0</v>
      </c>
      <c r="N64" s="38">
        <f t="shared" ref="N64:N74" si="18">IF(M64=0,0,L64/M64)</f>
        <v>0</v>
      </c>
    </row>
    <row r="65" spans="2:14" s="1" customFormat="1" ht="13.9" customHeight="1" x14ac:dyDescent="0.2">
      <c r="B65" s="1" t="str">
        <f>Roster_Selection_Women!AB49&amp;" " &amp; "V "</f>
        <v xml:space="preserve">Lindenwood University V </v>
      </c>
      <c r="C65" s="1" t="str">
        <f>Roster_Selection_Women!AD49</f>
        <v>11-250174</v>
      </c>
      <c r="D65" s="1" t="str">
        <f>Roster_Selection_Women!AE49</f>
        <v>Elizabeth (Lizzy) Rittenour</v>
      </c>
      <c r="E65" s="23"/>
      <c r="F65" s="1" t="str">
        <f>IF(ISERROR(Baker_Scores_Women_Var!E65), " ", IF(Baker_Scores_Women_Var!E65 = "Yes", "Yes", "  "))</f>
        <v xml:space="preserve">  </v>
      </c>
      <c r="G65" s="37">
        <v>216</v>
      </c>
      <c r="H65" s="37">
        <v>224</v>
      </c>
      <c r="I65" s="37">
        <v>200</v>
      </c>
      <c r="J65" s="37">
        <v>188</v>
      </c>
      <c r="K65" s="37">
        <v>212</v>
      </c>
      <c r="L65" s="38">
        <f t="shared" si="16"/>
        <v>1040</v>
      </c>
      <c r="M65" s="38">
        <f t="shared" si="17"/>
        <v>5</v>
      </c>
      <c r="N65" s="38">
        <f t="shared" si="18"/>
        <v>208</v>
      </c>
    </row>
    <row r="66" spans="2:14" s="1" customFormat="1" ht="13.9" customHeight="1" x14ac:dyDescent="0.2">
      <c r="B66" s="1" t="str">
        <f>Roster_Selection_Women!AB50&amp;" " &amp; "V "</f>
        <v xml:space="preserve">Lindenwood University V </v>
      </c>
      <c r="C66" s="1" t="str">
        <f>Roster_Selection_Women!AD50</f>
        <v>11-393107</v>
      </c>
      <c r="D66" s="1" t="str">
        <f>Roster_Selection_Women!AE50</f>
        <v>Hailey Bozych</v>
      </c>
      <c r="E66" s="23"/>
      <c r="F66" s="1" t="str">
        <f>IF(ISERROR(Baker_Scores_Women_Var!E66), " ", IF(Baker_Scores_Women_Var!E66 = "Yes", "Yes", "  "))</f>
        <v xml:space="preserve">  </v>
      </c>
      <c r="G66" s="37">
        <v>233</v>
      </c>
      <c r="H66" s="37">
        <v>203</v>
      </c>
      <c r="I66" s="37">
        <v>217</v>
      </c>
      <c r="J66" s="37">
        <v>195</v>
      </c>
      <c r="K66" s="37">
        <v>202</v>
      </c>
      <c r="L66" s="38">
        <f t="shared" si="16"/>
        <v>1050</v>
      </c>
      <c r="M66" s="38">
        <f t="shared" si="17"/>
        <v>5</v>
      </c>
      <c r="N66" s="38">
        <f t="shared" si="18"/>
        <v>210</v>
      </c>
    </row>
    <row r="67" spans="2:14" s="1" customFormat="1" ht="13.9" customHeight="1" x14ac:dyDescent="0.2">
      <c r="B67" s="1" t="str">
        <f>Roster_Selection_Women!AB51&amp;" " &amp; "V "</f>
        <v xml:space="preserve">Lindenwood University V </v>
      </c>
      <c r="C67" s="1" t="str">
        <f>Roster_Selection_Women!AD51</f>
        <v>11-101614</v>
      </c>
      <c r="D67" s="1" t="str">
        <f>Roster_Selection_Women!AE51</f>
        <v>Haylie Frick</v>
      </c>
      <c r="E67" s="23"/>
      <c r="F67" s="1" t="str">
        <f>IF(ISERROR(Baker_Scores_Women_Var!E67), " ", IF(Baker_Scores_Women_Var!E67 = "Yes", "Yes", "  "))</f>
        <v xml:space="preserve">  </v>
      </c>
      <c r="G67" s="37">
        <v>167</v>
      </c>
      <c r="H67" s="37">
        <v>217</v>
      </c>
      <c r="I67" s="37">
        <v>165</v>
      </c>
      <c r="J67" s="37">
        <v>211</v>
      </c>
      <c r="K67" s="37">
        <v>250</v>
      </c>
      <c r="L67" s="38">
        <f t="shared" si="16"/>
        <v>1010</v>
      </c>
      <c r="M67" s="38">
        <f t="shared" si="17"/>
        <v>5</v>
      </c>
      <c r="N67" s="38">
        <f t="shared" si="18"/>
        <v>202</v>
      </c>
    </row>
    <row r="68" spans="2:14" s="1" customFormat="1" ht="13.9" customHeight="1" x14ac:dyDescent="0.2">
      <c r="B68" s="1" t="str">
        <f>Roster_Selection_Women!AB52&amp;" " &amp; "V "</f>
        <v xml:space="preserve">Lindenwood University V </v>
      </c>
      <c r="C68" s="1" t="str">
        <f>Roster_Selection_Women!AD52</f>
        <v>17-29799</v>
      </c>
      <c r="D68" s="1" t="str">
        <f>Roster_Selection_Women!AE52</f>
        <v>Jasmine Emswiler</v>
      </c>
      <c r="E68" s="23"/>
      <c r="F68" s="1" t="str">
        <f>IF(ISERROR(Baker_Scores_Women_Var!E68), " ", IF(Baker_Scores_Women_Var!E68 = "Yes", "Yes", "  "))</f>
        <v xml:space="preserve">  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8">
        <f t="shared" si="16"/>
        <v>0</v>
      </c>
      <c r="M68" s="38">
        <f t="shared" si="17"/>
        <v>0</v>
      </c>
      <c r="N68" s="38">
        <f t="shared" si="18"/>
        <v>0</v>
      </c>
    </row>
    <row r="69" spans="2:14" s="1" customFormat="1" ht="13.9" customHeight="1" x14ac:dyDescent="0.2">
      <c r="B69" s="1" t="str">
        <f>Roster_Selection_Women!AB53&amp;" " &amp; "V "</f>
        <v xml:space="preserve">Lindenwood University V </v>
      </c>
      <c r="C69" s="1" t="str">
        <f>Roster_Selection_Women!AD53</f>
        <v>18-57565</v>
      </c>
      <c r="D69" s="1" t="str">
        <f>Roster_Selection_Women!AE53</f>
        <v>Madison Millsaps</v>
      </c>
      <c r="E69" s="23"/>
      <c r="F69" s="1" t="str">
        <f>IF(ISERROR(Baker_Scores_Women_Var!E69), " ", IF(Baker_Scores_Women_Var!E69 = "Yes", "Yes", "  "))</f>
        <v xml:space="preserve">  </v>
      </c>
      <c r="G69" s="37">
        <v>0</v>
      </c>
      <c r="H69" s="37">
        <v>0</v>
      </c>
      <c r="I69" s="37">
        <v>0</v>
      </c>
      <c r="J69" s="37">
        <v>0</v>
      </c>
      <c r="K69" s="37">
        <v>149</v>
      </c>
      <c r="L69" s="38">
        <f t="shared" si="16"/>
        <v>149</v>
      </c>
      <c r="M69" s="38">
        <f t="shared" si="17"/>
        <v>1</v>
      </c>
      <c r="N69" s="38">
        <f t="shared" si="18"/>
        <v>149</v>
      </c>
    </row>
    <row r="70" spans="2:14" s="1" customFormat="1" ht="13.9" customHeight="1" x14ac:dyDescent="0.2">
      <c r="B70" s="1" t="str">
        <f>Roster_Selection_Women!AB54&amp;" " &amp; "V "</f>
        <v xml:space="preserve">Lindenwood University V </v>
      </c>
      <c r="C70" s="1" t="str">
        <f>Roster_Selection_Women!AD54</f>
        <v>11-341586</v>
      </c>
      <c r="D70" s="1" t="str">
        <f>Roster_Selection_Women!AE54</f>
        <v>Samantha Smith</v>
      </c>
      <c r="E70" s="23"/>
      <c r="F70" s="1" t="str">
        <f>IF(ISERROR(Baker_Scores_Women_Var!E70), " ", IF(Baker_Scores_Women_Var!E70 = "Yes", "Yes", "  "))</f>
        <v xml:space="preserve">  </v>
      </c>
      <c r="G70" s="37">
        <v>175</v>
      </c>
      <c r="H70" s="37">
        <v>222</v>
      </c>
      <c r="I70" s="37">
        <v>206</v>
      </c>
      <c r="J70" s="37">
        <v>192</v>
      </c>
      <c r="K70" s="37">
        <v>223</v>
      </c>
      <c r="L70" s="38">
        <f t="shared" si="16"/>
        <v>1018</v>
      </c>
      <c r="M70" s="38">
        <f t="shared" si="17"/>
        <v>5</v>
      </c>
      <c r="N70" s="38">
        <f t="shared" si="18"/>
        <v>203.6</v>
      </c>
    </row>
    <row r="71" spans="2:14" s="1" customFormat="1" ht="13.9" customHeight="1" x14ac:dyDescent="0.2">
      <c r="B71" s="1" t="str">
        <f>Roster_Selection_Women!AB55&amp;" " &amp; "V "</f>
        <v xml:space="preserve">Lindenwood University V </v>
      </c>
      <c r="C71" s="1" t="str">
        <f>Roster_Selection_Women!AD55</f>
        <v>11-557510</v>
      </c>
      <c r="D71" s="1" t="str">
        <f>Roster_Selection_Women!AE55</f>
        <v>Sophia Tottleben</v>
      </c>
      <c r="E71" s="23"/>
      <c r="F71" s="1" t="str">
        <f>IF(ISERROR(Baker_Scores_Women_Var!E71), " ", IF(Baker_Scores_Women_Var!E71 = "Yes", "Yes", "  "))</f>
        <v xml:space="preserve">  </v>
      </c>
      <c r="G71" s="37">
        <v>148</v>
      </c>
      <c r="H71" s="37">
        <v>206</v>
      </c>
      <c r="I71" s="37">
        <v>223</v>
      </c>
      <c r="J71" s="37">
        <v>156</v>
      </c>
      <c r="K71" s="37">
        <v>0</v>
      </c>
      <c r="L71" s="38">
        <f t="shared" si="16"/>
        <v>733</v>
      </c>
      <c r="M71" s="38">
        <f t="shared" si="17"/>
        <v>4</v>
      </c>
      <c r="N71" s="38">
        <f t="shared" si="18"/>
        <v>183.25</v>
      </c>
    </row>
    <row r="72" spans="2:14" s="1" customFormat="1" ht="13.9" customHeight="1" x14ac:dyDescent="0.2">
      <c r="B72" s="1" t="s">
        <v>460</v>
      </c>
      <c r="C72" s="28" t="s">
        <v>70</v>
      </c>
      <c r="D72" s="23" t="s">
        <v>70</v>
      </c>
      <c r="E72" s="23"/>
      <c r="F72" s="23"/>
      <c r="G72" s="37"/>
      <c r="H72" s="37"/>
      <c r="I72" s="37"/>
      <c r="J72" s="37"/>
      <c r="K72" s="37"/>
      <c r="L72" s="38">
        <f t="shared" si="16"/>
        <v>0</v>
      </c>
      <c r="M72" s="38">
        <f t="shared" si="17"/>
        <v>0</v>
      </c>
      <c r="N72" s="38">
        <f t="shared" si="18"/>
        <v>0</v>
      </c>
    </row>
    <row r="73" spans="2:14" s="1" customFormat="1" ht="13.9" customHeight="1" x14ac:dyDescent="0.2">
      <c r="B73" s="1" t="s">
        <v>460</v>
      </c>
      <c r="C73" s="28" t="s">
        <v>70</v>
      </c>
      <c r="D73" s="23" t="s">
        <v>70</v>
      </c>
      <c r="E73" s="23"/>
      <c r="F73" s="23"/>
      <c r="G73" s="37"/>
      <c r="H73" s="37"/>
      <c r="I73" s="37"/>
      <c r="J73" s="37"/>
      <c r="K73" s="37"/>
      <c r="L73" s="38">
        <f t="shared" si="16"/>
        <v>0</v>
      </c>
      <c r="M73" s="38">
        <f t="shared" si="17"/>
        <v>0</v>
      </c>
      <c r="N73" s="38">
        <f t="shared" si="18"/>
        <v>0</v>
      </c>
    </row>
    <row r="74" spans="2:14" s="1" customFormat="1" ht="13.9" customHeight="1" x14ac:dyDescent="0.2">
      <c r="B74" s="1" t="s">
        <v>460</v>
      </c>
      <c r="C74" s="28" t="s">
        <v>70</v>
      </c>
      <c r="D74" s="23" t="s">
        <v>70</v>
      </c>
      <c r="E74" s="23"/>
      <c r="F74" s="23"/>
      <c r="G74" s="39"/>
      <c r="H74" s="39"/>
      <c r="I74" s="39"/>
      <c r="J74" s="39"/>
      <c r="K74" s="39"/>
      <c r="L74" s="40">
        <f t="shared" si="16"/>
        <v>0</v>
      </c>
      <c r="M74" s="40">
        <f t="shared" si="17"/>
        <v>0</v>
      </c>
      <c r="N74" s="38">
        <f t="shared" si="18"/>
        <v>0</v>
      </c>
    </row>
    <row r="75" spans="2:14" s="1" customFormat="1" ht="13.9" customHeight="1" x14ac:dyDescent="0.2">
      <c r="B75" s="41"/>
      <c r="G75" s="38">
        <f t="shared" ref="G75:M75" si="19">SUM(G64:G74)</f>
        <v>939</v>
      </c>
      <c r="H75" s="38">
        <f t="shared" si="19"/>
        <v>1072</v>
      </c>
      <c r="I75" s="38">
        <f t="shared" si="19"/>
        <v>1011</v>
      </c>
      <c r="J75" s="38">
        <f t="shared" si="19"/>
        <v>942</v>
      </c>
      <c r="K75" s="38">
        <f t="shared" si="19"/>
        <v>1036</v>
      </c>
      <c r="L75" s="42">
        <f t="shared" si="19"/>
        <v>5000</v>
      </c>
      <c r="M75" s="42">
        <f t="shared" si="19"/>
        <v>25</v>
      </c>
    </row>
    <row r="76" spans="2:14" s="1" customFormat="1" ht="13.9" customHeight="1" x14ac:dyDescent="0.2"/>
    <row r="77" spans="2:14" s="1" customFormat="1" ht="13.9" customHeight="1" x14ac:dyDescent="0.2">
      <c r="B77" s="1" t="str">
        <f>Roster_Selection_Women!AB67&amp;" " &amp; "V "</f>
        <v xml:space="preserve">Lindsey Wilson College V </v>
      </c>
      <c r="C77" s="1" t="str">
        <f>Roster_Selection_Women!AD67</f>
        <v>20-33568</v>
      </c>
      <c r="D77" s="1" t="str">
        <f>Roster_Selection_Women!AE67</f>
        <v>Abigail Oswald</v>
      </c>
      <c r="E77" s="23"/>
      <c r="F77" s="1" t="str">
        <f>IF(ISERROR(Baker_Scores_Women_Var!E77), " ", IF(Baker_Scores_Women_Var!E77 = "Yes", "Yes", "  "))</f>
        <v xml:space="preserve">  </v>
      </c>
      <c r="G77" s="37">
        <v>180</v>
      </c>
      <c r="H77" s="37">
        <v>162</v>
      </c>
      <c r="I77" s="37">
        <v>160</v>
      </c>
      <c r="J77" s="37">
        <v>167</v>
      </c>
      <c r="K77" s="37">
        <v>159</v>
      </c>
      <c r="L77" s="38">
        <f t="shared" ref="L77:L87" si="20">SUM(G77:K77)</f>
        <v>828</v>
      </c>
      <c r="M77" s="38">
        <f t="shared" ref="M77:M87" si="21">COUNTIF(G77:K77, "&gt;0" )</f>
        <v>5</v>
      </c>
      <c r="N77" s="38">
        <f t="shared" ref="N77:N87" si="22">IF(M77=0,0,L77/M77)</f>
        <v>165.6</v>
      </c>
    </row>
    <row r="78" spans="2:14" s="1" customFormat="1" ht="13.9" customHeight="1" x14ac:dyDescent="0.2">
      <c r="B78" s="1" t="str">
        <f>Roster_Selection_Women!AB68&amp;" " &amp; "V "</f>
        <v xml:space="preserve">Lindsey Wilson College V </v>
      </c>
      <c r="C78" s="1" t="str">
        <f>Roster_Selection_Women!AD68</f>
        <v>20-57987</v>
      </c>
      <c r="D78" s="1" t="str">
        <f>Roster_Selection_Women!AE68</f>
        <v>Austyn Raymer</v>
      </c>
      <c r="E78" s="23"/>
      <c r="F78" s="1" t="str">
        <f>IF(ISERROR(Baker_Scores_Women_Var!E78), " ", IF(Baker_Scores_Women_Var!E78 = "Yes", "Yes", "  "))</f>
        <v xml:space="preserve">  </v>
      </c>
      <c r="G78" s="37">
        <v>184</v>
      </c>
      <c r="H78" s="37">
        <v>160</v>
      </c>
      <c r="I78" s="37">
        <v>192</v>
      </c>
      <c r="J78" s="37">
        <v>153</v>
      </c>
      <c r="K78" s="37">
        <v>179</v>
      </c>
      <c r="L78" s="38">
        <f t="shared" si="20"/>
        <v>868</v>
      </c>
      <c r="M78" s="38">
        <f t="shared" si="21"/>
        <v>5</v>
      </c>
      <c r="N78" s="38">
        <f t="shared" si="22"/>
        <v>173.6</v>
      </c>
    </row>
    <row r="79" spans="2:14" s="1" customFormat="1" ht="13.9" customHeight="1" x14ac:dyDescent="0.2">
      <c r="B79" s="1" t="str">
        <f>Roster_Selection_Women!AB69&amp;" " &amp; "V "</f>
        <v xml:space="preserve">Lindsey Wilson College V </v>
      </c>
      <c r="C79" s="1" t="str">
        <f>Roster_Selection_Women!AD69</f>
        <v>7914-10910</v>
      </c>
      <c r="D79" s="1" t="str">
        <f>Roster_Selection_Women!AE69</f>
        <v>Brooklynne Carroll</v>
      </c>
      <c r="E79" s="23"/>
      <c r="F79" s="1" t="str">
        <f>IF(ISERROR(Baker_Scores_Women_Var!E79), " ", IF(Baker_Scores_Women_Var!E79 = "Yes", "Yes", "  "))</f>
        <v xml:space="preserve">  </v>
      </c>
      <c r="G79" s="37">
        <v>0</v>
      </c>
      <c r="H79" s="37">
        <v>184</v>
      </c>
      <c r="I79" s="37">
        <v>197</v>
      </c>
      <c r="J79" s="37">
        <v>146</v>
      </c>
      <c r="K79" s="37">
        <v>0</v>
      </c>
      <c r="L79" s="38">
        <f t="shared" si="20"/>
        <v>527</v>
      </c>
      <c r="M79" s="38">
        <f t="shared" si="21"/>
        <v>3</v>
      </c>
      <c r="N79" s="38">
        <f t="shared" si="22"/>
        <v>175.66666666666666</v>
      </c>
    </row>
    <row r="80" spans="2:14" s="1" customFormat="1" ht="13.9" customHeight="1" x14ac:dyDescent="0.2">
      <c r="B80" s="1" t="str">
        <f>Roster_Selection_Women!AB70&amp;" " &amp; "V "</f>
        <v xml:space="preserve">Lindsey Wilson College V </v>
      </c>
      <c r="C80" s="1" t="str">
        <f>Roster_Selection_Women!AD70</f>
        <v>23-8832</v>
      </c>
      <c r="D80" s="1" t="str">
        <f>Roster_Selection_Women!AE70</f>
        <v>Grace Lowther</v>
      </c>
      <c r="E80" s="23"/>
      <c r="F80" s="1" t="str">
        <f>IF(ISERROR(Baker_Scores_Women_Var!E80), " ", IF(Baker_Scores_Women_Var!E80 = "Yes", "Yes", "  "))</f>
        <v xml:space="preserve">  </v>
      </c>
      <c r="G80" s="37">
        <v>0</v>
      </c>
      <c r="H80" s="37">
        <v>0</v>
      </c>
      <c r="I80" s="37">
        <v>0</v>
      </c>
      <c r="J80" s="37">
        <v>176</v>
      </c>
      <c r="K80" s="37">
        <v>118</v>
      </c>
      <c r="L80" s="38">
        <f t="shared" si="20"/>
        <v>294</v>
      </c>
      <c r="M80" s="38">
        <f t="shared" si="21"/>
        <v>2</v>
      </c>
      <c r="N80" s="38">
        <f t="shared" si="22"/>
        <v>147</v>
      </c>
    </row>
    <row r="81" spans="2:14" s="1" customFormat="1" ht="13.9" customHeight="1" x14ac:dyDescent="0.2">
      <c r="B81" s="1" t="str">
        <f>Roster_Selection_Women!AB71&amp;" " &amp; "V "</f>
        <v xml:space="preserve">Lindsey Wilson College V </v>
      </c>
      <c r="C81" s="1" t="str">
        <f>Roster_Selection_Women!AD71</f>
        <v>21-9946</v>
      </c>
      <c r="D81" s="1" t="str">
        <f>Roster_Selection_Women!AE71</f>
        <v>Janna Plains</v>
      </c>
      <c r="E81" s="23"/>
      <c r="F81" s="1" t="str">
        <f>IF(ISERROR(Baker_Scores_Women_Var!E81), " ", IF(Baker_Scores_Women_Var!E81 = "Yes", "Yes", "  "))</f>
        <v xml:space="preserve">  </v>
      </c>
      <c r="G81" s="37">
        <v>177</v>
      </c>
      <c r="H81" s="37">
        <v>192</v>
      </c>
      <c r="I81" s="37">
        <v>166</v>
      </c>
      <c r="J81" s="37">
        <v>144</v>
      </c>
      <c r="K81" s="37">
        <v>162</v>
      </c>
      <c r="L81" s="38">
        <f t="shared" si="20"/>
        <v>841</v>
      </c>
      <c r="M81" s="38">
        <f t="shared" si="21"/>
        <v>5</v>
      </c>
      <c r="N81" s="38">
        <f t="shared" si="22"/>
        <v>168.2</v>
      </c>
    </row>
    <row r="82" spans="2:14" s="1" customFormat="1" ht="13.9" customHeight="1" x14ac:dyDescent="0.2">
      <c r="B82" s="1" t="str">
        <f>Roster_Selection_Women!AB72&amp;" " &amp; "V "</f>
        <v xml:space="preserve">Lindsey Wilson College V </v>
      </c>
      <c r="C82" s="1" t="str">
        <f>Roster_Selection_Women!AD72</f>
        <v>21-9948</v>
      </c>
      <c r="D82" s="1" t="str">
        <f>Roster_Selection_Women!AE72</f>
        <v>Maylee Price</v>
      </c>
      <c r="E82" s="23"/>
      <c r="F82" s="1" t="str">
        <f>IF(ISERROR(Baker_Scores_Women_Var!E82), " ", IF(Baker_Scores_Women_Var!E82 = "Yes", "Yes", "  "))</f>
        <v xml:space="preserve">  </v>
      </c>
      <c r="G82" s="37">
        <v>157</v>
      </c>
      <c r="H82" s="37">
        <v>152</v>
      </c>
      <c r="I82" s="37">
        <v>181</v>
      </c>
      <c r="J82" s="37">
        <v>0</v>
      </c>
      <c r="K82" s="37">
        <v>140</v>
      </c>
      <c r="L82" s="38">
        <f t="shared" si="20"/>
        <v>630</v>
      </c>
      <c r="M82" s="38">
        <f t="shared" si="21"/>
        <v>4</v>
      </c>
      <c r="N82" s="38">
        <f t="shared" si="22"/>
        <v>157.5</v>
      </c>
    </row>
    <row r="83" spans="2:14" s="1" customFormat="1" ht="13.9" customHeight="1" x14ac:dyDescent="0.2">
      <c r="B83" s="1" t="str">
        <f>Roster_Selection_Women!AB73&amp;" " &amp; "V "</f>
        <v xml:space="preserve">Lindsey Wilson College V </v>
      </c>
      <c r="C83" s="1" t="str">
        <f>Roster_Selection_Women!AD73</f>
        <v>17-82462</v>
      </c>
      <c r="D83" s="1" t="str">
        <f>Roster_Selection_Women!AE73</f>
        <v>Tara Manis</v>
      </c>
      <c r="E83" s="23"/>
      <c r="F83" s="1" t="str">
        <f>IF(ISERROR(Baker_Scores_Women_Var!E83), " ", IF(Baker_Scores_Women_Var!E83 = "Yes", "Yes", "  "))</f>
        <v xml:space="preserve">  </v>
      </c>
      <c r="G83" s="37">
        <v>142</v>
      </c>
      <c r="H83" s="37">
        <v>0</v>
      </c>
      <c r="I83" s="37">
        <v>0</v>
      </c>
      <c r="J83" s="37">
        <v>0</v>
      </c>
      <c r="K83" s="37">
        <v>0</v>
      </c>
      <c r="L83" s="38">
        <f t="shared" si="20"/>
        <v>142</v>
      </c>
      <c r="M83" s="38">
        <f t="shared" si="21"/>
        <v>1</v>
      </c>
      <c r="N83" s="38">
        <f t="shared" si="22"/>
        <v>142</v>
      </c>
    </row>
    <row r="84" spans="2:14" s="1" customFormat="1" ht="13.9" customHeight="1" x14ac:dyDescent="0.2">
      <c r="B84" s="1" t="str">
        <f>Roster_Selection_Women!AB74&amp;" " &amp; "V "</f>
        <v xml:space="preserve"> V </v>
      </c>
      <c r="C84" s="1" t="str">
        <f>Roster_Selection_Women!AD74</f>
        <v/>
      </c>
      <c r="D84" s="1" t="str">
        <f>Roster_Selection_Women!AE74</f>
        <v/>
      </c>
      <c r="E84" s="23"/>
      <c r="F84" s="1" t="str">
        <f>IF(ISERROR(Baker_Scores_Women_Var!E84), " ", IF(Baker_Scores_Women_Var!E84 = "Yes", "Yes", "  "))</f>
        <v xml:space="preserve">  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8">
        <f t="shared" si="20"/>
        <v>0</v>
      </c>
      <c r="M84" s="38">
        <f t="shared" si="21"/>
        <v>0</v>
      </c>
      <c r="N84" s="38">
        <f t="shared" si="22"/>
        <v>0</v>
      </c>
    </row>
    <row r="85" spans="2:14" s="1" customFormat="1" ht="13.9" customHeight="1" x14ac:dyDescent="0.2">
      <c r="B85" s="1" t="s">
        <v>461</v>
      </c>
      <c r="C85" s="28" t="s">
        <v>70</v>
      </c>
      <c r="D85" s="23" t="s">
        <v>70</v>
      </c>
      <c r="E85" s="23"/>
      <c r="F85" s="23"/>
      <c r="G85" s="37"/>
      <c r="H85" s="37"/>
      <c r="I85" s="37"/>
      <c r="J85" s="37"/>
      <c r="K85" s="37"/>
      <c r="L85" s="38">
        <f t="shared" si="20"/>
        <v>0</v>
      </c>
      <c r="M85" s="38">
        <f t="shared" si="21"/>
        <v>0</v>
      </c>
      <c r="N85" s="38">
        <f t="shared" si="22"/>
        <v>0</v>
      </c>
    </row>
    <row r="86" spans="2:14" s="1" customFormat="1" ht="13.9" customHeight="1" x14ac:dyDescent="0.2">
      <c r="B86" s="1" t="s">
        <v>461</v>
      </c>
      <c r="C86" s="28" t="s">
        <v>70</v>
      </c>
      <c r="D86" s="23" t="s">
        <v>70</v>
      </c>
      <c r="E86" s="23"/>
      <c r="F86" s="23"/>
      <c r="G86" s="37"/>
      <c r="H86" s="37"/>
      <c r="I86" s="37"/>
      <c r="J86" s="37"/>
      <c r="K86" s="37"/>
      <c r="L86" s="38">
        <f t="shared" si="20"/>
        <v>0</v>
      </c>
      <c r="M86" s="38">
        <f t="shared" si="21"/>
        <v>0</v>
      </c>
      <c r="N86" s="38">
        <f t="shared" si="22"/>
        <v>0</v>
      </c>
    </row>
    <row r="87" spans="2:14" s="1" customFormat="1" ht="13.9" customHeight="1" x14ac:dyDescent="0.2">
      <c r="B87" s="1" t="s">
        <v>461</v>
      </c>
      <c r="C87" s="28" t="s">
        <v>70</v>
      </c>
      <c r="D87" s="23" t="s">
        <v>70</v>
      </c>
      <c r="E87" s="23"/>
      <c r="F87" s="23"/>
      <c r="G87" s="39"/>
      <c r="H87" s="39"/>
      <c r="I87" s="39"/>
      <c r="J87" s="39"/>
      <c r="K87" s="39"/>
      <c r="L87" s="40">
        <f t="shared" si="20"/>
        <v>0</v>
      </c>
      <c r="M87" s="40">
        <f t="shared" si="21"/>
        <v>0</v>
      </c>
      <c r="N87" s="38">
        <f t="shared" si="22"/>
        <v>0</v>
      </c>
    </row>
    <row r="88" spans="2:14" s="1" customFormat="1" ht="13.9" customHeight="1" x14ac:dyDescent="0.2">
      <c r="B88" s="41"/>
      <c r="G88" s="38">
        <f t="shared" ref="G88:M88" si="23">SUM(G77:G87)</f>
        <v>840</v>
      </c>
      <c r="H88" s="38">
        <f t="shared" si="23"/>
        <v>850</v>
      </c>
      <c r="I88" s="38">
        <f t="shared" si="23"/>
        <v>896</v>
      </c>
      <c r="J88" s="38">
        <f t="shared" si="23"/>
        <v>786</v>
      </c>
      <c r="K88" s="38">
        <f t="shared" si="23"/>
        <v>758</v>
      </c>
      <c r="L88" s="42">
        <f t="shared" si="23"/>
        <v>4130</v>
      </c>
      <c r="M88" s="42">
        <f t="shared" si="23"/>
        <v>25</v>
      </c>
    </row>
    <row r="89" spans="2:14" s="1" customFormat="1" ht="13.9" customHeight="1" x14ac:dyDescent="0.2"/>
    <row r="90" spans="2:14" s="1" customFormat="1" ht="13.9" customHeight="1" x14ac:dyDescent="0.2">
      <c r="B90" s="1" t="str">
        <f>Roster_Selection_Women!AB77&amp;" " &amp; "V "</f>
        <v xml:space="preserve">Midway University V </v>
      </c>
      <c r="C90" s="1" t="str">
        <f>Roster_Selection_Women!AD77</f>
        <v>8596-26825</v>
      </c>
      <c r="D90" s="1" t="str">
        <f>Roster_Selection_Women!AE77</f>
        <v>Afton Lords</v>
      </c>
      <c r="E90" s="23"/>
      <c r="F90" s="1" t="str">
        <f>IF(ISERROR(Baker_Scores_Women_Var!E90), " ", IF(Baker_Scores_Women_Var!E90 = "Yes", "Yes", "  "))</f>
        <v xml:space="preserve">  </v>
      </c>
      <c r="G90" s="37">
        <v>202</v>
      </c>
      <c r="H90" s="37">
        <v>212</v>
      </c>
      <c r="I90" s="37">
        <v>185</v>
      </c>
      <c r="J90" s="37">
        <v>214</v>
      </c>
      <c r="K90" s="37">
        <v>205</v>
      </c>
      <c r="L90" s="38">
        <f t="shared" ref="L90:L100" si="24">SUM(G90:K90)</f>
        <v>1018</v>
      </c>
      <c r="M90" s="38">
        <f t="shared" ref="M90:M100" si="25">COUNTIF(G90:K90, "&gt;0" )</f>
        <v>5</v>
      </c>
      <c r="N90" s="38">
        <f t="shared" ref="N90:N100" si="26">IF(M90=0,0,L90/M90)</f>
        <v>203.6</v>
      </c>
    </row>
    <row r="91" spans="2:14" s="1" customFormat="1" ht="13.9" customHeight="1" x14ac:dyDescent="0.2">
      <c r="B91" s="1" t="str">
        <f>Roster_Selection_Women!AB78&amp;" " &amp; "V "</f>
        <v xml:space="preserve">Midway University V </v>
      </c>
      <c r="C91" s="1" t="str">
        <f>Roster_Selection_Women!AD78</f>
        <v>11-251792</v>
      </c>
      <c r="D91" s="1" t="str">
        <f>Roster_Selection_Women!AE78</f>
        <v>Avery Reeves</v>
      </c>
      <c r="E91" s="23"/>
      <c r="F91" s="1" t="str">
        <f>IF(ISERROR(Baker_Scores_Women_Var!E91), " ", IF(Baker_Scores_Women_Var!E91 = "Yes", "Yes", "  "))</f>
        <v xml:space="preserve">  </v>
      </c>
      <c r="G91" s="37">
        <v>145</v>
      </c>
      <c r="H91" s="37">
        <v>148</v>
      </c>
      <c r="I91" s="37">
        <v>0</v>
      </c>
      <c r="J91" s="37">
        <v>0</v>
      </c>
      <c r="K91" s="37">
        <v>227</v>
      </c>
      <c r="L91" s="38">
        <f t="shared" si="24"/>
        <v>520</v>
      </c>
      <c r="M91" s="38">
        <f t="shared" si="25"/>
        <v>3</v>
      </c>
      <c r="N91" s="38">
        <f t="shared" si="26"/>
        <v>173.33333333333334</v>
      </c>
    </row>
    <row r="92" spans="2:14" s="1" customFormat="1" ht="13.9" customHeight="1" x14ac:dyDescent="0.2">
      <c r="B92" s="1" t="str">
        <f>Roster_Selection_Women!AB79&amp;" " &amp; "V "</f>
        <v xml:space="preserve">Midway University V </v>
      </c>
      <c r="C92" s="1" t="str">
        <f>Roster_Selection_Women!AD79</f>
        <v>15-10160</v>
      </c>
      <c r="D92" s="1" t="str">
        <f>Roster_Selection_Women!AE79</f>
        <v>Gabrielle Gill</v>
      </c>
      <c r="E92" s="23"/>
      <c r="F92" s="1" t="str">
        <f>IF(ISERROR(Baker_Scores_Women_Var!E92), " ", IF(Baker_Scores_Women_Var!E92 = "Yes", "Yes", "  "))</f>
        <v xml:space="preserve">  </v>
      </c>
      <c r="G92" s="37">
        <v>166</v>
      </c>
      <c r="H92" s="37">
        <v>157</v>
      </c>
      <c r="I92" s="37">
        <v>0</v>
      </c>
      <c r="J92" s="37">
        <v>0</v>
      </c>
      <c r="K92" s="37">
        <v>0</v>
      </c>
      <c r="L92" s="38">
        <f t="shared" si="24"/>
        <v>323</v>
      </c>
      <c r="M92" s="38">
        <f t="shared" si="25"/>
        <v>2</v>
      </c>
      <c r="N92" s="38">
        <f t="shared" si="26"/>
        <v>161.5</v>
      </c>
    </row>
    <row r="93" spans="2:14" s="1" customFormat="1" ht="13.9" customHeight="1" x14ac:dyDescent="0.2">
      <c r="B93" s="1" t="str">
        <f>Roster_Selection_Women!AB80&amp;" " &amp; "V "</f>
        <v xml:space="preserve">Midway University V </v>
      </c>
      <c r="C93" s="1" t="str">
        <f>Roster_Selection_Women!AD80</f>
        <v>11-692354</v>
      </c>
      <c r="D93" s="1" t="str">
        <f>Roster_Selection_Women!AE80</f>
        <v>Gracie Wyatt</v>
      </c>
      <c r="E93" s="23"/>
      <c r="F93" s="1" t="str">
        <f>IF(ISERROR(Baker_Scores_Women_Var!E93), " ", IF(Baker_Scores_Women_Var!E93 = "Yes", "Yes", "  "))</f>
        <v xml:space="preserve">  </v>
      </c>
      <c r="G93" s="37">
        <v>0</v>
      </c>
      <c r="H93" s="37">
        <v>0</v>
      </c>
      <c r="I93" s="37">
        <v>192</v>
      </c>
      <c r="J93" s="37">
        <v>126</v>
      </c>
      <c r="K93" s="37">
        <v>0</v>
      </c>
      <c r="L93" s="38">
        <f t="shared" si="24"/>
        <v>318</v>
      </c>
      <c r="M93" s="38">
        <f t="shared" si="25"/>
        <v>2</v>
      </c>
      <c r="N93" s="38">
        <f t="shared" si="26"/>
        <v>159</v>
      </c>
    </row>
    <row r="94" spans="2:14" s="1" customFormat="1" ht="13.9" customHeight="1" x14ac:dyDescent="0.2">
      <c r="B94" s="1" t="str">
        <f>Roster_Selection_Women!AB81&amp;" " &amp; "V "</f>
        <v xml:space="preserve">Midway University V </v>
      </c>
      <c r="C94" s="1" t="str">
        <f>Roster_Selection_Women!AD81</f>
        <v>7914-50818</v>
      </c>
      <c r="D94" s="1" t="str">
        <f>Roster_Selection_Women!AE81</f>
        <v>Maegan Coleman</v>
      </c>
      <c r="E94" s="23"/>
      <c r="F94" s="1" t="str">
        <f>IF(ISERROR(Baker_Scores_Women_Var!E94), " ", IF(Baker_Scores_Women_Var!E94 = "Yes", "Yes", "  "))</f>
        <v xml:space="preserve">  </v>
      </c>
      <c r="G94" s="37">
        <v>184</v>
      </c>
      <c r="H94" s="37">
        <v>163</v>
      </c>
      <c r="I94" s="37">
        <v>169</v>
      </c>
      <c r="J94" s="37">
        <v>190</v>
      </c>
      <c r="K94" s="37">
        <v>256</v>
      </c>
      <c r="L94" s="38">
        <f t="shared" si="24"/>
        <v>962</v>
      </c>
      <c r="M94" s="38">
        <f t="shared" si="25"/>
        <v>5</v>
      </c>
      <c r="N94" s="38">
        <f t="shared" si="26"/>
        <v>192.4</v>
      </c>
    </row>
    <row r="95" spans="2:14" s="1" customFormat="1" ht="13.9" customHeight="1" x14ac:dyDescent="0.2">
      <c r="B95" s="1" t="str">
        <f>Roster_Selection_Women!AB82&amp;" " &amp; "V "</f>
        <v xml:space="preserve">Midway University V </v>
      </c>
      <c r="C95" s="1" t="str">
        <f>Roster_Selection_Women!AD82</f>
        <v>5913-3128</v>
      </c>
      <c r="D95" s="1" t="str">
        <f>Roster_Selection_Women!AE82</f>
        <v>Sasha Uchwal</v>
      </c>
      <c r="E95" s="23"/>
      <c r="F95" s="1" t="str">
        <f>IF(ISERROR(Baker_Scores_Women_Var!E95), " ", IF(Baker_Scores_Women_Var!E95 = "Yes", "Yes", "  "))</f>
        <v xml:space="preserve">  </v>
      </c>
      <c r="G95" s="37">
        <v>200</v>
      </c>
      <c r="H95" s="37">
        <v>180</v>
      </c>
      <c r="I95" s="37">
        <v>221</v>
      </c>
      <c r="J95" s="37">
        <v>201</v>
      </c>
      <c r="K95" s="37">
        <v>213</v>
      </c>
      <c r="L95" s="38">
        <f t="shared" si="24"/>
        <v>1015</v>
      </c>
      <c r="M95" s="38">
        <f t="shared" si="25"/>
        <v>5</v>
      </c>
      <c r="N95" s="38">
        <f t="shared" si="26"/>
        <v>203</v>
      </c>
    </row>
    <row r="96" spans="2:14" s="1" customFormat="1" ht="13.9" customHeight="1" x14ac:dyDescent="0.2">
      <c r="B96" s="1" t="str">
        <f>Roster_Selection_Women!AB83&amp;" " &amp; "V "</f>
        <v xml:space="preserve">Midway University V </v>
      </c>
      <c r="C96" s="1" t="str">
        <f>Roster_Selection_Women!AD83</f>
        <v>7914-48034</v>
      </c>
      <c r="D96" s="1" t="str">
        <f>Roster_Selection_Women!AE83</f>
        <v>Taylor Petrey</v>
      </c>
      <c r="E96" s="23"/>
      <c r="F96" s="1" t="str">
        <f>IF(ISERROR(Baker_Scores_Women_Var!E96), " ", IF(Baker_Scores_Women_Var!E96 = "Yes", "Yes", "  "))</f>
        <v xml:space="preserve">  </v>
      </c>
      <c r="G96" s="37">
        <v>0</v>
      </c>
      <c r="H96" s="37">
        <v>0</v>
      </c>
      <c r="I96" s="37">
        <v>136</v>
      </c>
      <c r="J96" s="37">
        <v>190</v>
      </c>
      <c r="K96" s="37">
        <v>167</v>
      </c>
      <c r="L96" s="38">
        <f t="shared" si="24"/>
        <v>493</v>
      </c>
      <c r="M96" s="38">
        <f t="shared" si="25"/>
        <v>3</v>
      </c>
      <c r="N96" s="38">
        <f t="shared" si="26"/>
        <v>164.33333333333334</v>
      </c>
    </row>
    <row r="97" spans="2:14" s="1" customFormat="1" ht="13.9" customHeight="1" x14ac:dyDescent="0.2">
      <c r="B97" s="1" t="str">
        <f>Roster_Selection_Women!AB84&amp;" " &amp; "V "</f>
        <v xml:space="preserve"> V </v>
      </c>
      <c r="C97" s="1" t="str">
        <f>Roster_Selection_Women!AD84</f>
        <v/>
      </c>
      <c r="D97" s="1" t="str">
        <f>Roster_Selection_Women!AE84</f>
        <v/>
      </c>
      <c r="E97" s="23"/>
      <c r="F97" s="1" t="str">
        <f>IF(ISERROR(Baker_Scores_Women_Var!E97), " ", IF(Baker_Scores_Women_Var!E97 = "Yes", "Yes", "  "))</f>
        <v xml:space="preserve">  </v>
      </c>
      <c r="G97" s="37">
        <v>0</v>
      </c>
      <c r="H97" s="37">
        <v>0</v>
      </c>
      <c r="I97" s="37">
        <v>0</v>
      </c>
      <c r="J97" s="37"/>
      <c r="K97" s="37">
        <v>0</v>
      </c>
      <c r="L97" s="38">
        <f t="shared" si="24"/>
        <v>0</v>
      </c>
      <c r="M97" s="38">
        <f t="shared" si="25"/>
        <v>0</v>
      </c>
      <c r="N97" s="38">
        <f t="shared" si="26"/>
        <v>0</v>
      </c>
    </row>
    <row r="98" spans="2:14" s="1" customFormat="1" ht="13.9" customHeight="1" x14ac:dyDescent="0.2">
      <c r="B98" s="1" t="s">
        <v>462</v>
      </c>
      <c r="C98" s="28" t="s">
        <v>70</v>
      </c>
      <c r="D98" s="23" t="s">
        <v>70</v>
      </c>
      <c r="E98" s="23"/>
      <c r="F98" s="23"/>
      <c r="G98" s="37"/>
      <c r="H98" s="37"/>
      <c r="I98" s="37"/>
      <c r="J98" s="37"/>
      <c r="K98" s="37"/>
      <c r="L98" s="38">
        <f t="shared" si="24"/>
        <v>0</v>
      </c>
      <c r="M98" s="38">
        <f t="shared" si="25"/>
        <v>0</v>
      </c>
      <c r="N98" s="38">
        <f t="shared" si="26"/>
        <v>0</v>
      </c>
    </row>
    <row r="99" spans="2:14" s="1" customFormat="1" ht="13.9" customHeight="1" x14ac:dyDescent="0.2">
      <c r="B99" s="1" t="s">
        <v>462</v>
      </c>
      <c r="C99" s="28" t="s">
        <v>70</v>
      </c>
      <c r="D99" s="23" t="s">
        <v>70</v>
      </c>
      <c r="E99" s="23"/>
      <c r="F99" s="23"/>
      <c r="G99" s="37"/>
      <c r="H99" s="37"/>
      <c r="I99" s="37"/>
      <c r="J99" s="37"/>
      <c r="K99" s="37"/>
      <c r="L99" s="38">
        <f t="shared" si="24"/>
        <v>0</v>
      </c>
      <c r="M99" s="38">
        <f t="shared" si="25"/>
        <v>0</v>
      </c>
      <c r="N99" s="38">
        <f t="shared" si="26"/>
        <v>0</v>
      </c>
    </row>
    <row r="100" spans="2:14" s="1" customFormat="1" ht="13.9" customHeight="1" x14ac:dyDescent="0.2">
      <c r="B100" s="1" t="s">
        <v>462</v>
      </c>
      <c r="C100" s="28" t="s">
        <v>70</v>
      </c>
      <c r="D100" s="23" t="s">
        <v>70</v>
      </c>
      <c r="E100" s="23"/>
      <c r="F100" s="23"/>
      <c r="G100" s="39"/>
      <c r="H100" s="39"/>
      <c r="I100" s="39"/>
      <c r="J100" s="39"/>
      <c r="K100" s="39"/>
      <c r="L100" s="40">
        <f t="shared" si="24"/>
        <v>0</v>
      </c>
      <c r="M100" s="40">
        <f t="shared" si="25"/>
        <v>0</v>
      </c>
      <c r="N100" s="38">
        <f t="shared" si="26"/>
        <v>0</v>
      </c>
    </row>
    <row r="101" spans="2:14" s="1" customFormat="1" ht="13.9" customHeight="1" x14ac:dyDescent="0.2">
      <c r="B101" s="41"/>
      <c r="G101" s="38">
        <f t="shared" ref="G101:M101" si="27">SUM(G90:G100)</f>
        <v>897</v>
      </c>
      <c r="H101" s="38">
        <f t="shared" si="27"/>
        <v>860</v>
      </c>
      <c r="I101" s="38">
        <f t="shared" si="27"/>
        <v>903</v>
      </c>
      <c r="J101" s="38">
        <f t="shared" si="27"/>
        <v>921</v>
      </c>
      <c r="K101" s="38">
        <f t="shared" si="27"/>
        <v>1068</v>
      </c>
      <c r="L101" s="42">
        <f t="shared" si="27"/>
        <v>4649</v>
      </c>
      <c r="M101" s="42">
        <f t="shared" si="27"/>
        <v>25</v>
      </c>
    </row>
    <row r="102" spans="2:14" s="1" customFormat="1" ht="13.9" customHeight="1" x14ac:dyDescent="0.2"/>
    <row r="103" spans="2:14" s="1" customFormat="1" ht="13.9" customHeight="1" x14ac:dyDescent="0.2">
      <c r="B103" s="1" t="str">
        <f>Roster_Selection_Women!AB90&amp;" " &amp; "V "</f>
        <v xml:space="preserve">Milligan University V </v>
      </c>
      <c r="C103" s="1" t="str">
        <f>Roster_Selection_Women!AD90</f>
        <v>11-324914</v>
      </c>
      <c r="D103" s="1" t="str">
        <f>Roster_Selection_Women!AE90</f>
        <v>Allison Robbins</v>
      </c>
      <c r="E103" s="23"/>
      <c r="F103" s="1" t="str">
        <f>IF(ISERROR(Baker_Scores_Women_Var!E103), " ", IF(Baker_Scores_Women_Var!E103 = "Yes", "Yes", "  "))</f>
        <v xml:space="preserve">  </v>
      </c>
      <c r="G103" s="37">
        <v>204</v>
      </c>
      <c r="H103" s="37">
        <v>224</v>
      </c>
      <c r="I103" s="37">
        <v>188</v>
      </c>
      <c r="J103" s="37">
        <v>178</v>
      </c>
      <c r="K103" s="37">
        <v>197</v>
      </c>
      <c r="L103" s="38">
        <f t="shared" ref="L103:L113" si="28">SUM(G103:K103)</f>
        <v>991</v>
      </c>
      <c r="M103" s="38">
        <f t="shared" ref="M103:M113" si="29">COUNTIF(G103:K103, "&gt;0" )</f>
        <v>5</v>
      </c>
      <c r="N103" s="38">
        <f t="shared" ref="N103:N113" si="30">IF(M103=0,0,L103/M103)</f>
        <v>198.2</v>
      </c>
    </row>
    <row r="104" spans="2:14" s="1" customFormat="1" ht="13.9" customHeight="1" x14ac:dyDescent="0.2">
      <c r="B104" s="1" t="str">
        <f>Roster_Selection_Women!AB91&amp;" " &amp; "V "</f>
        <v xml:space="preserve">Milligan University V </v>
      </c>
      <c r="C104" s="1" t="str">
        <f>Roster_Selection_Women!AD91</f>
        <v>9362-17912</v>
      </c>
      <c r="D104" s="1" t="str">
        <f>Roster_Selection_Women!AE91</f>
        <v>Brianna Rickert</v>
      </c>
      <c r="E104" s="23"/>
      <c r="F104" s="1" t="str">
        <f>IF(ISERROR(Baker_Scores_Women_Var!E104), " ", IF(Baker_Scores_Women_Var!E104 = "Yes", "Yes", "  "))</f>
        <v xml:space="preserve">  </v>
      </c>
      <c r="G104" s="37">
        <v>188</v>
      </c>
      <c r="H104" s="37">
        <v>206</v>
      </c>
      <c r="I104" s="37">
        <v>233</v>
      </c>
      <c r="J104" s="37">
        <v>243</v>
      </c>
      <c r="K104" s="37">
        <v>193</v>
      </c>
      <c r="L104" s="38">
        <f t="shared" si="28"/>
        <v>1063</v>
      </c>
      <c r="M104" s="38">
        <f t="shared" si="29"/>
        <v>5</v>
      </c>
      <c r="N104" s="38">
        <f t="shared" si="30"/>
        <v>212.6</v>
      </c>
    </row>
    <row r="105" spans="2:14" s="1" customFormat="1" ht="13.9" customHeight="1" x14ac:dyDescent="0.2">
      <c r="B105" s="1" t="str">
        <f>Roster_Selection_Women!AB92&amp;" " &amp; "V "</f>
        <v xml:space="preserve">Milligan University V </v>
      </c>
      <c r="C105" s="1" t="str">
        <f>Roster_Selection_Women!AD92</f>
        <v>11-711679</v>
      </c>
      <c r="D105" s="1" t="str">
        <f>Roster_Selection_Women!AE92</f>
        <v>Emilee Horton</v>
      </c>
      <c r="E105" s="23"/>
      <c r="F105" s="1" t="str">
        <f>IF(ISERROR(Baker_Scores_Women_Var!E105), " ", IF(Baker_Scores_Women_Var!E105 = "Yes", "Yes", "  "))</f>
        <v xml:space="preserve">  </v>
      </c>
      <c r="G105" s="37">
        <v>0</v>
      </c>
      <c r="H105" s="37">
        <v>197</v>
      </c>
      <c r="I105" s="37">
        <v>166</v>
      </c>
      <c r="J105" s="37">
        <v>171</v>
      </c>
      <c r="K105" s="37">
        <v>204</v>
      </c>
      <c r="L105" s="38">
        <f t="shared" si="28"/>
        <v>738</v>
      </c>
      <c r="M105" s="38">
        <f t="shared" si="29"/>
        <v>4</v>
      </c>
      <c r="N105" s="38">
        <f t="shared" si="30"/>
        <v>184.5</v>
      </c>
    </row>
    <row r="106" spans="2:14" s="1" customFormat="1" ht="13.9" customHeight="1" x14ac:dyDescent="0.2">
      <c r="B106" s="1" t="str">
        <f>Roster_Selection_Women!AB93&amp;" " &amp; "V "</f>
        <v xml:space="preserve">Milligan University V </v>
      </c>
      <c r="C106" s="1" t="str">
        <f>Roster_Selection_Women!AD93</f>
        <v>11-638380</v>
      </c>
      <c r="D106" s="1" t="str">
        <f>Roster_Selection_Women!AE93</f>
        <v>Emily Cheesman</v>
      </c>
      <c r="E106" s="23"/>
      <c r="F106" s="1" t="str">
        <f>IF(ISERROR(Baker_Scores_Women_Var!E106), " ", IF(Baker_Scores_Women_Var!E106 = "Yes", "Yes", "  "))</f>
        <v xml:space="preserve">  </v>
      </c>
      <c r="G106" s="37">
        <v>205</v>
      </c>
      <c r="H106" s="37">
        <v>258</v>
      </c>
      <c r="I106" s="37">
        <v>223</v>
      </c>
      <c r="J106" s="37">
        <v>193</v>
      </c>
      <c r="K106" s="37">
        <v>222</v>
      </c>
      <c r="L106" s="38">
        <f t="shared" si="28"/>
        <v>1101</v>
      </c>
      <c r="M106" s="38">
        <f t="shared" si="29"/>
        <v>5</v>
      </c>
      <c r="N106" s="38">
        <f t="shared" si="30"/>
        <v>220.2</v>
      </c>
    </row>
    <row r="107" spans="2:14" s="1" customFormat="1" ht="13.9" customHeight="1" x14ac:dyDescent="0.2">
      <c r="B107" s="1" t="str">
        <f>Roster_Selection_Women!AB94&amp;" " &amp; "V "</f>
        <v xml:space="preserve">Milligan University V </v>
      </c>
      <c r="C107" s="1" t="str">
        <f>Roster_Selection_Women!AD94</f>
        <v>19-78599</v>
      </c>
      <c r="D107" s="1" t="str">
        <f>Roster_Selection_Women!AE94</f>
        <v>Laci Macquisten</v>
      </c>
      <c r="E107" s="23"/>
      <c r="F107" s="1" t="str">
        <f>IF(ISERROR(Baker_Scores_Women_Var!E107), " ", IF(Baker_Scores_Women_Var!E107 = "Yes", "Yes", "  "))</f>
        <v xml:space="preserve">  </v>
      </c>
      <c r="G107" s="37">
        <v>152</v>
      </c>
      <c r="H107" s="37">
        <v>189</v>
      </c>
      <c r="I107" s="37">
        <v>191</v>
      </c>
      <c r="J107" s="37">
        <v>158</v>
      </c>
      <c r="K107" s="37">
        <v>128</v>
      </c>
      <c r="L107" s="38">
        <f t="shared" si="28"/>
        <v>818</v>
      </c>
      <c r="M107" s="38">
        <f t="shared" si="29"/>
        <v>5</v>
      </c>
      <c r="N107" s="38">
        <f t="shared" si="30"/>
        <v>163.6</v>
      </c>
    </row>
    <row r="108" spans="2:14" s="1" customFormat="1" ht="13.9" customHeight="1" x14ac:dyDescent="0.2">
      <c r="B108" s="1" t="str">
        <f>Roster_Selection_Women!AB95&amp;" " &amp; "V "</f>
        <v xml:space="preserve">Milligan University V </v>
      </c>
      <c r="C108" s="1" t="str">
        <f>Roster_Selection_Women!AD95</f>
        <v>18-45306</v>
      </c>
      <c r="D108" s="1" t="str">
        <f>Roster_Selection_Women!AE95</f>
        <v>Taylor Davis</v>
      </c>
      <c r="E108" s="23"/>
      <c r="F108" s="1" t="str">
        <f>IF(ISERROR(Baker_Scores_Women_Var!E108), " ", IF(Baker_Scores_Women_Var!E108 = "Yes", "Yes", "  "))</f>
        <v xml:space="preserve">  </v>
      </c>
      <c r="G108" s="37">
        <v>163</v>
      </c>
      <c r="H108" s="37">
        <v>0</v>
      </c>
      <c r="I108" s="37">
        <v>0</v>
      </c>
      <c r="J108" s="37">
        <v>0</v>
      </c>
      <c r="K108" s="37">
        <v>0</v>
      </c>
      <c r="L108" s="38">
        <f t="shared" si="28"/>
        <v>163</v>
      </c>
      <c r="M108" s="38">
        <f t="shared" si="29"/>
        <v>1</v>
      </c>
      <c r="N108" s="38">
        <f t="shared" si="30"/>
        <v>163</v>
      </c>
    </row>
    <row r="109" spans="2:14" s="1" customFormat="1" ht="13.9" customHeight="1" x14ac:dyDescent="0.2">
      <c r="B109" s="1" t="str">
        <f>Roster_Selection_Women!AB96&amp;" " &amp; "V "</f>
        <v xml:space="preserve"> V </v>
      </c>
      <c r="C109" s="1" t="str">
        <f>Roster_Selection_Women!AD96</f>
        <v/>
      </c>
      <c r="D109" s="1" t="str">
        <f>Roster_Selection_Women!AE96</f>
        <v/>
      </c>
      <c r="E109" s="23"/>
      <c r="F109" s="1" t="str">
        <f>IF(ISERROR(Baker_Scores_Women_Var!E109), " ", IF(Baker_Scores_Women_Var!E109 = "Yes", "Yes", "  "))</f>
        <v xml:space="preserve">  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8">
        <f t="shared" si="28"/>
        <v>0</v>
      </c>
      <c r="M109" s="38">
        <f t="shared" si="29"/>
        <v>0</v>
      </c>
      <c r="N109" s="38">
        <f t="shared" si="30"/>
        <v>0</v>
      </c>
    </row>
    <row r="110" spans="2:14" s="1" customFormat="1" ht="13.9" customHeight="1" x14ac:dyDescent="0.2">
      <c r="B110" s="1" t="str">
        <f>Roster_Selection_Women!AB97&amp;" " &amp; "V "</f>
        <v xml:space="preserve"> V </v>
      </c>
      <c r="C110" s="1" t="str">
        <f>Roster_Selection_Women!AD97</f>
        <v/>
      </c>
      <c r="D110" s="1" t="str">
        <f>Roster_Selection_Women!AE97</f>
        <v/>
      </c>
      <c r="E110" s="23"/>
      <c r="F110" s="1" t="str">
        <f>IF(ISERROR(Baker_Scores_Women_Var!E110), " ", IF(Baker_Scores_Women_Var!E110 = "Yes", "Yes", "  "))</f>
        <v xml:space="preserve">  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8">
        <f t="shared" si="28"/>
        <v>0</v>
      </c>
      <c r="M110" s="38">
        <f t="shared" si="29"/>
        <v>0</v>
      </c>
      <c r="N110" s="38">
        <f t="shared" si="30"/>
        <v>0</v>
      </c>
    </row>
    <row r="111" spans="2:14" s="1" customFormat="1" ht="13.9" customHeight="1" x14ac:dyDescent="0.2">
      <c r="B111" s="1" t="s">
        <v>463</v>
      </c>
      <c r="C111" s="28" t="s">
        <v>70</v>
      </c>
      <c r="D111" s="23" t="s">
        <v>70</v>
      </c>
      <c r="E111" s="23"/>
      <c r="F111" s="23"/>
      <c r="G111" s="37"/>
      <c r="H111" s="37"/>
      <c r="I111" s="37"/>
      <c r="J111" s="37"/>
      <c r="K111" s="37"/>
      <c r="L111" s="38">
        <f t="shared" si="28"/>
        <v>0</v>
      </c>
      <c r="M111" s="38">
        <f t="shared" si="29"/>
        <v>0</v>
      </c>
      <c r="N111" s="38">
        <f t="shared" si="30"/>
        <v>0</v>
      </c>
    </row>
    <row r="112" spans="2:14" s="1" customFormat="1" ht="13.9" customHeight="1" x14ac:dyDescent="0.2">
      <c r="B112" s="1" t="s">
        <v>463</v>
      </c>
      <c r="C112" s="28" t="s">
        <v>70</v>
      </c>
      <c r="D112" s="23" t="s">
        <v>70</v>
      </c>
      <c r="E112" s="23"/>
      <c r="F112" s="23"/>
      <c r="G112" s="37"/>
      <c r="H112" s="37"/>
      <c r="I112" s="37"/>
      <c r="J112" s="37"/>
      <c r="K112" s="37"/>
      <c r="L112" s="38">
        <f t="shared" si="28"/>
        <v>0</v>
      </c>
      <c r="M112" s="38">
        <f t="shared" si="29"/>
        <v>0</v>
      </c>
      <c r="N112" s="38">
        <f t="shared" si="30"/>
        <v>0</v>
      </c>
    </row>
    <row r="113" spans="2:14" s="1" customFormat="1" ht="13.9" customHeight="1" x14ac:dyDescent="0.2">
      <c r="B113" s="1" t="s">
        <v>463</v>
      </c>
      <c r="C113" s="28" t="s">
        <v>70</v>
      </c>
      <c r="D113" s="23" t="s">
        <v>70</v>
      </c>
      <c r="E113" s="23"/>
      <c r="F113" s="23"/>
      <c r="G113" s="39"/>
      <c r="H113" s="39"/>
      <c r="I113" s="39"/>
      <c r="J113" s="39"/>
      <c r="K113" s="39"/>
      <c r="L113" s="40">
        <f t="shared" si="28"/>
        <v>0</v>
      </c>
      <c r="M113" s="40">
        <f t="shared" si="29"/>
        <v>0</v>
      </c>
      <c r="N113" s="38">
        <f t="shared" si="30"/>
        <v>0</v>
      </c>
    </row>
    <row r="114" spans="2:14" s="1" customFormat="1" ht="13.9" customHeight="1" x14ac:dyDescent="0.2">
      <c r="B114" s="41"/>
      <c r="G114" s="38">
        <f t="shared" ref="G114:M114" si="31">SUM(G103:G113)</f>
        <v>912</v>
      </c>
      <c r="H114" s="38">
        <f t="shared" si="31"/>
        <v>1074</v>
      </c>
      <c r="I114" s="38">
        <f t="shared" si="31"/>
        <v>1001</v>
      </c>
      <c r="J114" s="38">
        <f t="shared" si="31"/>
        <v>943</v>
      </c>
      <c r="K114" s="38">
        <f t="shared" si="31"/>
        <v>944</v>
      </c>
      <c r="L114" s="42">
        <f t="shared" si="31"/>
        <v>4874</v>
      </c>
      <c r="M114" s="42">
        <f t="shared" si="31"/>
        <v>25</v>
      </c>
    </row>
    <row r="115" spans="2:14" s="1" customFormat="1" ht="13.9" customHeight="1" x14ac:dyDescent="0.2"/>
    <row r="116" spans="2:14" s="1" customFormat="1" ht="13.9" customHeight="1" x14ac:dyDescent="0.2">
      <c r="B116" s="1" t="str">
        <f>Roster_Selection_Women!AB102&amp;" " &amp; "V "</f>
        <v xml:space="preserve">Pikeville ,University Of V </v>
      </c>
      <c r="C116" s="1" t="str">
        <f>Roster_Selection_Women!AD102</f>
        <v>11-164273</v>
      </c>
      <c r="D116" s="1" t="str">
        <f>Roster_Selection_Women!AE102</f>
        <v>Brianna Rogers</v>
      </c>
      <c r="E116" s="23"/>
      <c r="F116" s="1" t="str">
        <f>IF(ISERROR(Baker_Scores_Women_Var!E116), " ", IF(Baker_Scores_Women_Var!E116 = "Yes", "Yes", "  "))</f>
        <v xml:space="preserve">  </v>
      </c>
      <c r="G116" s="37">
        <v>0</v>
      </c>
      <c r="H116" s="37">
        <v>0</v>
      </c>
      <c r="I116" s="37">
        <v>220</v>
      </c>
      <c r="J116" s="37">
        <v>233</v>
      </c>
      <c r="K116" s="37">
        <v>226</v>
      </c>
      <c r="L116" s="38">
        <f t="shared" ref="L116:L126" si="32">SUM(G116:K116)</f>
        <v>679</v>
      </c>
      <c r="M116" s="38">
        <f t="shared" ref="M116:M126" si="33">COUNTIF(G116:K116, "&gt;0" )</f>
        <v>3</v>
      </c>
      <c r="N116" s="38">
        <f t="shared" ref="N116:N126" si="34">IF(M116=0,0,L116/M116)</f>
        <v>226.33333333333334</v>
      </c>
    </row>
    <row r="117" spans="2:14" s="1" customFormat="1" ht="13.9" customHeight="1" x14ac:dyDescent="0.2">
      <c r="B117" s="1" t="str">
        <f>Roster_Selection_Women!AB103&amp;" " &amp; "V "</f>
        <v xml:space="preserve">Pikeville ,University Of V </v>
      </c>
      <c r="C117" s="1" t="str">
        <f>Roster_Selection_Women!AD103</f>
        <v>11-348470</v>
      </c>
      <c r="D117" s="1" t="str">
        <f>Roster_Selection_Women!AE103</f>
        <v>Erica Warne</v>
      </c>
      <c r="E117" s="23"/>
      <c r="F117" s="1" t="str">
        <f>IF(ISERROR(Baker_Scores_Women_Var!E117), " ", IF(Baker_Scores_Women_Var!E117 = "Yes", "Yes", "  "))</f>
        <v xml:space="preserve">  </v>
      </c>
      <c r="G117" s="37">
        <v>165</v>
      </c>
      <c r="H117" s="37">
        <v>142</v>
      </c>
      <c r="I117" s="37">
        <v>0</v>
      </c>
      <c r="J117" s="37">
        <v>0</v>
      </c>
      <c r="K117" s="37">
        <v>0</v>
      </c>
      <c r="L117" s="38">
        <f t="shared" si="32"/>
        <v>307</v>
      </c>
      <c r="M117" s="38">
        <f t="shared" si="33"/>
        <v>2</v>
      </c>
      <c r="N117" s="38">
        <f t="shared" si="34"/>
        <v>153.5</v>
      </c>
    </row>
    <row r="118" spans="2:14" s="1" customFormat="1" ht="13.9" customHeight="1" x14ac:dyDescent="0.2">
      <c r="B118" s="1" t="str">
        <f>Roster_Selection_Women!AB104&amp;" " &amp; "V "</f>
        <v xml:space="preserve">Pikeville ,University Of V </v>
      </c>
      <c r="C118" s="1" t="str">
        <f>Roster_Selection_Women!AD104</f>
        <v>11-648329</v>
      </c>
      <c r="D118" s="1" t="str">
        <f>Roster_Selection_Women!AE104</f>
        <v>Grace Williams</v>
      </c>
      <c r="E118" s="23"/>
      <c r="F118" s="1" t="str">
        <f>IF(ISERROR(Baker_Scores_Women_Var!E118), " ", IF(Baker_Scores_Women_Var!E118 = "Yes", "Yes", "  "))</f>
        <v xml:space="preserve">  </v>
      </c>
      <c r="G118" s="37">
        <v>144</v>
      </c>
      <c r="H118" s="37">
        <v>0</v>
      </c>
      <c r="I118" s="37">
        <v>0</v>
      </c>
      <c r="J118" s="37">
        <v>0</v>
      </c>
      <c r="K118" s="37">
        <v>0</v>
      </c>
      <c r="L118" s="38">
        <f t="shared" si="32"/>
        <v>144</v>
      </c>
      <c r="M118" s="38">
        <f t="shared" si="33"/>
        <v>1</v>
      </c>
      <c r="N118" s="38">
        <f t="shared" si="34"/>
        <v>144</v>
      </c>
    </row>
    <row r="119" spans="2:14" s="1" customFormat="1" ht="13.9" customHeight="1" x14ac:dyDescent="0.2">
      <c r="B119" s="1" t="str">
        <f>Roster_Selection_Women!AB105&amp;" " &amp; "V "</f>
        <v xml:space="preserve">Pikeville ,University Of V </v>
      </c>
      <c r="C119" s="1" t="str">
        <f>Roster_Selection_Women!AD105</f>
        <v>11-185135</v>
      </c>
      <c r="D119" s="1" t="str">
        <f>Roster_Selection_Women!AE105</f>
        <v>Kelsey Cummings</v>
      </c>
      <c r="E119" s="23"/>
      <c r="F119" s="1" t="str">
        <f>IF(ISERROR(Baker_Scores_Women_Var!E119), " ", IF(Baker_Scores_Women_Var!E119 = "Yes", "Yes", "  "))</f>
        <v xml:space="preserve">  </v>
      </c>
      <c r="G119" s="37">
        <v>0</v>
      </c>
      <c r="H119" s="37">
        <v>259</v>
      </c>
      <c r="I119" s="37">
        <v>194</v>
      </c>
      <c r="J119" s="37">
        <v>211</v>
      </c>
      <c r="K119" s="37">
        <v>235</v>
      </c>
      <c r="L119" s="38">
        <f t="shared" si="32"/>
        <v>899</v>
      </c>
      <c r="M119" s="38">
        <f t="shared" si="33"/>
        <v>4</v>
      </c>
      <c r="N119" s="38">
        <f t="shared" si="34"/>
        <v>224.75</v>
      </c>
    </row>
    <row r="120" spans="2:14" s="1" customFormat="1" ht="13.9" customHeight="1" x14ac:dyDescent="0.2">
      <c r="B120" s="1" t="str">
        <f>Roster_Selection_Women!AB106&amp;" " &amp; "V "</f>
        <v xml:space="preserve">Pikeville ,University Of V </v>
      </c>
      <c r="C120" s="1" t="str">
        <f>Roster_Selection_Women!AD106</f>
        <v>11-240433</v>
      </c>
      <c r="D120" s="1" t="str">
        <f>Roster_Selection_Women!AE106</f>
        <v>Kristina Catoe</v>
      </c>
      <c r="E120" s="23"/>
      <c r="F120" s="1" t="str">
        <f>IF(ISERROR(Baker_Scores_Women_Var!E120), " ", IF(Baker_Scores_Women_Var!E120 = "Yes", "Yes", "  "))</f>
        <v xml:space="preserve">  </v>
      </c>
      <c r="G120" s="37">
        <v>234</v>
      </c>
      <c r="H120" s="37">
        <v>210</v>
      </c>
      <c r="I120" s="37">
        <v>157</v>
      </c>
      <c r="J120" s="37">
        <v>178</v>
      </c>
      <c r="K120" s="37">
        <v>248</v>
      </c>
      <c r="L120" s="38">
        <f t="shared" si="32"/>
        <v>1027</v>
      </c>
      <c r="M120" s="38">
        <f t="shared" si="33"/>
        <v>5</v>
      </c>
      <c r="N120" s="38">
        <f t="shared" si="34"/>
        <v>205.4</v>
      </c>
    </row>
    <row r="121" spans="2:14" s="1" customFormat="1" ht="13.9" customHeight="1" x14ac:dyDescent="0.2">
      <c r="B121" s="1" t="str">
        <f>Roster_Selection_Women!AB107&amp;" " &amp; "V "</f>
        <v xml:space="preserve">Pikeville ,University Of V </v>
      </c>
      <c r="C121" s="1" t="str">
        <f>Roster_Selection_Women!AD107</f>
        <v>8019-47943</v>
      </c>
      <c r="D121" s="1" t="str">
        <f>Roster_Selection_Women!AE107</f>
        <v>Madison Strouse</v>
      </c>
      <c r="E121" s="23"/>
      <c r="F121" s="1" t="str">
        <f>IF(ISERROR(Baker_Scores_Women_Var!E121), " ", IF(Baker_Scores_Women_Var!E121 = "Yes", "Yes", "  "))</f>
        <v xml:space="preserve">  </v>
      </c>
      <c r="G121" s="37">
        <v>170</v>
      </c>
      <c r="H121" s="37">
        <v>0</v>
      </c>
      <c r="I121" s="37">
        <v>0</v>
      </c>
      <c r="J121" s="37">
        <v>0</v>
      </c>
      <c r="K121" s="37">
        <v>0</v>
      </c>
      <c r="L121" s="38">
        <f t="shared" si="32"/>
        <v>170</v>
      </c>
      <c r="M121" s="38">
        <f t="shared" si="33"/>
        <v>1</v>
      </c>
      <c r="N121" s="38">
        <f t="shared" si="34"/>
        <v>170</v>
      </c>
    </row>
    <row r="122" spans="2:14" s="1" customFormat="1" ht="13.9" customHeight="1" x14ac:dyDescent="0.2">
      <c r="B122" s="1" t="str">
        <f>Roster_Selection_Women!AB108&amp;" " &amp; "V "</f>
        <v xml:space="preserve">Pikeville ,University Of V </v>
      </c>
      <c r="C122" s="1" t="str">
        <f>Roster_Selection_Women!AD108</f>
        <v>11-518119</v>
      </c>
      <c r="D122" s="1" t="str">
        <f>Roster_Selection_Women!AE108</f>
        <v>Vanessa Fuzie</v>
      </c>
      <c r="E122" s="23"/>
      <c r="F122" s="1" t="str">
        <f>IF(ISERROR(Baker_Scores_Women_Var!E122), " ", IF(Baker_Scores_Women_Var!E122 = "Yes", "Yes", "  "))</f>
        <v xml:space="preserve">  </v>
      </c>
      <c r="G122" s="37">
        <v>0</v>
      </c>
      <c r="H122" s="37">
        <v>216</v>
      </c>
      <c r="I122" s="37">
        <v>231</v>
      </c>
      <c r="J122" s="37">
        <v>230</v>
      </c>
      <c r="K122" s="37">
        <v>191</v>
      </c>
      <c r="L122" s="38">
        <f t="shared" si="32"/>
        <v>868</v>
      </c>
      <c r="M122" s="38">
        <f t="shared" si="33"/>
        <v>4</v>
      </c>
      <c r="N122" s="38">
        <f t="shared" si="34"/>
        <v>217</v>
      </c>
    </row>
    <row r="123" spans="2:14" s="1" customFormat="1" ht="13.9" customHeight="1" x14ac:dyDescent="0.2">
      <c r="B123" s="1" t="str">
        <f>Roster_Selection_Women!AB109&amp;" " &amp; "V "</f>
        <v xml:space="preserve">Pikeville ,University Of V </v>
      </c>
      <c r="C123" s="1" t="str">
        <f>Roster_Selection_Women!AD109</f>
        <v>7914-14654</v>
      </c>
      <c r="D123" s="1" t="str">
        <f>Roster_Selection_Women!AE109</f>
        <v>Victoria Hines</v>
      </c>
      <c r="E123" s="23"/>
      <c r="F123" s="1" t="str">
        <f>IF(ISERROR(Baker_Scores_Women_Var!E123), " ", IF(Baker_Scores_Women_Var!E123 = "Yes", "Yes", "  "))</f>
        <v xml:space="preserve">  </v>
      </c>
      <c r="G123" s="37">
        <v>193</v>
      </c>
      <c r="H123" s="37">
        <v>195</v>
      </c>
      <c r="I123" s="37">
        <v>184</v>
      </c>
      <c r="J123" s="37">
        <v>206</v>
      </c>
      <c r="K123" s="37">
        <v>191</v>
      </c>
      <c r="L123" s="38">
        <f t="shared" si="32"/>
        <v>969</v>
      </c>
      <c r="M123" s="38">
        <f t="shared" si="33"/>
        <v>5</v>
      </c>
      <c r="N123" s="38">
        <f t="shared" si="34"/>
        <v>193.8</v>
      </c>
    </row>
    <row r="124" spans="2:14" s="1" customFormat="1" ht="13.9" customHeight="1" x14ac:dyDescent="0.2">
      <c r="B124" s="1" t="s">
        <v>464</v>
      </c>
      <c r="C124" s="28" t="s">
        <v>70</v>
      </c>
      <c r="D124" s="23" t="s">
        <v>70</v>
      </c>
      <c r="E124" s="23"/>
      <c r="F124" s="23"/>
      <c r="G124" s="37"/>
      <c r="H124" s="37"/>
      <c r="I124" s="37"/>
      <c r="J124" s="37"/>
      <c r="K124" s="37"/>
      <c r="L124" s="38">
        <f t="shared" si="32"/>
        <v>0</v>
      </c>
      <c r="M124" s="38">
        <f t="shared" si="33"/>
        <v>0</v>
      </c>
      <c r="N124" s="38">
        <f t="shared" si="34"/>
        <v>0</v>
      </c>
    </row>
    <row r="125" spans="2:14" s="1" customFormat="1" ht="13.9" customHeight="1" x14ac:dyDescent="0.2">
      <c r="B125" s="1" t="s">
        <v>464</v>
      </c>
      <c r="C125" s="28" t="s">
        <v>70</v>
      </c>
      <c r="D125" s="23" t="s">
        <v>70</v>
      </c>
      <c r="E125" s="23"/>
      <c r="F125" s="23"/>
      <c r="G125" s="37"/>
      <c r="H125" s="37"/>
      <c r="I125" s="37"/>
      <c r="J125" s="37"/>
      <c r="K125" s="37"/>
      <c r="L125" s="38">
        <f t="shared" si="32"/>
        <v>0</v>
      </c>
      <c r="M125" s="38">
        <f t="shared" si="33"/>
        <v>0</v>
      </c>
      <c r="N125" s="38">
        <f t="shared" si="34"/>
        <v>0</v>
      </c>
    </row>
    <row r="126" spans="2:14" s="1" customFormat="1" ht="13.9" customHeight="1" x14ac:dyDescent="0.2">
      <c r="B126" s="1" t="s">
        <v>464</v>
      </c>
      <c r="C126" s="28" t="s">
        <v>70</v>
      </c>
      <c r="D126" s="23" t="s">
        <v>70</v>
      </c>
      <c r="E126" s="23"/>
      <c r="F126" s="23"/>
      <c r="G126" s="39"/>
      <c r="H126" s="39"/>
      <c r="I126" s="39"/>
      <c r="J126" s="39"/>
      <c r="K126" s="39"/>
      <c r="L126" s="40">
        <f t="shared" si="32"/>
        <v>0</v>
      </c>
      <c r="M126" s="40">
        <f t="shared" si="33"/>
        <v>0</v>
      </c>
      <c r="N126" s="38">
        <f t="shared" si="34"/>
        <v>0</v>
      </c>
    </row>
    <row r="127" spans="2:14" s="1" customFormat="1" ht="13.9" customHeight="1" x14ac:dyDescent="0.2">
      <c r="B127" s="41"/>
      <c r="G127" s="38">
        <f t="shared" ref="G127:M127" si="35">SUM(G116:G126)</f>
        <v>906</v>
      </c>
      <c r="H127" s="38">
        <f t="shared" si="35"/>
        <v>1022</v>
      </c>
      <c r="I127" s="38">
        <f t="shared" si="35"/>
        <v>986</v>
      </c>
      <c r="J127" s="38">
        <f t="shared" si="35"/>
        <v>1058</v>
      </c>
      <c r="K127" s="38">
        <f t="shared" si="35"/>
        <v>1091</v>
      </c>
      <c r="L127" s="42">
        <f t="shared" si="35"/>
        <v>5063</v>
      </c>
      <c r="M127" s="42">
        <f t="shared" si="35"/>
        <v>25</v>
      </c>
    </row>
    <row r="128" spans="2:14" s="1" customFormat="1" ht="13.9" customHeight="1" x14ac:dyDescent="0.2"/>
    <row r="129" spans="2:14" s="1" customFormat="1" ht="13.9" customHeight="1" x14ac:dyDescent="0.2">
      <c r="B129" s="1" t="str">
        <f>Roster_Selection_Women!AB126&amp;" " &amp; "V "</f>
        <v xml:space="preserve">Rock Valley College V </v>
      </c>
      <c r="C129" s="1" t="str">
        <f>Roster_Selection_Women!AD126</f>
        <v>17-71654</v>
      </c>
      <c r="D129" s="1" t="str">
        <f>Roster_Selection_Women!AE126</f>
        <v>Christina Simon</v>
      </c>
      <c r="E129" s="23"/>
      <c r="F129" s="1" t="str">
        <f>IF(ISERROR(Baker_Scores_Women_Var!E129), " ", IF(Baker_Scores_Women_Var!E129 = "Yes", "Yes", "  "))</f>
        <v xml:space="preserve">  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8">
        <f t="shared" ref="L129:L139" si="36">SUM(G129:K129)</f>
        <v>0</v>
      </c>
      <c r="M129" s="38">
        <f t="shared" ref="M129:M139" si="37">COUNTIF(G129:K129, "&gt;0" )</f>
        <v>0</v>
      </c>
      <c r="N129" s="38">
        <f t="shared" ref="N129:N139" si="38">IF(M129=0,0,L129/M129)</f>
        <v>0</v>
      </c>
    </row>
    <row r="130" spans="2:14" s="1" customFormat="1" ht="13.9" customHeight="1" x14ac:dyDescent="0.2">
      <c r="B130" s="1" t="str">
        <f>Roster_Selection_Women!AB127&amp;" " &amp; "V "</f>
        <v xml:space="preserve">Rock Valley College V </v>
      </c>
      <c r="C130" s="1" t="str">
        <f>Roster_Selection_Women!AD127</f>
        <v>11-475623</v>
      </c>
      <c r="D130" s="1" t="str">
        <f>Roster_Selection_Women!AE127</f>
        <v>Hailee Kerr</v>
      </c>
      <c r="E130" s="23"/>
      <c r="F130" s="1" t="str">
        <f>IF(ISERROR(Baker_Scores_Women_Var!E130), " ", IF(Baker_Scores_Women_Var!E130 = "Yes", "Yes", "  "))</f>
        <v xml:space="preserve">  </v>
      </c>
      <c r="G130" s="37">
        <v>169</v>
      </c>
      <c r="H130" s="37">
        <v>148</v>
      </c>
      <c r="I130" s="37">
        <v>154</v>
      </c>
      <c r="J130" s="37">
        <v>205</v>
      </c>
      <c r="K130" s="37">
        <v>172</v>
      </c>
      <c r="L130" s="38">
        <f t="shared" si="36"/>
        <v>848</v>
      </c>
      <c r="M130" s="38">
        <f t="shared" si="37"/>
        <v>5</v>
      </c>
      <c r="N130" s="38">
        <f t="shared" si="38"/>
        <v>169.6</v>
      </c>
    </row>
    <row r="131" spans="2:14" s="1" customFormat="1" ht="13.9" customHeight="1" x14ac:dyDescent="0.2">
      <c r="B131" s="1" t="str">
        <f>Roster_Selection_Women!AB128&amp;" " &amp; "V "</f>
        <v xml:space="preserve">Rock Valley College V </v>
      </c>
      <c r="C131" s="1" t="str">
        <f>Roster_Selection_Women!AD128</f>
        <v>16-160466</v>
      </c>
      <c r="D131" s="1" t="str">
        <f>Roster_Selection_Women!AE128</f>
        <v>Kyley Olson</v>
      </c>
      <c r="E131" s="23"/>
      <c r="F131" s="1" t="str">
        <f>IF(ISERROR(Baker_Scores_Women_Var!E131), " ", IF(Baker_Scores_Women_Var!E131 = "Yes", "Yes", "  "))</f>
        <v xml:space="preserve">  </v>
      </c>
      <c r="G131" s="37">
        <v>202</v>
      </c>
      <c r="H131" s="37">
        <v>185</v>
      </c>
      <c r="I131" s="37">
        <v>180</v>
      </c>
      <c r="J131" s="37">
        <v>174</v>
      </c>
      <c r="K131" s="37">
        <v>186</v>
      </c>
      <c r="L131" s="38">
        <f t="shared" si="36"/>
        <v>927</v>
      </c>
      <c r="M131" s="38">
        <f t="shared" si="37"/>
        <v>5</v>
      </c>
      <c r="N131" s="38">
        <f t="shared" si="38"/>
        <v>185.4</v>
      </c>
    </row>
    <row r="132" spans="2:14" s="1" customFormat="1" ht="13.9" customHeight="1" x14ac:dyDescent="0.2">
      <c r="B132" s="1" t="str">
        <f>Roster_Selection_Women!AB129&amp;" " &amp; "V "</f>
        <v xml:space="preserve">Rock Valley College V </v>
      </c>
      <c r="C132" s="1" t="str">
        <f>Roster_Selection_Women!AD129</f>
        <v>11-63323</v>
      </c>
      <c r="D132" s="1" t="str">
        <f>Roster_Selection_Women!AE129</f>
        <v>Leann Severson</v>
      </c>
      <c r="E132" s="23"/>
      <c r="F132" s="1" t="str">
        <f>IF(ISERROR(Baker_Scores_Women_Var!E132), " ", IF(Baker_Scores_Women_Var!E132 = "Yes", "Yes", "  "))</f>
        <v xml:space="preserve">  </v>
      </c>
      <c r="G132" s="37">
        <v>142</v>
      </c>
      <c r="H132" s="37">
        <v>218</v>
      </c>
      <c r="I132" s="37">
        <v>212</v>
      </c>
      <c r="J132" s="37">
        <v>175</v>
      </c>
      <c r="K132" s="37">
        <v>201</v>
      </c>
      <c r="L132" s="38">
        <f t="shared" si="36"/>
        <v>948</v>
      </c>
      <c r="M132" s="38">
        <f t="shared" si="37"/>
        <v>5</v>
      </c>
      <c r="N132" s="38">
        <f t="shared" si="38"/>
        <v>189.6</v>
      </c>
    </row>
    <row r="133" spans="2:14" s="1" customFormat="1" ht="13.9" customHeight="1" x14ac:dyDescent="0.2">
      <c r="B133" s="1" t="str">
        <f>Roster_Selection_Women!AB130&amp;" " &amp; "V "</f>
        <v xml:space="preserve">Rock Valley College V </v>
      </c>
      <c r="C133" s="1" t="str">
        <f>Roster_Selection_Women!AD130</f>
        <v>16-160462</v>
      </c>
      <c r="D133" s="1" t="str">
        <f>Roster_Selection_Women!AE130</f>
        <v>Madison Davenport</v>
      </c>
      <c r="E133" s="23"/>
      <c r="F133" s="1" t="str">
        <f>IF(ISERROR(Baker_Scores_Women_Var!E133), " ", IF(Baker_Scores_Women_Var!E133 = "Yes", "Yes", "  "))</f>
        <v xml:space="preserve">  </v>
      </c>
      <c r="G133" s="37">
        <v>142</v>
      </c>
      <c r="H133" s="37">
        <v>194</v>
      </c>
      <c r="I133" s="37">
        <v>193</v>
      </c>
      <c r="J133" s="37">
        <v>204</v>
      </c>
      <c r="K133" s="37">
        <v>185</v>
      </c>
      <c r="L133" s="38">
        <f t="shared" si="36"/>
        <v>918</v>
      </c>
      <c r="M133" s="38">
        <f t="shared" si="37"/>
        <v>5</v>
      </c>
      <c r="N133" s="38">
        <f t="shared" si="38"/>
        <v>183.6</v>
      </c>
    </row>
    <row r="134" spans="2:14" s="1" customFormat="1" ht="13.9" customHeight="1" x14ac:dyDescent="0.2">
      <c r="B134" s="1" t="str">
        <f>Roster_Selection_Women!AB131&amp;" " &amp; "V "</f>
        <v xml:space="preserve">Rock Valley College V </v>
      </c>
      <c r="C134" s="1" t="str">
        <f>Roster_Selection_Women!AD131</f>
        <v>15-25962</v>
      </c>
      <c r="D134" s="1" t="str">
        <f>Roster_Selection_Women!AE131</f>
        <v>Maria Pawlak</v>
      </c>
      <c r="E134" s="23"/>
      <c r="F134" s="1" t="str">
        <f>IF(ISERROR(Baker_Scores_Women_Var!E134), " ", IF(Baker_Scores_Women_Var!E134 = "Yes", "Yes", "  "))</f>
        <v xml:space="preserve">  </v>
      </c>
      <c r="G134" s="37">
        <v>206</v>
      </c>
      <c r="H134" s="37">
        <v>165</v>
      </c>
      <c r="I134" s="37">
        <v>176</v>
      </c>
      <c r="J134" s="37">
        <v>224</v>
      </c>
      <c r="K134" s="37">
        <v>163</v>
      </c>
      <c r="L134" s="38">
        <f t="shared" si="36"/>
        <v>934</v>
      </c>
      <c r="M134" s="38">
        <f t="shared" si="37"/>
        <v>5</v>
      </c>
      <c r="N134" s="38">
        <f t="shared" si="38"/>
        <v>186.8</v>
      </c>
    </row>
    <row r="135" spans="2:14" s="1" customFormat="1" ht="13.9" customHeight="1" x14ac:dyDescent="0.2">
      <c r="B135" s="1" t="str">
        <f>Roster_Selection_Women!AB132&amp;" " &amp; "V "</f>
        <v xml:space="preserve"> V </v>
      </c>
      <c r="C135" s="1" t="str">
        <f>Roster_Selection_Women!AD132</f>
        <v/>
      </c>
      <c r="D135" s="1" t="str">
        <f>Roster_Selection_Women!AE132</f>
        <v/>
      </c>
      <c r="E135" s="23"/>
      <c r="F135" s="1" t="str">
        <f>IF(ISERROR(Baker_Scores_Women_Var!E135), " ", IF(Baker_Scores_Women_Var!E135 = "Yes", "Yes", "  "))</f>
        <v xml:space="preserve">  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8">
        <f t="shared" si="36"/>
        <v>0</v>
      </c>
      <c r="M135" s="38">
        <f t="shared" si="37"/>
        <v>0</v>
      </c>
      <c r="N135" s="38">
        <f t="shared" si="38"/>
        <v>0</v>
      </c>
    </row>
    <row r="136" spans="2:14" s="1" customFormat="1" ht="13.9" customHeight="1" x14ac:dyDescent="0.2">
      <c r="B136" s="1" t="str">
        <f>Roster_Selection_Women!AB133&amp;" " &amp; "V "</f>
        <v xml:space="preserve"> V </v>
      </c>
      <c r="C136" s="1" t="str">
        <f>Roster_Selection_Women!AD133</f>
        <v/>
      </c>
      <c r="D136" s="1" t="str">
        <f>Roster_Selection_Women!AE133</f>
        <v/>
      </c>
      <c r="E136" s="23"/>
      <c r="F136" s="1" t="str">
        <f>IF(ISERROR(Baker_Scores_Women_Var!E136), " ", IF(Baker_Scores_Women_Var!E136 = "Yes", "Yes", "  "))</f>
        <v xml:space="preserve">  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8">
        <f t="shared" si="36"/>
        <v>0</v>
      </c>
      <c r="M136" s="38">
        <f t="shared" si="37"/>
        <v>0</v>
      </c>
      <c r="N136" s="38">
        <f t="shared" si="38"/>
        <v>0</v>
      </c>
    </row>
    <row r="137" spans="2:14" s="1" customFormat="1" ht="13.9" customHeight="1" x14ac:dyDescent="0.2">
      <c r="B137" s="1" t="s">
        <v>465</v>
      </c>
      <c r="C137" s="28" t="s">
        <v>70</v>
      </c>
      <c r="D137" s="23" t="s">
        <v>70</v>
      </c>
      <c r="E137" s="23"/>
      <c r="F137" s="23"/>
      <c r="G137" s="37"/>
      <c r="H137" s="37"/>
      <c r="I137" s="37"/>
      <c r="J137" s="37"/>
      <c r="K137" s="37"/>
      <c r="L137" s="38">
        <f t="shared" si="36"/>
        <v>0</v>
      </c>
      <c r="M137" s="38">
        <f t="shared" si="37"/>
        <v>0</v>
      </c>
      <c r="N137" s="38">
        <f t="shared" si="38"/>
        <v>0</v>
      </c>
    </row>
    <row r="138" spans="2:14" s="1" customFormat="1" ht="13.9" customHeight="1" x14ac:dyDescent="0.2">
      <c r="B138" s="1" t="s">
        <v>465</v>
      </c>
      <c r="C138" s="28" t="s">
        <v>70</v>
      </c>
      <c r="D138" s="23" t="s">
        <v>70</v>
      </c>
      <c r="E138" s="23"/>
      <c r="F138" s="23"/>
      <c r="G138" s="37"/>
      <c r="H138" s="37"/>
      <c r="I138" s="37"/>
      <c r="J138" s="37"/>
      <c r="K138" s="37"/>
      <c r="L138" s="38">
        <f t="shared" si="36"/>
        <v>0</v>
      </c>
      <c r="M138" s="38">
        <f t="shared" si="37"/>
        <v>0</v>
      </c>
      <c r="N138" s="38">
        <f t="shared" si="38"/>
        <v>0</v>
      </c>
    </row>
    <row r="139" spans="2:14" s="1" customFormat="1" ht="13.9" customHeight="1" x14ac:dyDescent="0.2">
      <c r="B139" s="1" t="s">
        <v>465</v>
      </c>
      <c r="C139" s="28" t="s">
        <v>70</v>
      </c>
      <c r="D139" s="23" t="s">
        <v>70</v>
      </c>
      <c r="E139" s="23"/>
      <c r="F139" s="23"/>
      <c r="G139" s="39"/>
      <c r="H139" s="39"/>
      <c r="I139" s="39"/>
      <c r="J139" s="39"/>
      <c r="K139" s="39"/>
      <c r="L139" s="40">
        <f t="shared" si="36"/>
        <v>0</v>
      </c>
      <c r="M139" s="40">
        <f t="shared" si="37"/>
        <v>0</v>
      </c>
      <c r="N139" s="38">
        <f t="shared" si="38"/>
        <v>0</v>
      </c>
    </row>
    <row r="140" spans="2:14" s="1" customFormat="1" ht="13.9" customHeight="1" x14ac:dyDescent="0.2">
      <c r="B140" s="41"/>
      <c r="G140" s="38">
        <f t="shared" ref="G140:M140" si="39">SUM(G129:G139)</f>
        <v>861</v>
      </c>
      <c r="H140" s="38">
        <f t="shared" si="39"/>
        <v>910</v>
      </c>
      <c r="I140" s="38">
        <f t="shared" si="39"/>
        <v>915</v>
      </c>
      <c r="J140" s="38">
        <f t="shared" si="39"/>
        <v>982</v>
      </c>
      <c r="K140" s="38">
        <f t="shared" si="39"/>
        <v>907</v>
      </c>
      <c r="L140" s="42">
        <f t="shared" si="39"/>
        <v>4575</v>
      </c>
      <c r="M140" s="42">
        <f t="shared" si="39"/>
        <v>25</v>
      </c>
    </row>
    <row r="141" spans="2:14" s="1" customFormat="1" ht="13.9" customHeight="1" x14ac:dyDescent="0.2"/>
    <row r="142" spans="2:14" s="1" customFormat="1" ht="13.9" customHeight="1" x14ac:dyDescent="0.2">
      <c r="B142" s="1" t="str">
        <f>Roster_Selection_Women!AB134&amp;" " &amp; "V "</f>
        <v xml:space="preserve">Savannah College Of Art And Design-Atlanta V </v>
      </c>
      <c r="C142" s="1" t="str">
        <f>Roster_Selection_Women!AD134</f>
        <v>19-1663</v>
      </c>
      <c r="D142" s="1" t="str">
        <f>Roster_Selection_Women!AE134</f>
        <v>Amy Sanchez</v>
      </c>
      <c r="E142" s="23"/>
      <c r="F142" s="1" t="str">
        <f>IF(ISERROR(Baker_Scores_Women_Var!E142), " ", IF(Baker_Scores_Women_Var!E142 = "Yes", "Yes", "  "))</f>
        <v xml:space="preserve">  </v>
      </c>
      <c r="G142" s="37">
        <v>201</v>
      </c>
      <c r="H142" s="37">
        <v>193</v>
      </c>
      <c r="I142" s="37">
        <v>155</v>
      </c>
      <c r="J142" s="37">
        <v>191</v>
      </c>
      <c r="K142" s="37">
        <v>178</v>
      </c>
      <c r="L142" s="38">
        <f t="shared" ref="L142:L152" si="40">SUM(G142:K142)</f>
        <v>918</v>
      </c>
      <c r="M142" s="38">
        <f t="shared" ref="M142:M152" si="41">COUNTIF(G142:K142, "&gt;0" )</f>
        <v>5</v>
      </c>
      <c r="N142" s="38">
        <f t="shared" ref="N142:N152" si="42">IF(M142=0,0,L142/M142)</f>
        <v>183.6</v>
      </c>
    </row>
    <row r="143" spans="2:14" s="1" customFormat="1" ht="13.9" customHeight="1" x14ac:dyDescent="0.2">
      <c r="B143" s="1" t="str">
        <f>Roster_Selection_Women!AB135&amp;" " &amp; "V "</f>
        <v xml:space="preserve">Savannah College Of Art And Design-Atlanta V </v>
      </c>
      <c r="C143" s="1" t="str">
        <f>Roster_Selection_Women!AD135</f>
        <v>11-392939</v>
      </c>
      <c r="D143" s="1" t="str">
        <f>Roster_Selection_Women!AE135</f>
        <v>Arianna Echevarria</v>
      </c>
      <c r="E143" s="23"/>
      <c r="F143" s="1" t="str">
        <f>IF(ISERROR(Baker_Scores_Women_Var!E143), " ", IF(Baker_Scores_Women_Var!E143 = "Yes", "Yes", "  "))</f>
        <v xml:space="preserve">  </v>
      </c>
      <c r="G143" s="37">
        <v>247</v>
      </c>
      <c r="H143" s="37">
        <v>225</v>
      </c>
      <c r="I143" s="37">
        <v>181</v>
      </c>
      <c r="J143" s="37">
        <v>160</v>
      </c>
      <c r="K143" s="37">
        <v>218</v>
      </c>
      <c r="L143" s="38">
        <f t="shared" si="40"/>
        <v>1031</v>
      </c>
      <c r="M143" s="38">
        <f t="shared" si="41"/>
        <v>5</v>
      </c>
      <c r="N143" s="38">
        <f t="shared" si="42"/>
        <v>206.2</v>
      </c>
    </row>
    <row r="144" spans="2:14" s="1" customFormat="1" ht="13.9" customHeight="1" x14ac:dyDescent="0.2">
      <c r="B144" s="1" t="str">
        <f>Roster_Selection_Women!AB136&amp;" " &amp; "V "</f>
        <v xml:space="preserve">Savannah College Of Art And Design-Atlanta V </v>
      </c>
      <c r="C144" s="1" t="str">
        <f>Roster_Selection_Women!AD136</f>
        <v>16-75961</v>
      </c>
      <c r="D144" s="1" t="str">
        <f>Roster_Selection_Women!AE136</f>
        <v>Casey Saas</v>
      </c>
      <c r="E144" s="23"/>
      <c r="F144" s="1" t="str">
        <f>IF(ISERROR(Baker_Scores_Women_Var!E144), " ", IF(Baker_Scores_Women_Var!E144 = "Yes", "Yes", "  "))</f>
        <v xml:space="preserve">  </v>
      </c>
      <c r="G144" s="37">
        <v>0</v>
      </c>
      <c r="H144" s="37">
        <v>0</v>
      </c>
      <c r="I144" s="37">
        <v>164</v>
      </c>
      <c r="J144" s="37">
        <v>175</v>
      </c>
      <c r="K144" s="37">
        <v>166</v>
      </c>
      <c r="L144" s="38">
        <f t="shared" si="40"/>
        <v>505</v>
      </c>
      <c r="M144" s="38">
        <f t="shared" si="41"/>
        <v>3</v>
      </c>
      <c r="N144" s="38">
        <f t="shared" si="42"/>
        <v>168.33333333333334</v>
      </c>
    </row>
    <row r="145" spans="2:14" s="1" customFormat="1" ht="13.9" customHeight="1" x14ac:dyDescent="0.2">
      <c r="B145" s="1" t="str">
        <f>Roster_Selection_Women!AB137&amp;" " &amp; "V "</f>
        <v xml:space="preserve">Savannah College Of Art And Design-Atlanta V </v>
      </c>
      <c r="C145" s="1" t="str">
        <f>Roster_Selection_Women!AD137</f>
        <v>6345-2969</v>
      </c>
      <c r="D145" s="1" t="str">
        <f>Roster_Selection_Women!AE137</f>
        <v>Katherine Adamec</v>
      </c>
      <c r="E145" s="23"/>
      <c r="F145" s="1" t="str">
        <f>IF(ISERROR(Baker_Scores_Women_Var!E145), " ", IF(Baker_Scores_Women_Var!E145 = "Yes", "Yes", "  "))</f>
        <v xml:space="preserve">  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8">
        <f t="shared" si="40"/>
        <v>0</v>
      </c>
      <c r="M145" s="38">
        <f t="shared" si="41"/>
        <v>0</v>
      </c>
      <c r="N145" s="38">
        <f t="shared" si="42"/>
        <v>0</v>
      </c>
    </row>
    <row r="146" spans="2:14" s="1" customFormat="1" ht="13.9" customHeight="1" x14ac:dyDescent="0.2">
      <c r="B146" s="1" t="str">
        <f>Roster_Selection_Women!AB138&amp;" " &amp; "V "</f>
        <v xml:space="preserve">Savannah College Of Art And Design-Atlanta V </v>
      </c>
      <c r="C146" s="1" t="str">
        <f>Roster_Selection_Women!AD138</f>
        <v>16-135207</v>
      </c>
      <c r="D146" s="1" t="str">
        <f>Roster_Selection_Women!AE138</f>
        <v>Mara Geiwitz</v>
      </c>
      <c r="E146" s="23"/>
      <c r="F146" s="1" t="str">
        <f>IF(ISERROR(Baker_Scores_Women_Var!E146), " ", IF(Baker_Scores_Women_Var!E146 = "Yes", "Yes", "  "))</f>
        <v xml:space="preserve">  </v>
      </c>
      <c r="G146" s="37">
        <v>155</v>
      </c>
      <c r="H146" s="37">
        <v>0</v>
      </c>
      <c r="I146" s="37">
        <v>0</v>
      </c>
      <c r="J146" s="37">
        <v>0</v>
      </c>
      <c r="K146" s="37">
        <v>0</v>
      </c>
      <c r="L146" s="38">
        <f t="shared" si="40"/>
        <v>155</v>
      </c>
      <c r="M146" s="38">
        <f t="shared" si="41"/>
        <v>1</v>
      </c>
      <c r="N146" s="38">
        <f t="shared" si="42"/>
        <v>155</v>
      </c>
    </row>
    <row r="147" spans="2:14" s="1" customFormat="1" ht="13.9" customHeight="1" x14ac:dyDescent="0.2">
      <c r="B147" s="1" t="str">
        <f>Roster_Selection_Women!AB139&amp;" " &amp; "V "</f>
        <v xml:space="preserve">Savannah College Of Art And Design-Atlanta V </v>
      </c>
      <c r="C147" s="1" t="str">
        <f>Roster_Selection_Women!AD139</f>
        <v>21-466</v>
      </c>
      <c r="D147" s="1" t="str">
        <f>Roster_Selection_Women!AE139</f>
        <v>Maria Hernandez</v>
      </c>
      <c r="E147" s="23"/>
      <c r="F147" s="1" t="str">
        <f>IF(ISERROR(Baker_Scores_Women_Var!E147), " ", IF(Baker_Scores_Women_Var!E147 = "Yes", "Yes", "  "))</f>
        <v xml:space="preserve">  </v>
      </c>
      <c r="G147" s="37">
        <v>177</v>
      </c>
      <c r="H147" s="37">
        <v>172</v>
      </c>
      <c r="I147" s="37">
        <v>160</v>
      </c>
      <c r="J147" s="37">
        <v>172</v>
      </c>
      <c r="K147" s="37">
        <v>224</v>
      </c>
      <c r="L147" s="38">
        <f t="shared" si="40"/>
        <v>905</v>
      </c>
      <c r="M147" s="38">
        <f t="shared" si="41"/>
        <v>5</v>
      </c>
      <c r="N147" s="38">
        <f t="shared" si="42"/>
        <v>181</v>
      </c>
    </row>
    <row r="148" spans="2:14" s="1" customFormat="1" ht="13.9" customHeight="1" x14ac:dyDescent="0.2">
      <c r="B148" s="1" t="str">
        <f>Roster_Selection_Women!AB140&amp;" " &amp; "V "</f>
        <v xml:space="preserve">Savannah College Of Art And Design-Atlanta V </v>
      </c>
      <c r="C148" s="1" t="str">
        <f>Roster_Selection_Women!AD140</f>
        <v>15-13602</v>
      </c>
      <c r="D148" s="1" t="str">
        <f>Roster_Selection_Women!AE140</f>
        <v>Sofia Ramirez - Granick</v>
      </c>
      <c r="E148" s="23"/>
      <c r="F148" s="1" t="str">
        <f>IF(ISERROR(Baker_Scores_Women_Var!E148), " ", IF(Baker_Scores_Women_Var!E148 = "Yes", "Yes", "  "))</f>
        <v xml:space="preserve">  </v>
      </c>
      <c r="G148" s="37">
        <v>0</v>
      </c>
      <c r="H148" s="37">
        <v>147</v>
      </c>
      <c r="I148" s="37">
        <v>0</v>
      </c>
      <c r="J148" s="37">
        <v>0</v>
      </c>
      <c r="K148" s="37">
        <v>0</v>
      </c>
      <c r="L148" s="38">
        <f t="shared" si="40"/>
        <v>147</v>
      </c>
      <c r="M148" s="38">
        <f t="shared" si="41"/>
        <v>1</v>
      </c>
      <c r="N148" s="38">
        <f t="shared" si="42"/>
        <v>147</v>
      </c>
    </row>
    <row r="149" spans="2:14" s="1" customFormat="1" ht="13.9" customHeight="1" x14ac:dyDescent="0.2">
      <c r="B149" s="1" t="str">
        <f>Roster_Selection_Women!AB141&amp;" " &amp; "V "</f>
        <v xml:space="preserve">Savannah College Of Art And Design-Atlanta V </v>
      </c>
      <c r="C149" s="1" t="str">
        <f>Roster_Selection_Women!AD141</f>
        <v>8423-796</v>
      </c>
      <c r="D149" s="1" t="str">
        <f>Roster_Selection_Women!AE141</f>
        <v>Taylor Edgerton</v>
      </c>
      <c r="E149" s="23"/>
      <c r="F149" s="1" t="str">
        <f>IF(ISERROR(Baker_Scores_Women_Var!E149), " ", IF(Baker_Scores_Women_Var!E149 = "Yes", "Yes", "  "))</f>
        <v xml:space="preserve">  </v>
      </c>
      <c r="G149" s="37">
        <v>192</v>
      </c>
      <c r="H149" s="37">
        <v>223</v>
      </c>
      <c r="I149" s="37">
        <v>181</v>
      </c>
      <c r="J149" s="37">
        <v>172</v>
      </c>
      <c r="K149" s="37">
        <v>171</v>
      </c>
      <c r="L149" s="38">
        <f t="shared" si="40"/>
        <v>939</v>
      </c>
      <c r="M149" s="38">
        <f t="shared" si="41"/>
        <v>5</v>
      </c>
      <c r="N149" s="38">
        <f t="shared" si="42"/>
        <v>187.8</v>
      </c>
    </row>
    <row r="150" spans="2:14" s="1" customFormat="1" ht="13.9" customHeight="1" x14ac:dyDescent="0.2">
      <c r="B150" s="1" t="s">
        <v>466</v>
      </c>
      <c r="C150" s="28" t="s">
        <v>70</v>
      </c>
      <c r="D150" s="23" t="s">
        <v>70</v>
      </c>
      <c r="E150" s="23"/>
      <c r="F150" s="23"/>
      <c r="G150" s="37"/>
      <c r="H150" s="37"/>
      <c r="I150" s="37"/>
      <c r="J150" s="37"/>
      <c r="K150" s="37"/>
      <c r="L150" s="38">
        <f t="shared" si="40"/>
        <v>0</v>
      </c>
      <c r="M150" s="38">
        <f t="shared" si="41"/>
        <v>0</v>
      </c>
      <c r="N150" s="38">
        <f t="shared" si="42"/>
        <v>0</v>
      </c>
    </row>
    <row r="151" spans="2:14" s="1" customFormat="1" ht="13.9" customHeight="1" x14ac:dyDescent="0.2">
      <c r="B151" s="1" t="s">
        <v>466</v>
      </c>
      <c r="C151" s="28" t="s">
        <v>70</v>
      </c>
      <c r="D151" s="23" t="s">
        <v>70</v>
      </c>
      <c r="E151" s="23"/>
      <c r="F151" s="23"/>
      <c r="G151" s="37"/>
      <c r="H151" s="37"/>
      <c r="I151" s="37"/>
      <c r="J151" s="37"/>
      <c r="K151" s="37"/>
      <c r="L151" s="38">
        <f t="shared" si="40"/>
        <v>0</v>
      </c>
      <c r="M151" s="38">
        <f t="shared" si="41"/>
        <v>0</v>
      </c>
      <c r="N151" s="38">
        <f t="shared" si="42"/>
        <v>0</v>
      </c>
    </row>
    <row r="152" spans="2:14" s="1" customFormat="1" ht="13.9" customHeight="1" x14ac:dyDescent="0.2">
      <c r="B152" s="1" t="s">
        <v>466</v>
      </c>
      <c r="C152" s="28" t="s">
        <v>70</v>
      </c>
      <c r="D152" s="23" t="s">
        <v>70</v>
      </c>
      <c r="E152" s="23"/>
      <c r="F152" s="23"/>
      <c r="G152" s="39"/>
      <c r="H152" s="39"/>
      <c r="I152" s="39"/>
      <c r="J152" s="39"/>
      <c r="K152" s="39"/>
      <c r="L152" s="40">
        <f t="shared" si="40"/>
        <v>0</v>
      </c>
      <c r="M152" s="40">
        <f t="shared" si="41"/>
        <v>0</v>
      </c>
      <c r="N152" s="38">
        <f t="shared" si="42"/>
        <v>0</v>
      </c>
    </row>
    <row r="153" spans="2:14" s="1" customFormat="1" ht="13.9" customHeight="1" x14ac:dyDescent="0.2">
      <c r="B153" s="41"/>
      <c r="G153" s="38">
        <f t="shared" ref="G153:M153" si="43">SUM(G142:G152)</f>
        <v>972</v>
      </c>
      <c r="H153" s="38">
        <f t="shared" si="43"/>
        <v>960</v>
      </c>
      <c r="I153" s="38">
        <f t="shared" si="43"/>
        <v>841</v>
      </c>
      <c r="J153" s="38">
        <f t="shared" si="43"/>
        <v>870</v>
      </c>
      <c r="K153" s="38">
        <f t="shared" si="43"/>
        <v>957</v>
      </c>
      <c r="L153" s="42">
        <f t="shared" si="43"/>
        <v>4600</v>
      </c>
      <c r="M153" s="42">
        <f t="shared" si="43"/>
        <v>25</v>
      </c>
    </row>
    <row r="154" spans="2:14" s="1" customFormat="1" ht="13.9" customHeight="1" x14ac:dyDescent="0.2"/>
    <row r="155" spans="2:14" s="1" customFormat="1" ht="13.9" customHeight="1" x14ac:dyDescent="0.2">
      <c r="B155" s="1" t="str">
        <f>Roster_Selection_Women!AB142&amp;" " &amp; "V "</f>
        <v xml:space="preserve">St. Francis (IL) ,University Of V </v>
      </c>
      <c r="C155" s="1" t="str">
        <f>Roster_Selection_Women!AD142</f>
        <v>11-225306</v>
      </c>
      <c r="D155" s="1" t="str">
        <f>Roster_Selection_Women!AE142</f>
        <v>Allison Nape</v>
      </c>
      <c r="E155" s="23"/>
      <c r="F155" s="1" t="str">
        <f>IF(ISERROR(Baker_Scores_Women_Var!E155), " ", IF(Baker_Scores_Women_Var!E155 = "Yes", "Yes", "  "))</f>
        <v xml:space="preserve">  </v>
      </c>
      <c r="G155" s="37">
        <v>173</v>
      </c>
      <c r="H155" s="37">
        <v>172</v>
      </c>
      <c r="I155" s="37">
        <v>177</v>
      </c>
      <c r="J155" s="37">
        <v>174</v>
      </c>
      <c r="K155" s="37">
        <v>212</v>
      </c>
      <c r="L155" s="38">
        <f t="shared" ref="L155:L165" si="44">SUM(G155:K155)</f>
        <v>908</v>
      </c>
      <c r="M155" s="38">
        <f t="shared" ref="M155:M165" si="45">COUNTIF(G155:K155, "&gt;0" )</f>
        <v>5</v>
      </c>
      <c r="N155" s="38">
        <f t="shared" ref="N155:N165" si="46">IF(M155=0,0,L155/M155)</f>
        <v>181.6</v>
      </c>
    </row>
    <row r="156" spans="2:14" s="1" customFormat="1" ht="13.9" customHeight="1" x14ac:dyDescent="0.2">
      <c r="B156" s="1" t="str">
        <f>Roster_Selection_Women!AB143&amp;" " &amp; "V "</f>
        <v xml:space="preserve">St. Francis (IL) ,University Of V </v>
      </c>
      <c r="C156" s="1" t="str">
        <f>Roster_Selection_Women!AD143</f>
        <v>18-99752</v>
      </c>
      <c r="D156" s="1" t="str">
        <f>Roster_Selection_Women!AE143</f>
        <v>Bryanna Battles</v>
      </c>
      <c r="E156" s="23"/>
      <c r="F156" s="1" t="str">
        <f>IF(ISERROR(Baker_Scores_Women_Var!E156), " ", IF(Baker_Scores_Women_Var!E156 = "Yes", "Yes", "  "))</f>
        <v xml:space="preserve">  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8">
        <f t="shared" si="44"/>
        <v>0</v>
      </c>
      <c r="M156" s="38">
        <f t="shared" si="45"/>
        <v>0</v>
      </c>
      <c r="N156" s="38">
        <f t="shared" si="46"/>
        <v>0</v>
      </c>
    </row>
    <row r="157" spans="2:14" s="1" customFormat="1" ht="13.9" customHeight="1" x14ac:dyDescent="0.2">
      <c r="B157" s="1" t="str">
        <f>Roster_Selection_Women!AB144&amp;" " &amp; "V "</f>
        <v xml:space="preserve">St. Francis (IL) ,University Of V </v>
      </c>
      <c r="C157" s="1" t="str">
        <f>Roster_Selection_Women!AD144</f>
        <v>11-454461</v>
      </c>
      <c r="D157" s="1" t="str">
        <f>Roster_Selection_Women!AE144</f>
        <v>Estrella De La Rosa</v>
      </c>
      <c r="E157" s="23"/>
      <c r="F157" s="1" t="str">
        <f>IF(ISERROR(Baker_Scores_Women_Var!E157), " ", IF(Baker_Scores_Women_Var!E157 = "Yes", "Yes", "  "))</f>
        <v xml:space="preserve">  </v>
      </c>
      <c r="G157" s="37">
        <v>213</v>
      </c>
      <c r="H157" s="37">
        <v>209</v>
      </c>
      <c r="I157" s="37">
        <v>180</v>
      </c>
      <c r="J157" s="37">
        <v>181</v>
      </c>
      <c r="K157" s="37">
        <v>181</v>
      </c>
      <c r="L157" s="38">
        <f t="shared" si="44"/>
        <v>964</v>
      </c>
      <c r="M157" s="38">
        <f t="shared" si="45"/>
        <v>5</v>
      </c>
      <c r="N157" s="38">
        <f t="shared" si="46"/>
        <v>192.8</v>
      </c>
    </row>
    <row r="158" spans="2:14" s="1" customFormat="1" ht="13.9" customHeight="1" x14ac:dyDescent="0.2">
      <c r="B158" s="1" t="str">
        <f>Roster_Selection_Women!AB145&amp;" " &amp; "V "</f>
        <v xml:space="preserve">St. Francis (IL) ,University Of V </v>
      </c>
      <c r="C158" s="1" t="str">
        <f>Roster_Selection_Women!AD145</f>
        <v>19-86140</v>
      </c>
      <c r="D158" s="1" t="str">
        <f>Roster_Selection_Women!AE145</f>
        <v>Kahlen Ranson</v>
      </c>
      <c r="E158" s="23"/>
      <c r="F158" s="1" t="str">
        <f>IF(ISERROR(Baker_Scores_Women_Var!E158), " ", IF(Baker_Scores_Women_Var!E158 = "Yes", "Yes", "  "))</f>
        <v xml:space="preserve">  </v>
      </c>
      <c r="G158" s="37">
        <v>176</v>
      </c>
      <c r="H158" s="37">
        <v>158</v>
      </c>
      <c r="I158" s="37">
        <v>0</v>
      </c>
      <c r="J158" s="37">
        <v>0</v>
      </c>
      <c r="K158" s="37">
        <v>0</v>
      </c>
      <c r="L158" s="38">
        <f t="shared" si="44"/>
        <v>334</v>
      </c>
      <c r="M158" s="38">
        <f t="shared" si="45"/>
        <v>2</v>
      </c>
      <c r="N158" s="38">
        <f t="shared" si="46"/>
        <v>167</v>
      </c>
    </row>
    <row r="159" spans="2:14" s="1" customFormat="1" ht="13.9" customHeight="1" x14ac:dyDescent="0.2">
      <c r="B159" s="1" t="str">
        <f>Roster_Selection_Women!AB146&amp;" " &amp; "V "</f>
        <v xml:space="preserve">St. Francis (IL) ,University Of V </v>
      </c>
      <c r="C159" s="1" t="str">
        <f>Roster_Selection_Women!AD146</f>
        <v>5743-4867</v>
      </c>
      <c r="D159" s="1" t="str">
        <f>Roster_Selection_Women!AE146</f>
        <v>Kaitlyn Yearsich</v>
      </c>
      <c r="E159" s="23"/>
      <c r="F159" s="1" t="str">
        <f>IF(ISERROR(Baker_Scores_Women_Var!E159), " ", IF(Baker_Scores_Women_Var!E159 = "Yes", "Yes", "  "))</f>
        <v xml:space="preserve">  </v>
      </c>
      <c r="G159" s="37">
        <v>197</v>
      </c>
      <c r="H159" s="37">
        <v>189</v>
      </c>
      <c r="I159" s="37">
        <v>195</v>
      </c>
      <c r="J159" s="37">
        <v>239</v>
      </c>
      <c r="K159" s="37">
        <v>178</v>
      </c>
      <c r="L159" s="38">
        <f t="shared" si="44"/>
        <v>998</v>
      </c>
      <c r="M159" s="38">
        <f t="shared" si="45"/>
        <v>5</v>
      </c>
      <c r="N159" s="38">
        <f t="shared" si="46"/>
        <v>199.6</v>
      </c>
    </row>
    <row r="160" spans="2:14" s="1" customFormat="1" ht="13.9" customHeight="1" x14ac:dyDescent="0.2">
      <c r="B160" s="1" t="str">
        <f>Roster_Selection_Women!AB147&amp;" " &amp; "V "</f>
        <v xml:space="preserve">St. Francis (IL) ,University Of V </v>
      </c>
      <c r="C160" s="1" t="str">
        <f>Roster_Selection_Women!AD147</f>
        <v>18-2038</v>
      </c>
      <c r="D160" s="1" t="str">
        <f>Roster_Selection_Women!AE147</f>
        <v>Karley Mason</v>
      </c>
      <c r="E160" s="23"/>
      <c r="F160" s="1" t="str">
        <f>IF(ISERROR(Baker_Scores_Women_Var!E160), " ", IF(Baker_Scores_Women_Var!E160 = "Yes", "Yes", "  "))</f>
        <v xml:space="preserve">  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8">
        <f t="shared" si="44"/>
        <v>0</v>
      </c>
      <c r="M160" s="38">
        <f t="shared" si="45"/>
        <v>0</v>
      </c>
      <c r="N160" s="38">
        <f t="shared" si="46"/>
        <v>0</v>
      </c>
    </row>
    <row r="161" spans="2:14" s="1" customFormat="1" ht="13.9" customHeight="1" x14ac:dyDescent="0.2">
      <c r="B161" s="1" t="str">
        <f>Roster_Selection_Women!AB148&amp;" " &amp; "V "</f>
        <v xml:space="preserve">St. Francis (IL) ,University Of V </v>
      </c>
      <c r="C161" s="1" t="str">
        <f>Roster_Selection_Women!AD148</f>
        <v>5686-2531</v>
      </c>
      <c r="D161" s="1" t="str">
        <f>Roster_Selection_Women!AE148</f>
        <v>Laura Rohlfs</v>
      </c>
      <c r="E161" s="23"/>
      <c r="F161" s="1" t="str">
        <f>IF(ISERROR(Baker_Scores_Women_Var!E161), " ", IF(Baker_Scores_Women_Var!E161 = "Yes", "Yes", "  "))</f>
        <v xml:space="preserve">  </v>
      </c>
      <c r="G161" s="37">
        <v>0</v>
      </c>
      <c r="H161" s="37">
        <v>0</v>
      </c>
      <c r="I161" s="37">
        <v>180</v>
      </c>
      <c r="J161" s="37">
        <v>148</v>
      </c>
      <c r="K161" s="37">
        <v>185</v>
      </c>
      <c r="L161" s="38">
        <f t="shared" si="44"/>
        <v>513</v>
      </c>
      <c r="M161" s="38">
        <f t="shared" si="45"/>
        <v>3</v>
      </c>
      <c r="N161" s="38">
        <f t="shared" si="46"/>
        <v>171</v>
      </c>
    </row>
    <row r="162" spans="2:14" s="1" customFormat="1" ht="13.9" customHeight="1" x14ac:dyDescent="0.2">
      <c r="B162" s="1" t="str">
        <f>Roster_Selection_Women!AB149&amp;" " &amp; "V "</f>
        <v xml:space="preserve">St. Francis (IL) ,University Of V </v>
      </c>
      <c r="C162" s="1" t="str">
        <f>Roster_Selection_Women!AD149</f>
        <v>9652-12931</v>
      </c>
      <c r="D162" s="1" t="str">
        <f>Roster_Selection_Women!AE149</f>
        <v>McKenzie Mattice</v>
      </c>
      <c r="E162" s="23"/>
      <c r="F162" s="1" t="str">
        <f>IF(ISERROR(Baker_Scores_Women_Var!E162), " ", IF(Baker_Scores_Women_Var!E162 = "Yes", "Yes", "  "))</f>
        <v xml:space="preserve">  </v>
      </c>
      <c r="G162" s="37">
        <v>226</v>
      </c>
      <c r="H162" s="37">
        <v>234</v>
      </c>
      <c r="I162" s="37">
        <v>226</v>
      </c>
      <c r="J162" s="37">
        <v>201</v>
      </c>
      <c r="K162" s="37">
        <v>200</v>
      </c>
      <c r="L162" s="38">
        <f t="shared" si="44"/>
        <v>1087</v>
      </c>
      <c r="M162" s="38">
        <f t="shared" si="45"/>
        <v>5</v>
      </c>
      <c r="N162" s="38">
        <f t="shared" si="46"/>
        <v>217.4</v>
      </c>
    </row>
    <row r="163" spans="2:14" s="1" customFormat="1" ht="13.9" customHeight="1" x14ac:dyDescent="0.2">
      <c r="B163" s="1" t="s">
        <v>467</v>
      </c>
      <c r="C163" s="28" t="s">
        <v>70</v>
      </c>
      <c r="D163" s="23" t="s">
        <v>70</v>
      </c>
      <c r="E163" s="23"/>
      <c r="F163" s="23"/>
      <c r="G163" s="37"/>
      <c r="H163" s="37"/>
      <c r="I163" s="37"/>
      <c r="J163" s="37"/>
      <c r="K163" s="37"/>
      <c r="L163" s="38">
        <f t="shared" si="44"/>
        <v>0</v>
      </c>
      <c r="M163" s="38">
        <f t="shared" si="45"/>
        <v>0</v>
      </c>
      <c r="N163" s="38">
        <f t="shared" si="46"/>
        <v>0</v>
      </c>
    </row>
    <row r="164" spans="2:14" s="1" customFormat="1" ht="13.9" customHeight="1" x14ac:dyDescent="0.2">
      <c r="B164" s="1" t="s">
        <v>467</v>
      </c>
      <c r="C164" s="28" t="s">
        <v>70</v>
      </c>
      <c r="D164" s="23" t="s">
        <v>70</v>
      </c>
      <c r="E164" s="23"/>
      <c r="F164" s="23"/>
      <c r="G164" s="37"/>
      <c r="H164" s="37"/>
      <c r="I164" s="37"/>
      <c r="J164" s="37"/>
      <c r="K164" s="37"/>
      <c r="L164" s="38">
        <f t="shared" si="44"/>
        <v>0</v>
      </c>
      <c r="M164" s="38">
        <f t="shared" si="45"/>
        <v>0</v>
      </c>
      <c r="N164" s="38">
        <f t="shared" si="46"/>
        <v>0</v>
      </c>
    </row>
    <row r="165" spans="2:14" s="1" customFormat="1" ht="13.9" customHeight="1" x14ac:dyDescent="0.2">
      <c r="B165" s="1" t="s">
        <v>467</v>
      </c>
      <c r="C165" s="28" t="s">
        <v>70</v>
      </c>
      <c r="D165" s="23" t="s">
        <v>70</v>
      </c>
      <c r="E165" s="23"/>
      <c r="F165" s="23"/>
      <c r="G165" s="39"/>
      <c r="H165" s="39"/>
      <c r="I165" s="39"/>
      <c r="J165" s="39"/>
      <c r="K165" s="39"/>
      <c r="L165" s="40">
        <f t="shared" si="44"/>
        <v>0</v>
      </c>
      <c r="M165" s="40">
        <f t="shared" si="45"/>
        <v>0</v>
      </c>
      <c r="N165" s="38">
        <f t="shared" si="46"/>
        <v>0</v>
      </c>
    </row>
    <row r="166" spans="2:14" s="1" customFormat="1" ht="13.9" customHeight="1" x14ac:dyDescent="0.2">
      <c r="B166" s="41"/>
      <c r="G166" s="38">
        <f t="shared" ref="G166:M166" si="47">SUM(G155:G165)</f>
        <v>985</v>
      </c>
      <c r="H166" s="38">
        <f t="shared" si="47"/>
        <v>962</v>
      </c>
      <c r="I166" s="38">
        <f t="shared" si="47"/>
        <v>958</v>
      </c>
      <c r="J166" s="38">
        <f t="shared" si="47"/>
        <v>943</v>
      </c>
      <c r="K166" s="38">
        <f t="shared" si="47"/>
        <v>956</v>
      </c>
      <c r="L166" s="42">
        <f t="shared" si="47"/>
        <v>4804</v>
      </c>
      <c r="M166" s="42">
        <f t="shared" si="47"/>
        <v>25</v>
      </c>
    </row>
    <row r="167" spans="2:14" s="1" customFormat="1" ht="13.9" customHeight="1" x14ac:dyDescent="0.2"/>
    <row r="168" spans="2:14" s="1" customFormat="1" ht="13.9" customHeight="1" x14ac:dyDescent="0.2">
      <c r="B168" s="1" t="str">
        <f>Roster_Selection_Women!AB167&amp;" " &amp; "V "</f>
        <v xml:space="preserve">Tennessee Wesleyan University V </v>
      </c>
      <c r="C168" s="1" t="str">
        <f>Roster_Selection_Women!AD167</f>
        <v>20-26854</v>
      </c>
      <c r="D168" s="1" t="str">
        <f>Roster_Selection_Women!AE167</f>
        <v>Abigail Key</v>
      </c>
      <c r="E168" s="23"/>
      <c r="F168" s="1" t="str">
        <f>IF(ISERROR(Baker_Scores_Women_Var!E168), " ", IF(Baker_Scores_Women_Var!E168 = "Yes", "Yes", "  "))</f>
        <v xml:space="preserve">  </v>
      </c>
      <c r="G168" s="37">
        <v>0</v>
      </c>
      <c r="H168" s="37">
        <v>169</v>
      </c>
      <c r="I168" s="37">
        <v>183</v>
      </c>
      <c r="J168" s="37">
        <v>178</v>
      </c>
      <c r="K168" s="37">
        <v>143</v>
      </c>
      <c r="L168" s="38">
        <f t="shared" ref="L168:L178" si="48">SUM(G168:K168)</f>
        <v>673</v>
      </c>
      <c r="M168" s="38">
        <f t="shared" ref="M168:M178" si="49">COUNTIF(G168:K168, "&gt;0" )</f>
        <v>4</v>
      </c>
      <c r="N168" s="38">
        <f t="shared" ref="N168:N178" si="50">IF(M168=0,0,L168/M168)</f>
        <v>168.25</v>
      </c>
    </row>
    <row r="169" spans="2:14" s="1" customFormat="1" ht="13.9" customHeight="1" x14ac:dyDescent="0.2">
      <c r="B169" s="1" t="str">
        <f>Roster_Selection_Women!AB168&amp;" " &amp; "V "</f>
        <v xml:space="preserve">Tennessee Wesleyan University V </v>
      </c>
      <c r="C169" s="1" t="str">
        <f>Roster_Selection_Women!AD168</f>
        <v>23-2537</v>
      </c>
      <c r="D169" s="1" t="str">
        <f>Roster_Selection_Women!AE168</f>
        <v>Ariana Harvey</v>
      </c>
      <c r="E169" s="23"/>
      <c r="F169" s="1" t="str">
        <f>IF(ISERROR(Baker_Scores_Women_Var!E169), " ", IF(Baker_Scores_Women_Var!E169 = "Yes", "Yes", "  "))</f>
        <v xml:space="preserve">  </v>
      </c>
      <c r="G169" s="37">
        <v>149</v>
      </c>
      <c r="H169" s="37">
        <v>0</v>
      </c>
      <c r="I169" s="37">
        <v>0</v>
      </c>
      <c r="J169" s="37">
        <v>0</v>
      </c>
      <c r="K169" s="37">
        <v>0</v>
      </c>
      <c r="L169" s="38">
        <f t="shared" si="48"/>
        <v>149</v>
      </c>
      <c r="M169" s="38">
        <f t="shared" si="49"/>
        <v>1</v>
      </c>
      <c r="N169" s="38">
        <f t="shared" si="50"/>
        <v>149</v>
      </c>
    </row>
    <row r="170" spans="2:14" s="1" customFormat="1" ht="13.9" customHeight="1" x14ac:dyDescent="0.2">
      <c r="B170" s="1" t="str">
        <f>Roster_Selection_Women!AB169&amp;" " &amp; "V "</f>
        <v xml:space="preserve">Tennessee Wesleyan University V </v>
      </c>
      <c r="C170" s="1" t="str">
        <f>Roster_Selection_Women!AD169</f>
        <v>19-7272</v>
      </c>
      <c r="D170" s="1" t="str">
        <f>Roster_Selection_Women!AE169</f>
        <v>Ella Husted</v>
      </c>
      <c r="E170" s="23"/>
      <c r="F170" s="1" t="str">
        <f>IF(ISERROR(Baker_Scores_Women_Var!E170), " ", IF(Baker_Scores_Women_Var!E170 = "Yes", "Yes", "  "))</f>
        <v xml:space="preserve">  </v>
      </c>
      <c r="G170" s="37">
        <v>224</v>
      </c>
      <c r="H170" s="37">
        <v>179</v>
      </c>
      <c r="I170" s="37">
        <v>201</v>
      </c>
      <c r="J170" s="37">
        <v>160</v>
      </c>
      <c r="K170" s="37">
        <v>203</v>
      </c>
      <c r="L170" s="38">
        <f t="shared" si="48"/>
        <v>967</v>
      </c>
      <c r="M170" s="38">
        <f t="shared" si="49"/>
        <v>5</v>
      </c>
      <c r="N170" s="38">
        <f t="shared" si="50"/>
        <v>193.4</v>
      </c>
    </row>
    <row r="171" spans="2:14" s="1" customFormat="1" ht="13.9" customHeight="1" x14ac:dyDescent="0.2">
      <c r="B171" s="1" t="str">
        <f>Roster_Selection_Women!AB170&amp;" " &amp; "V "</f>
        <v xml:space="preserve">Tennessee Wesleyan University V </v>
      </c>
      <c r="C171" s="1" t="str">
        <f>Roster_Selection_Women!AD170</f>
        <v>18-48229</v>
      </c>
      <c r="D171" s="1" t="str">
        <f>Roster_Selection_Women!AE170</f>
        <v>Jaycee Whitaker</v>
      </c>
      <c r="E171" s="23"/>
      <c r="F171" s="1" t="str">
        <f>IF(ISERROR(Baker_Scores_Women_Var!E171), " ", IF(Baker_Scores_Women_Var!E171 = "Yes", "Yes", "  "))</f>
        <v xml:space="preserve">  </v>
      </c>
      <c r="G171" s="37">
        <v>159</v>
      </c>
      <c r="H171" s="37">
        <v>202</v>
      </c>
      <c r="I171" s="37">
        <v>0</v>
      </c>
      <c r="J171" s="37">
        <v>0</v>
      </c>
      <c r="K171" s="37">
        <v>156</v>
      </c>
      <c r="L171" s="38">
        <f t="shared" si="48"/>
        <v>517</v>
      </c>
      <c r="M171" s="38">
        <f t="shared" si="49"/>
        <v>3</v>
      </c>
      <c r="N171" s="38">
        <f t="shared" si="50"/>
        <v>172.33333333333334</v>
      </c>
    </row>
    <row r="172" spans="2:14" s="1" customFormat="1" ht="13.9" customHeight="1" x14ac:dyDescent="0.2">
      <c r="B172" s="1" t="str">
        <f>Roster_Selection_Women!AB171&amp;" " &amp; "V "</f>
        <v xml:space="preserve">Tennessee Wesleyan University V </v>
      </c>
      <c r="C172" s="1" t="str">
        <f>Roster_Selection_Women!AD171</f>
        <v>17-22585</v>
      </c>
      <c r="D172" s="1" t="str">
        <f>Roster_Selection_Women!AE171</f>
        <v>Kyleigh Husted</v>
      </c>
      <c r="E172" s="23"/>
      <c r="F172" s="1" t="str">
        <f>IF(ISERROR(Baker_Scores_Women_Var!E172), " ", IF(Baker_Scores_Women_Var!E172 = "Yes", "Yes", "  "))</f>
        <v xml:space="preserve">  </v>
      </c>
      <c r="G172" s="37">
        <v>182</v>
      </c>
      <c r="H172" s="37">
        <v>213</v>
      </c>
      <c r="I172" s="37">
        <v>203</v>
      </c>
      <c r="J172" s="37">
        <v>203</v>
      </c>
      <c r="K172" s="37">
        <v>162</v>
      </c>
      <c r="L172" s="38">
        <f t="shared" si="48"/>
        <v>963</v>
      </c>
      <c r="M172" s="38">
        <f t="shared" si="49"/>
        <v>5</v>
      </c>
      <c r="N172" s="38">
        <f t="shared" si="50"/>
        <v>192.6</v>
      </c>
    </row>
    <row r="173" spans="2:14" s="1" customFormat="1" ht="13.9" customHeight="1" x14ac:dyDescent="0.2">
      <c r="B173" s="1" t="str">
        <f>Roster_Selection_Women!AB172&amp;" " &amp; "V "</f>
        <v xml:space="preserve">Tennessee Wesleyan University V </v>
      </c>
      <c r="C173" s="1" t="str">
        <f>Roster_Selection_Women!AD172</f>
        <v>8939-8453</v>
      </c>
      <c r="D173" s="1" t="str">
        <f>Roster_Selection_Women!AE172</f>
        <v>Madison Davis</v>
      </c>
      <c r="E173" s="23"/>
      <c r="F173" s="1" t="str">
        <f>IF(ISERROR(Baker_Scores_Women_Var!E173), " ", IF(Baker_Scores_Women_Var!E173 = "Yes", "Yes", "  "))</f>
        <v xml:space="preserve">  </v>
      </c>
      <c r="G173" s="37">
        <v>179</v>
      </c>
      <c r="H173" s="37">
        <v>203</v>
      </c>
      <c r="I173" s="37">
        <v>236</v>
      </c>
      <c r="J173" s="37">
        <v>227</v>
      </c>
      <c r="K173" s="37">
        <v>180</v>
      </c>
      <c r="L173" s="38">
        <f t="shared" si="48"/>
        <v>1025</v>
      </c>
      <c r="M173" s="38">
        <f t="shared" si="49"/>
        <v>5</v>
      </c>
      <c r="N173" s="38">
        <f t="shared" si="50"/>
        <v>205</v>
      </c>
    </row>
    <row r="174" spans="2:14" s="1" customFormat="1" ht="13.9" customHeight="1" x14ac:dyDescent="0.2">
      <c r="B174" s="1" t="str">
        <f>Roster_Selection_Women!AB173&amp;" " &amp; "V "</f>
        <v xml:space="preserve">Tennessee Wesleyan University V </v>
      </c>
      <c r="C174" s="1" t="str">
        <f>Roster_Selection_Women!AD173</f>
        <v>11-240603</v>
      </c>
      <c r="D174" s="1" t="str">
        <f>Roster_Selection_Women!AE173</f>
        <v>Stormy Wallace</v>
      </c>
      <c r="E174" s="23"/>
      <c r="F174" s="1" t="str">
        <f>IF(ISERROR(Baker_Scores_Women_Var!E174), " ", IF(Baker_Scores_Women_Var!E174 = "Yes", "Yes", "  "))</f>
        <v xml:space="preserve">  </v>
      </c>
      <c r="G174" s="37">
        <v>0</v>
      </c>
      <c r="H174" s="37">
        <v>0</v>
      </c>
      <c r="I174" s="37">
        <v>175</v>
      </c>
      <c r="J174" s="37">
        <v>135</v>
      </c>
      <c r="K174" s="37">
        <v>0</v>
      </c>
      <c r="L174" s="38">
        <f t="shared" si="48"/>
        <v>310</v>
      </c>
      <c r="M174" s="38">
        <f t="shared" si="49"/>
        <v>2</v>
      </c>
      <c r="N174" s="38">
        <f t="shared" si="50"/>
        <v>155</v>
      </c>
    </row>
    <row r="175" spans="2:14" s="1" customFormat="1" ht="13.9" customHeight="1" x14ac:dyDescent="0.2">
      <c r="B175" s="1" t="str">
        <f>Roster_Selection_Women!AB174&amp;" " &amp; "V "</f>
        <v xml:space="preserve"> V </v>
      </c>
      <c r="C175" s="1" t="str">
        <f>Roster_Selection_Women!AD174</f>
        <v/>
      </c>
      <c r="D175" s="1" t="str">
        <f>Roster_Selection_Women!AE174</f>
        <v/>
      </c>
      <c r="E175" s="23"/>
      <c r="F175" s="1" t="str">
        <f>IF(ISERROR(Baker_Scores_Women_Var!E175), " ", IF(Baker_Scores_Women_Var!E175 = "Yes", "Yes", "  "))</f>
        <v xml:space="preserve">  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8">
        <f t="shared" si="48"/>
        <v>0</v>
      </c>
      <c r="M175" s="38">
        <f t="shared" si="49"/>
        <v>0</v>
      </c>
      <c r="N175" s="38">
        <f t="shared" si="50"/>
        <v>0</v>
      </c>
    </row>
    <row r="176" spans="2:14" s="1" customFormat="1" ht="13.9" customHeight="1" x14ac:dyDescent="0.2">
      <c r="B176" s="1" t="s">
        <v>468</v>
      </c>
      <c r="C176" s="28" t="s">
        <v>70</v>
      </c>
      <c r="D176" s="23" t="s">
        <v>70</v>
      </c>
      <c r="E176" s="23"/>
      <c r="F176" s="23"/>
      <c r="G176" s="37"/>
      <c r="H176" s="37"/>
      <c r="I176" s="37"/>
      <c r="J176" s="37"/>
      <c r="K176" s="37"/>
      <c r="L176" s="38">
        <f t="shared" si="48"/>
        <v>0</v>
      </c>
      <c r="M176" s="38">
        <f t="shared" si="49"/>
        <v>0</v>
      </c>
      <c r="N176" s="38">
        <f t="shared" si="50"/>
        <v>0</v>
      </c>
    </row>
    <row r="177" spans="2:14" s="1" customFormat="1" ht="13.9" customHeight="1" x14ac:dyDescent="0.2">
      <c r="B177" s="1" t="s">
        <v>468</v>
      </c>
      <c r="C177" s="28" t="s">
        <v>70</v>
      </c>
      <c r="D177" s="23" t="s">
        <v>70</v>
      </c>
      <c r="E177" s="23"/>
      <c r="F177" s="23"/>
      <c r="G177" s="37"/>
      <c r="H177" s="37"/>
      <c r="I177" s="37"/>
      <c r="J177" s="37"/>
      <c r="K177" s="37"/>
      <c r="L177" s="38">
        <f t="shared" si="48"/>
        <v>0</v>
      </c>
      <c r="M177" s="38">
        <f t="shared" si="49"/>
        <v>0</v>
      </c>
      <c r="N177" s="38">
        <f t="shared" si="50"/>
        <v>0</v>
      </c>
    </row>
    <row r="178" spans="2:14" s="1" customFormat="1" ht="13.9" customHeight="1" x14ac:dyDescent="0.2">
      <c r="B178" s="1" t="s">
        <v>468</v>
      </c>
      <c r="C178" s="28" t="s">
        <v>70</v>
      </c>
      <c r="D178" s="23" t="s">
        <v>70</v>
      </c>
      <c r="E178" s="23"/>
      <c r="F178" s="23"/>
      <c r="G178" s="39"/>
      <c r="H178" s="39"/>
      <c r="I178" s="39"/>
      <c r="J178" s="39"/>
      <c r="K178" s="39"/>
      <c r="L178" s="40">
        <f t="shared" si="48"/>
        <v>0</v>
      </c>
      <c r="M178" s="40">
        <f t="shared" si="49"/>
        <v>0</v>
      </c>
      <c r="N178" s="38">
        <f t="shared" si="50"/>
        <v>0</v>
      </c>
    </row>
    <row r="179" spans="2:14" s="1" customFormat="1" ht="13.9" customHeight="1" x14ac:dyDescent="0.2">
      <c r="B179" s="41"/>
      <c r="G179" s="38">
        <f t="shared" ref="G179:M179" si="51">SUM(G168:G178)</f>
        <v>893</v>
      </c>
      <c r="H179" s="38">
        <f t="shared" si="51"/>
        <v>966</v>
      </c>
      <c r="I179" s="38">
        <f t="shared" si="51"/>
        <v>998</v>
      </c>
      <c r="J179" s="38">
        <f t="shared" si="51"/>
        <v>903</v>
      </c>
      <c r="K179" s="38">
        <f t="shared" si="51"/>
        <v>844</v>
      </c>
      <c r="L179" s="42">
        <f t="shared" si="51"/>
        <v>4604</v>
      </c>
      <c r="M179" s="42">
        <f t="shared" si="51"/>
        <v>25</v>
      </c>
    </row>
    <row r="180" spans="2:14" s="1" customFormat="1" ht="13.9" customHeight="1" x14ac:dyDescent="0.2"/>
    <row r="181" spans="2:14" s="1" customFormat="1" ht="13.9" customHeight="1" x14ac:dyDescent="0.2">
      <c r="B181" s="1" t="str">
        <f>Roster_Selection_Women!AB175&amp;" " &amp; "V "</f>
        <v xml:space="preserve">Union College V </v>
      </c>
      <c r="C181" s="1" t="str">
        <f>Roster_Selection_Women!AD175</f>
        <v>16-7514</v>
      </c>
      <c r="D181" s="1" t="str">
        <f>Roster_Selection_Women!AE175</f>
        <v>Amber Thomason</v>
      </c>
      <c r="E181" s="23"/>
      <c r="F181" s="1" t="str">
        <f>IF(ISERROR(Baker_Scores_Women_Var!E181), " ", IF(Baker_Scores_Women_Var!E181 = "Yes", "Yes", "  "))</f>
        <v xml:space="preserve">  </v>
      </c>
      <c r="G181" s="37">
        <v>151</v>
      </c>
      <c r="H181" s="37">
        <v>184</v>
      </c>
      <c r="I181" s="37">
        <v>117</v>
      </c>
      <c r="J181" s="37">
        <v>159</v>
      </c>
      <c r="K181" s="37">
        <v>160</v>
      </c>
      <c r="L181" s="38">
        <f t="shared" ref="L181:L191" si="52">SUM(G181:K181)</f>
        <v>771</v>
      </c>
      <c r="M181" s="38">
        <f t="shared" ref="M181:M191" si="53">COUNTIF(G181:K181, "&gt;0" )</f>
        <v>5</v>
      </c>
      <c r="N181" s="38">
        <f t="shared" ref="N181:N191" si="54">IF(M181=0,0,L181/M181)</f>
        <v>154.19999999999999</v>
      </c>
    </row>
    <row r="182" spans="2:14" s="1" customFormat="1" ht="13.9" customHeight="1" x14ac:dyDescent="0.2">
      <c r="B182" s="1" t="str">
        <f>Roster_Selection_Women!AB176&amp;" " &amp; "V "</f>
        <v xml:space="preserve">Union College V </v>
      </c>
      <c r="C182" s="1" t="str">
        <f>Roster_Selection_Women!AD176</f>
        <v>18-82609</v>
      </c>
      <c r="D182" s="1" t="str">
        <f>Roster_Selection_Women!AE176</f>
        <v>Heaven Cooper</v>
      </c>
      <c r="E182" s="23"/>
      <c r="F182" s="1" t="str">
        <f>IF(ISERROR(Baker_Scores_Women_Var!E182), " ", IF(Baker_Scores_Women_Var!E182 = "Yes", "Yes", "  "))</f>
        <v xml:space="preserve">  </v>
      </c>
      <c r="G182" s="37">
        <v>178</v>
      </c>
      <c r="H182" s="37">
        <v>85</v>
      </c>
      <c r="I182" s="37">
        <v>151</v>
      </c>
      <c r="J182" s="37">
        <v>121</v>
      </c>
      <c r="K182" s="37">
        <v>136</v>
      </c>
      <c r="L182" s="38">
        <f t="shared" si="52"/>
        <v>671</v>
      </c>
      <c r="M182" s="38">
        <f t="shared" si="53"/>
        <v>5</v>
      </c>
      <c r="N182" s="38">
        <f t="shared" si="54"/>
        <v>134.19999999999999</v>
      </c>
    </row>
    <row r="183" spans="2:14" s="1" customFormat="1" ht="13.9" customHeight="1" x14ac:dyDescent="0.2">
      <c r="B183" s="1" t="str">
        <f>Roster_Selection_Women!AB177&amp;" " &amp; "V "</f>
        <v xml:space="preserve">Union College V </v>
      </c>
      <c r="C183" s="1" t="str">
        <f>Roster_Selection_Women!AD177</f>
        <v>17-10180</v>
      </c>
      <c r="D183" s="1" t="str">
        <f>Roster_Selection_Women!AE177</f>
        <v>Madelynn Napier</v>
      </c>
      <c r="E183" s="23"/>
      <c r="F183" s="1" t="str">
        <f>IF(ISERROR(Baker_Scores_Women_Var!E183), " ", IF(Baker_Scores_Women_Var!E183 = "Yes", "Yes", "  "))</f>
        <v xml:space="preserve">  </v>
      </c>
      <c r="G183" s="37">
        <v>131</v>
      </c>
      <c r="H183" s="37">
        <v>211</v>
      </c>
      <c r="I183" s="37">
        <v>159</v>
      </c>
      <c r="J183" s="37">
        <v>140</v>
      </c>
      <c r="K183" s="37">
        <v>162</v>
      </c>
      <c r="L183" s="38">
        <f t="shared" si="52"/>
        <v>803</v>
      </c>
      <c r="M183" s="38">
        <f t="shared" si="53"/>
        <v>5</v>
      </c>
      <c r="N183" s="38">
        <f t="shared" si="54"/>
        <v>160.6</v>
      </c>
    </row>
    <row r="184" spans="2:14" s="1" customFormat="1" ht="13.9" customHeight="1" x14ac:dyDescent="0.2">
      <c r="B184" s="1" t="str">
        <f>Roster_Selection_Women!AB178&amp;" " &amp; "V "</f>
        <v xml:space="preserve">Union College V </v>
      </c>
      <c r="C184" s="1" t="str">
        <f>Roster_Selection_Women!AD178</f>
        <v>7914-22698</v>
      </c>
      <c r="D184" s="1" t="str">
        <f>Roster_Selection_Women!AE178</f>
        <v>Meghan Bernard</v>
      </c>
      <c r="E184" s="23"/>
      <c r="F184" s="1" t="str">
        <f>IF(ISERROR(Baker_Scores_Women_Var!E184), " ", IF(Baker_Scores_Women_Var!E184 = "Yes", "Yes", "  "))</f>
        <v xml:space="preserve">  </v>
      </c>
      <c r="G184" s="37">
        <v>144</v>
      </c>
      <c r="H184" s="37">
        <v>158</v>
      </c>
      <c r="I184" s="37">
        <v>161</v>
      </c>
      <c r="J184" s="37">
        <v>101</v>
      </c>
      <c r="K184" s="37">
        <v>134</v>
      </c>
      <c r="L184" s="38">
        <f t="shared" si="52"/>
        <v>698</v>
      </c>
      <c r="M184" s="38">
        <f t="shared" si="53"/>
        <v>5</v>
      </c>
      <c r="N184" s="38">
        <f t="shared" si="54"/>
        <v>139.6</v>
      </c>
    </row>
    <row r="185" spans="2:14" s="1" customFormat="1" ht="13.9" customHeight="1" x14ac:dyDescent="0.2">
      <c r="B185" s="1" t="str">
        <f>Roster_Selection_Women!AB179&amp;" " &amp; "V "</f>
        <v xml:space="preserve">Union College V </v>
      </c>
      <c r="C185" s="1" t="str">
        <f>Roster_Selection_Women!AD179</f>
        <v>22-4008</v>
      </c>
      <c r="D185" s="1" t="str">
        <f>Roster_Selection_Women!AE179</f>
        <v>Olivia Brock</v>
      </c>
      <c r="E185" s="23"/>
      <c r="F185" s="1" t="str">
        <f>IF(ISERROR(Baker_Scores_Women_Var!E185), " ", IF(Baker_Scores_Women_Var!E185 = "Yes", "Yes", "  "))</f>
        <v xml:space="preserve">  </v>
      </c>
      <c r="G185" s="37">
        <v>126</v>
      </c>
      <c r="H185" s="37">
        <v>123</v>
      </c>
      <c r="I185" s="37">
        <v>151</v>
      </c>
      <c r="J185" s="37">
        <v>141</v>
      </c>
      <c r="K185" s="37">
        <v>105</v>
      </c>
      <c r="L185" s="38">
        <f t="shared" si="52"/>
        <v>646</v>
      </c>
      <c r="M185" s="38">
        <f t="shared" si="53"/>
        <v>5</v>
      </c>
      <c r="N185" s="38">
        <f t="shared" si="54"/>
        <v>129.19999999999999</v>
      </c>
    </row>
    <row r="186" spans="2:14" s="1" customFormat="1" ht="13.9" customHeight="1" x14ac:dyDescent="0.2">
      <c r="B186" s="1" t="str">
        <f>Roster_Selection_Women!AB180&amp;" " &amp; "V "</f>
        <v xml:space="preserve"> V </v>
      </c>
      <c r="C186" s="1" t="str">
        <f>Roster_Selection_Women!AD180</f>
        <v/>
      </c>
      <c r="D186" s="1" t="str">
        <f>Roster_Selection_Women!AE180</f>
        <v/>
      </c>
      <c r="E186" s="23"/>
      <c r="F186" s="1" t="str">
        <f>IF(ISERROR(Baker_Scores_Women_Var!E186), " ", IF(Baker_Scores_Women_Var!E186 = "Yes", "Yes", "  "))</f>
        <v xml:space="preserve">  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8">
        <f t="shared" si="52"/>
        <v>0</v>
      </c>
      <c r="M186" s="38">
        <f t="shared" si="53"/>
        <v>0</v>
      </c>
      <c r="N186" s="38">
        <f t="shared" si="54"/>
        <v>0</v>
      </c>
    </row>
    <row r="187" spans="2:14" s="1" customFormat="1" ht="13.9" customHeight="1" x14ac:dyDescent="0.2">
      <c r="B187" s="1" t="str">
        <f>Roster_Selection_Women!AB181&amp;" " &amp; "V "</f>
        <v xml:space="preserve"> V </v>
      </c>
      <c r="C187" s="1" t="str">
        <f>Roster_Selection_Women!AD181</f>
        <v/>
      </c>
      <c r="D187" s="1" t="str">
        <f>Roster_Selection_Women!AE181</f>
        <v/>
      </c>
      <c r="E187" s="23"/>
      <c r="F187" s="1" t="str">
        <f>IF(ISERROR(Baker_Scores_Women_Var!E187), " ", IF(Baker_Scores_Women_Var!E187 = "Yes", "Yes", "  "))</f>
        <v xml:space="preserve">  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8">
        <f t="shared" si="52"/>
        <v>0</v>
      </c>
      <c r="M187" s="38">
        <f t="shared" si="53"/>
        <v>0</v>
      </c>
      <c r="N187" s="38">
        <f t="shared" si="54"/>
        <v>0</v>
      </c>
    </row>
    <row r="188" spans="2:14" s="1" customFormat="1" ht="13.9" customHeight="1" x14ac:dyDescent="0.2">
      <c r="B188" s="1" t="str">
        <f>Roster_Selection_Women!AB182&amp;" " &amp; "V "</f>
        <v xml:space="preserve"> V </v>
      </c>
      <c r="C188" s="1" t="str">
        <f>Roster_Selection_Women!AD182</f>
        <v/>
      </c>
      <c r="D188" s="1" t="str">
        <f>Roster_Selection_Women!AE182</f>
        <v/>
      </c>
      <c r="E188" s="23"/>
      <c r="F188" s="1" t="str">
        <f>IF(ISERROR(Baker_Scores_Women_Var!E188), " ", IF(Baker_Scores_Women_Var!E188 = "Yes", "Yes", "  "))</f>
        <v xml:space="preserve">  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8">
        <f t="shared" si="52"/>
        <v>0</v>
      </c>
      <c r="M188" s="38">
        <f t="shared" si="53"/>
        <v>0</v>
      </c>
      <c r="N188" s="38">
        <f t="shared" si="54"/>
        <v>0</v>
      </c>
    </row>
    <row r="189" spans="2:14" s="1" customFormat="1" ht="13.9" customHeight="1" x14ac:dyDescent="0.2">
      <c r="B189" s="1" t="s">
        <v>469</v>
      </c>
      <c r="C189" s="28" t="s">
        <v>70</v>
      </c>
      <c r="D189" s="23" t="s">
        <v>70</v>
      </c>
      <c r="E189" s="23"/>
      <c r="F189" s="23"/>
      <c r="G189" s="37"/>
      <c r="H189" s="37"/>
      <c r="I189" s="37"/>
      <c r="J189" s="37"/>
      <c r="K189" s="37"/>
      <c r="L189" s="38">
        <f t="shared" si="52"/>
        <v>0</v>
      </c>
      <c r="M189" s="38">
        <f t="shared" si="53"/>
        <v>0</v>
      </c>
      <c r="N189" s="38">
        <f t="shared" si="54"/>
        <v>0</v>
      </c>
    </row>
    <row r="190" spans="2:14" s="1" customFormat="1" ht="13.9" customHeight="1" x14ac:dyDescent="0.2">
      <c r="B190" s="1" t="s">
        <v>469</v>
      </c>
      <c r="C190" s="28" t="s">
        <v>70</v>
      </c>
      <c r="D190" s="23" t="s">
        <v>70</v>
      </c>
      <c r="E190" s="23"/>
      <c r="F190" s="23"/>
      <c r="G190" s="37"/>
      <c r="H190" s="37"/>
      <c r="I190" s="37"/>
      <c r="J190" s="37"/>
      <c r="K190" s="37"/>
      <c r="L190" s="38">
        <f t="shared" si="52"/>
        <v>0</v>
      </c>
      <c r="M190" s="38">
        <f t="shared" si="53"/>
        <v>0</v>
      </c>
      <c r="N190" s="38">
        <f t="shared" si="54"/>
        <v>0</v>
      </c>
    </row>
    <row r="191" spans="2:14" s="1" customFormat="1" ht="13.9" customHeight="1" x14ac:dyDescent="0.2">
      <c r="B191" s="1" t="s">
        <v>469</v>
      </c>
      <c r="C191" s="28" t="s">
        <v>70</v>
      </c>
      <c r="D191" s="23" t="s">
        <v>70</v>
      </c>
      <c r="E191" s="23"/>
      <c r="F191" s="23"/>
      <c r="G191" s="39"/>
      <c r="H191" s="39"/>
      <c r="I191" s="39"/>
      <c r="J191" s="39"/>
      <c r="K191" s="39"/>
      <c r="L191" s="40">
        <f t="shared" si="52"/>
        <v>0</v>
      </c>
      <c r="M191" s="40">
        <f t="shared" si="53"/>
        <v>0</v>
      </c>
      <c r="N191" s="38">
        <f t="shared" si="54"/>
        <v>0</v>
      </c>
    </row>
    <row r="192" spans="2:14" s="1" customFormat="1" ht="13.9" customHeight="1" x14ac:dyDescent="0.2">
      <c r="B192" s="41"/>
      <c r="G192" s="38">
        <f t="shared" ref="G192:M192" si="55">SUM(G181:G191)</f>
        <v>730</v>
      </c>
      <c r="H192" s="38">
        <f t="shared" si="55"/>
        <v>761</v>
      </c>
      <c r="I192" s="38">
        <f t="shared" si="55"/>
        <v>739</v>
      </c>
      <c r="J192" s="38">
        <f t="shared" si="55"/>
        <v>662</v>
      </c>
      <c r="K192" s="38">
        <f t="shared" si="55"/>
        <v>697</v>
      </c>
      <c r="L192" s="42">
        <f t="shared" si="55"/>
        <v>3589</v>
      </c>
      <c r="M192" s="42">
        <f t="shared" si="55"/>
        <v>25</v>
      </c>
    </row>
    <row r="193" spans="2:14" s="1" customFormat="1" ht="13.9" customHeight="1" x14ac:dyDescent="0.2"/>
    <row r="194" spans="2:14" s="1" customFormat="1" ht="13.9" customHeight="1" x14ac:dyDescent="0.2">
      <c r="B194" s="1" t="str">
        <f>Roster_Selection_Women!AB183&amp;" " &amp; "V "</f>
        <v xml:space="preserve">University of the Cumberlands V </v>
      </c>
      <c r="C194" s="1" t="str">
        <f>Roster_Selection_Women!AD183</f>
        <v>17-43815</v>
      </c>
      <c r="D194" s="1" t="str">
        <f>Roster_Selection_Women!AE183</f>
        <v>Erika Taylor</v>
      </c>
      <c r="E194" s="23"/>
      <c r="F194" s="1" t="str">
        <f>IF(ISERROR(Baker_Scores_Women_Var!E194), " ", IF(Baker_Scores_Women_Var!E194 = "Yes", "Yes", "  "))</f>
        <v xml:space="preserve">  </v>
      </c>
      <c r="G194" s="37">
        <v>243</v>
      </c>
      <c r="H194" s="37">
        <v>188</v>
      </c>
      <c r="I194" s="37">
        <v>153</v>
      </c>
      <c r="J194" s="37">
        <v>174</v>
      </c>
      <c r="K194" s="37">
        <v>198</v>
      </c>
      <c r="L194" s="38">
        <f t="shared" ref="L194:L204" si="56">SUM(G194:K194)</f>
        <v>956</v>
      </c>
      <c r="M194" s="38">
        <f t="shared" ref="M194:M204" si="57">COUNTIF(G194:K194, "&gt;0" )</f>
        <v>5</v>
      </c>
      <c r="N194" s="38">
        <f t="shared" ref="N194:N204" si="58">IF(M194=0,0,L194/M194)</f>
        <v>191.2</v>
      </c>
    </row>
    <row r="195" spans="2:14" s="1" customFormat="1" ht="13.9" customHeight="1" x14ac:dyDescent="0.2">
      <c r="B195" s="1" t="str">
        <f>Roster_Selection_Women!AB184&amp;" " &amp; "V "</f>
        <v xml:space="preserve">University of the Cumberlands V </v>
      </c>
      <c r="C195" s="1" t="str">
        <f>Roster_Selection_Women!AD184</f>
        <v>11-765785</v>
      </c>
      <c r="D195" s="1" t="str">
        <f>Roster_Selection_Women!AE184</f>
        <v>Haleigh Lawwell</v>
      </c>
      <c r="E195" s="23"/>
      <c r="F195" s="1" t="str">
        <f>IF(ISERROR(Baker_Scores_Women_Var!E195), " ", IF(Baker_Scores_Women_Var!E195 = "Yes", "Yes", "  "))</f>
        <v xml:space="preserve">  </v>
      </c>
      <c r="G195" s="37">
        <v>194</v>
      </c>
      <c r="H195" s="37">
        <v>161</v>
      </c>
      <c r="I195" s="37">
        <v>143</v>
      </c>
      <c r="J195" s="37">
        <v>200</v>
      </c>
      <c r="K195" s="37">
        <v>191</v>
      </c>
      <c r="L195" s="38">
        <f t="shared" si="56"/>
        <v>889</v>
      </c>
      <c r="M195" s="38">
        <f t="shared" si="57"/>
        <v>5</v>
      </c>
      <c r="N195" s="38">
        <f t="shared" si="58"/>
        <v>177.8</v>
      </c>
    </row>
    <row r="196" spans="2:14" s="1" customFormat="1" ht="13.9" customHeight="1" x14ac:dyDescent="0.2">
      <c r="B196" s="1" t="str">
        <f>Roster_Selection_Women!AB185&amp;" " &amp; "V "</f>
        <v xml:space="preserve">University of the Cumberlands V </v>
      </c>
      <c r="C196" s="1" t="str">
        <f>Roster_Selection_Women!AD185</f>
        <v>5923-184</v>
      </c>
      <c r="D196" s="1" t="str">
        <f>Roster_Selection_Women!AE185</f>
        <v>Jacqueline Oliphant</v>
      </c>
      <c r="E196" s="23"/>
      <c r="F196" s="1" t="str">
        <f>IF(ISERROR(Baker_Scores_Women_Var!E196), " ", IF(Baker_Scores_Women_Var!E196 = "Yes", "Yes", "  "))</f>
        <v xml:space="preserve">  </v>
      </c>
      <c r="G196" s="37">
        <v>202</v>
      </c>
      <c r="H196" s="37">
        <v>156</v>
      </c>
      <c r="I196" s="37">
        <v>235</v>
      </c>
      <c r="J196" s="37">
        <v>175</v>
      </c>
      <c r="K196" s="37">
        <v>178</v>
      </c>
      <c r="L196" s="38">
        <f t="shared" si="56"/>
        <v>946</v>
      </c>
      <c r="M196" s="38">
        <f t="shared" si="57"/>
        <v>5</v>
      </c>
      <c r="N196" s="38">
        <f t="shared" si="58"/>
        <v>189.2</v>
      </c>
    </row>
    <row r="197" spans="2:14" s="1" customFormat="1" ht="13.9" customHeight="1" x14ac:dyDescent="0.2">
      <c r="B197" s="1" t="str">
        <f>Roster_Selection_Women!AB186&amp;" " &amp; "V "</f>
        <v xml:space="preserve">University of the Cumberlands V </v>
      </c>
      <c r="C197" s="1" t="str">
        <f>Roster_Selection_Women!AD186</f>
        <v>11-406229</v>
      </c>
      <c r="D197" s="1" t="str">
        <f>Roster_Selection_Women!AE186</f>
        <v>Kiara Abanto</v>
      </c>
      <c r="E197" s="23"/>
      <c r="F197" s="1" t="str">
        <f>IF(ISERROR(Baker_Scores_Women_Var!E197), " ", IF(Baker_Scores_Women_Var!E197 = "Yes", "Yes", "  "))</f>
        <v xml:space="preserve">  </v>
      </c>
      <c r="G197" s="37">
        <v>208</v>
      </c>
      <c r="H197" s="37">
        <v>223</v>
      </c>
      <c r="I197" s="37">
        <v>255</v>
      </c>
      <c r="J197" s="37">
        <v>191</v>
      </c>
      <c r="K197" s="37">
        <v>212</v>
      </c>
      <c r="L197" s="38">
        <f t="shared" si="56"/>
        <v>1089</v>
      </c>
      <c r="M197" s="38">
        <f t="shared" si="57"/>
        <v>5</v>
      </c>
      <c r="N197" s="38">
        <f t="shared" si="58"/>
        <v>217.8</v>
      </c>
    </row>
    <row r="198" spans="2:14" s="1" customFormat="1" ht="13.9" customHeight="1" x14ac:dyDescent="0.2">
      <c r="B198" s="1" t="str">
        <f>Roster_Selection_Women!AB187&amp;" " &amp; "V "</f>
        <v xml:space="preserve">University of the Cumberlands V </v>
      </c>
      <c r="C198" s="1" t="str">
        <f>Roster_Selection_Women!AD187</f>
        <v>7914-3935</v>
      </c>
      <c r="D198" s="1" t="str">
        <f>Roster_Selection_Women!AE187</f>
        <v>Paige Frantz</v>
      </c>
      <c r="E198" s="23"/>
      <c r="F198" s="1" t="str">
        <f>IF(ISERROR(Baker_Scores_Women_Var!E198), " ", IF(Baker_Scores_Women_Var!E198 = "Yes", "Yes", "  "))</f>
        <v xml:space="preserve">  </v>
      </c>
      <c r="G198" s="37">
        <v>214</v>
      </c>
      <c r="H198" s="37">
        <v>186</v>
      </c>
      <c r="I198" s="37">
        <v>172</v>
      </c>
      <c r="J198" s="37">
        <v>170</v>
      </c>
      <c r="K198" s="37">
        <v>214</v>
      </c>
      <c r="L198" s="38">
        <f t="shared" si="56"/>
        <v>956</v>
      </c>
      <c r="M198" s="38">
        <f t="shared" si="57"/>
        <v>5</v>
      </c>
      <c r="N198" s="38">
        <f t="shared" si="58"/>
        <v>191.2</v>
      </c>
    </row>
    <row r="199" spans="2:14" s="1" customFormat="1" ht="13.9" customHeight="1" x14ac:dyDescent="0.2">
      <c r="B199" s="1" t="str">
        <f>Roster_Selection_Women!AB188&amp;" " &amp; "V "</f>
        <v xml:space="preserve">University of the Cumberlands V </v>
      </c>
      <c r="C199" s="1" t="str">
        <f>Roster_Selection_Women!AD188</f>
        <v>11-546302</v>
      </c>
      <c r="D199" s="1" t="str">
        <f>Roster_Selection_Women!AE188</f>
        <v>Skyler Holt</v>
      </c>
      <c r="E199" s="23"/>
      <c r="F199" s="1" t="str">
        <f>IF(ISERROR(Baker_Scores_Women_Var!E199), " ", IF(Baker_Scores_Women_Var!E199 = "Yes", "Yes", "  "))</f>
        <v xml:space="preserve">  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8">
        <f t="shared" si="56"/>
        <v>0</v>
      </c>
      <c r="M199" s="38">
        <f t="shared" si="57"/>
        <v>0</v>
      </c>
      <c r="N199" s="38">
        <f t="shared" si="58"/>
        <v>0</v>
      </c>
    </row>
    <row r="200" spans="2:14" s="1" customFormat="1" ht="13.9" customHeight="1" x14ac:dyDescent="0.2">
      <c r="B200" s="1" t="str">
        <f>Roster_Selection_Women!AB189&amp;" " &amp; "V "</f>
        <v xml:space="preserve"> V </v>
      </c>
      <c r="C200" s="1" t="str">
        <f>Roster_Selection_Women!AD189</f>
        <v/>
      </c>
      <c r="D200" s="1" t="str">
        <f>Roster_Selection_Women!AE189</f>
        <v/>
      </c>
      <c r="E200" s="23"/>
      <c r="F200" s="1" t="str">
        <f>IF(ISERROR(Baker_Scores_Women_Var!E200), " ", IF(Baker_Scores_Women_Var!E200 = "Yes", "Yes", "  "))</f>
        <v xml:space="preserve">  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8">
        <f t="shared" si="56"/>
        <v>0</v>
      </c>
      <c r="M200" s="38">
        <f t="shared" si="57"/>
        <v>0</v>
      </c>
      <c r="N200" s="38">
        <f t="shared" si="58"/>
        <v>0</v>
      </c>
    </row>
    <row r="201" spans="2:14" s="1" customFormat="1" ht="13.9" customHeight="1" x14ac:dyDescent="0.2">
      <c r="B201" s="1" t="str">
        <f>Roster_Selection_Women!AB190&amp;" " &amp; "V "</f>
        <v xml:space="preserve"> V </v>
      </c>
      <c r="C201" s="1" t="str">
        <f>Roster_Selection_Women!AD190</f>
        <v/>
      </c>
      <c r="D201" s="1" t="str">
        <f>Roster_Selection_Women!AE190</f>
        <v/>
      </c>
      <c r="E201" s="23"/>
      <c r="F201" s="1" t="str">
        <f>IF(ISERROR(Baker_Scores_Women_Var!E201), " ", IF(Baker_Scores_Women_Var!E201 = "Yes", "Yes", "  "))</f>
        <v xml:space="preserve">  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8">
        <f t="shared" si="56"/>
        <v>0</v>
      </c>
      <c r="M201" s="38">
        <f t="shared" si="57"/>
        <v>0</v>
      </c>
      <c r="N201" s="38">
        <f t="shared" si="58"/>
        <v>0</v>
      </c>
    </row>
    <row r="202" spans="2:14" s="1" customFormat="1" ht="13.9" customHeight="1" x14ac:dyDescent="0.2">
      <c r="B202" s="1" t="s">
        <v>470</v>
      </c>
      <c r="C202" s="28" t="s">
        <v>70</v>
      </c>
      <c r="D202" s="23" t="s">
        <v>70</v>
      </c>
      <c r="E202" s="23"/>
      <c r="F202" s="23"/>
      <c r="G202" s="37"/>
      <c r="H202" s="37"/>
      <c r="I202" s="37"/>
      <c r="J202" s="37"/>
      <c r="K202" s="37"/>
      <c r="L202" s="38">
        <f t="shared" si="56"/>
        <v>0</v>
      </c>
      <c r="M202" s="38">
        <f t="shared" si="57"/>
        <v>0</v>
      </c>
      <c r="N202" s="38">
        <f t="shared" si="58"/>
        <v>0</v>
      </c>
    </row>
    <row r="203" spans="2:14" s="1" customFormat="1" ht="13.9" customHeight="1" x14ac:dyDescent="0.2">
      <c r="B203" s="1" t="s">
        <v>470</v>
      </c>
      <c r="C203" s="28" t="s">
        <v>70</v>
      </c>
      <c r="D203" s="23" t="s">
        <v>70</v>
      </c>
      <c r="E203" s="23"/>
      <c r="F203" s="23"/>
      <c r="G203" s="37"/>
      <c r="H203" s="37"/>
      <c r="I203" s="37"/>
      <c r="J203" s="37"/>
      <c r="K203" s="37"/>
      <c r="L203" s="38">
        <f t="shared" si="56"/>
        <v>0</v>
      </c>
      <c r="M203" s="38">
        <f t="shared" si="57"/>
        <v>0</v>
      </c>
      <c r="N203" s="38">
        <f t="shared" si="58"/>
        <v>0</v>
      </c>
    </row>
    <row r="204" spans="2:14" s="1" customFormat="1" ht="13.9" customHeight="1" x14ac:dyDescent="0.2">
      <c r="B204" s="1" t="s">
        <v>470</v>
      </c>
      <c r="C204" s="28" t="s">
        <v>70</v>
      </c>
      <c r="D204" s="23" t="s">
        <v>70</v>
      </c>
      <c r="E204" s="23"/>
      <c r="F204" s="23"/>
      <c r="G204" s="39"/>
      <c r="H204" s="39"/>
      <c r="I204" s="39"/>
      <c r="J204" s="39"/>
      <c r="K204" s="39"/>
      <c r="L204" s="40">
        <f t="shared" si="56"/>
        <v>0</v>
      </c>
      <c r="M204" s="40">
        <f t="shared" si="57"/>
        <v>0</v>
      </c>
      <c r="N204" s="38">
        <f t="shared" si="58"/>
        <v>0</v>
      </c>
    </row>
    <row r="205" spans="2:14" s="1" customFormat="1" ht="13.9" customHeight="1" x14ac:dyDescent="0.2">
      <c r="B205" s="41"/>
      <c r="G205" s="38">
        <f t="shared" ref="G205:M205" si="59">SUM(G194:G204)</f>
        <v>1061</v>
      </c>
      <c r="H205" s="38">
        <f t="shared" si="59"/>
        <v>914</v>
      </c>
      <c r="I205" s="38">
        <f t="shared" si="59"/>
        <v>958</v>
      </c>
      <c r="J205" s="38">
        <f t="shared" si="59"/>
        <v>910</v>
      </c>
      <c r="K205" s="38">
        <f t="shared" si="59"/>
        <v>993</v>
      </c>
      <c r="L205" s="42">
        <f t="shared" si="59"/>
        <v>4836</v>
      </c>
      <c r="M205" s="42">
        <f t="shared" si="59"/>
        <v>25</v>
      </c>
    </row>
    <row r="206" spans="2:14" s="1" customFormat="1" ht="13.9" customHeight="1" x14ac:dyDescent="0.2"/>
    <row r="207" spans="2:14" s="1" customFormat="1" ht="13.9" customHeight="1" x14ac:dyDescent="0.2">
      <c r="B207" s="1" t="str">
        <f>Roster_Selection_Women!AB194&amp;" " &amp; "V "</f>
        <v xml:space="preserve">Webber International University V </v>
      </c>
      <c r="C207" s="1" t="str">
        <f>Roster_Selection_Women!AD194</f>
        <v>11-188181</v>
      </c>
      <c r="D207" s="1" t="str">
        <f>Roster_Selection_Women!AE194</f>
        <v>Aliyah Alleyne</v>
      </c>
      <c r="E207" s="23"/>
      <c r="F207" s="1" t="str">
        <f>IF(ISERROR(Baker_Scores_Women_Var!E207), " ", IF(Baker_Scores_Women_Var!E207 = "Yes", "Yes", "  "))</f>
        <v xml:space="preserve">  </v>
      </c>
      <c r="G207" s="37">
        <v>150</v>
      </c>
      <c r="H207" s="37">
        <v>0</v>
      </c>
      <c r="I207" s="37">
        <v>0</v>
      </c>
      <c r="J207" s="37">
        <v>0</v>
      </c>
      <c r="K207" s="37">
        <v>0</v>
      </c>
      <c r="L207" s="38">
        <f t="shared" ref="L207:L217" si="60">SUM(G207:K207)</f>
        <v>150</v>
      </c>
      <c r="M207" s="38">
        <f t="shared" ref="M207:M217" si="61">COUNTIF(G207:K207, "&gt;0" )</f>
        <v>1</v>
      </c>
      <c r="N207" s="38">
        <f t="shared" ref="N207:N217" si="62">IF(M207=0,0,L207/M207)</f>
        <v>150</v>
      </c>
    </row>
    <row r="208" spans="2:14" s="1" customFormat="1" ht="13.9" customHeight="1" x14ac:dyDescent="0.2">
      <c r="B208" s="1" t="str">
        <f>Roster_Selection_Women!AB195&amp;" " &amp; "V "</f>
        <v xml:space="preserve">Webber International University V </v>
      </c>
      <c r="C208" s="1" t="str">
        <f>Roster_Selection_Women!AD195</f>
        <v>20-37620</v>
      </c>
      <c r="D208" s="1" t="str">
        <f>Roster_Selection_Women!AE195</f>
        <v>Jaqueline Witura</v>
      </c>
      <c r="E208" s="23"/>
      <c r="F208" s="1" t="str">
        <f>IF(ISERROR(Baker_Scores_Women_Var!E208), " ", IF(Baker_Scores_Women_Var!E208 = "Yes", "Yes", "  "))</f>
        <v xml:space="preserve">  </v>
      </c>
      <c r="G208" s="37">
        <v>202</v>
      </c>
      <c r="H208" s="37">
        <v>179</v>
      </c>
      <c r="I208" s="37">
        <v>255</v>
      </c>
      <c r="J208" s="37">
        <v>258</v>
      </c>
      <c r="K208" s="37">
        <v>210</v>
      </c>
      <c r="L208" s="38">
        <f t="shared" si="60"/>
        <v>1104</v>
      </c>
      <c r="M208" s="38">
        <f t="shared" si="61"/>
        <v>5</v>
      </c>
      <c r="N208" s="38">
        <f t="shared" si="62"/>
        <v>220.8</v>
      </c>
    </row>
    <row r="209" spans="2:14" s="1" customFormat="1" ht="13.9" customHeight="1" x14ac:dyDescent="0.2">
      <c r="B209" s="1" t="str">
        <f>Roster_Selection_Women!AB196&amp;" " &amp; "V "</f>
        <v xml:space="preserve">Webber International University V </v>
      </c>
      <c r="C209" s="1" t="str">
        <f>Roster_Selection_Women!AD196</f>
        <v>11-60100</v>
      </c>
      <c r="D209" s="1" t="str">
        <f>Roster_Selection_Women!AE196</f>
        <v>Jenna Williams</v>
      </c>
      <c r="E209" s="23"/>
      <c r="F209" s="1" t="str">
        <f>IF(ISERROR(Baker_Scores_Women_Var!E209), " ", IF(Baker_Scores_Women_Var!E209 = "Yes", "Yes", "  "))</f>
        <v xml:space="preserve">  </v>
      </c>
      <c r="G209" s="37">
        <v>191</v>
      </c>
      <c r="H209" s="37">
        <v>213</v>
      </c>
      <c r="I209" s="37">
        <v>224</v>
      </c>
      <c r="J209" s="37">
        <v>221</v>
      </c>
      <c r="K209" s="37">
        <v>189</v>
      </c>
      <c r="L209" s="38">
        <f t="shared" si="60"/>
        <v>1038</v>
      </c>
      <c r="M209" s="38">
        <f t="shared" si="61"/>
        <v>5</v>
      </c>
      <c r="N209" s="38">
        <f t="shared" si="62"/>
        <v>207.6</v>
      </c>
    </row>
    <row r="210" spans="2:14" s="1" customFormat="1" ht="13.9" customHeight="1" x14ac:dyDescent="0.2">
      <c r="B210" s="1" t="str">
        <f>Roster_Selection_Women!AB197&amp;" " &amp; "V "</f>
        <v xml:space="preserve">Webber International University V </v>
      </c>
      <c r="C210" s="1" t="str">
        <f>Roster_Selection_Women!AD197</f>
        <v>11-713414</v>
      </c>
      <c r="D210" s="1" t="str">
        <f>Roster_Selection_Women!AE197</f>
        <v>Kelsie Zanin</v>
      </c>
      <c r="E210" s="23"/>
      <c r="F210" s="1" t="str">
        <f>IF(ISERROR(Baker_Scores_Women_Var!E210), " ", IF(Baker_Scores_Women_Var!E210 = "Yes", "Yes", "  "))</f>
        <v xml:space="preserve">  </v>
      </c>
      <c r="G210" s="37">
        <v>0</v>
      </c>
      <c r="H210" s="37">
        <v>156</v>
      </c>
      <c r="I210" s="37">
        <v>0</v>
      </c>
      <c r="J210" s="37">
        <v>0</v>
      </c>
      <c r="K210" s="37">
        <v>0</v>
      </c>
      <c r="L210" s="38">
        <f t="shared" si="60"/>
        <v>156</v>
      </c>
      <c r="M210" s="38">
        <f t="shared" si="61"/>
        <v>1</v>
      </c>
      <c r="N210" s="38">
        <f t="shared" si="62"/>
        <v>156</v>
      </c>
    </row>
    <row r="211" spans="2:14" s="1" customFormat="1" ht="13.9" customHeight="1" x14ac:dyDescent="0.2">
      <c r="B211" s="1" t="str">
        <f>Roster_Selection_Women!AB198&amp;" " &amp; "V "</f>
        <v xml:space="preserve">Webber International University V </v>
      </c>
      <c r="C211" s="1" t="str">
        <f>Roster_Selection_Women!AD198</f>
        <v>11-381423</v>
      </c>
      <c r="D211" s="1" t="str">
        <f>Roster_Selection_Women!AE198</f>
        <v>Liberty McKinney</v>
      </c>
      <c r="E211" s="23"/>
      <c r="F211" s="1" t="str">
        <f>IF(ISERROR(Baker_Scores_Women_Var!E211), " ", IF(Baker_Scores_Women_Var!E211 = "Yes", "Yes", "  "))</f>
        <v xml:space="preserve">  </v>
      </c>
      <c r="G211" s="37">
        <v>0</v>
      </c>
      <c r="H211" s="37">
        <v>177</v>
      </c>
      <c r="I211" s="37">
        <v>246</v>
      </c>
      <c r="J211" s="37">
        <v>225</v>
      </c>
      <c r="K211" s="37">
        <v>200</v>
      </c>
      <c r="L211" s="38">
        <f t="shared" si="60"/>
        <v>848</v>
      </c>
      <c r="M211" s="38">
        <f t="shared" si="61"/>
        <v>4</v>
      </c>
      <c r="N211" s="38">
        <f t="shared" si="62"/>
        <v>212</v>
      </c>
    </row>
    <row r="212" spans="2:14" s="1" customFormat="1" ht="13.9" customHeight="1" x14ac:dyDescent="0.2">
      <c r="B212" s="1" t="str">
        <f>Roster_Selection_Women!AB199&amp;" " &amp; "V "</f>
        <v xml:space="preserve">Webber International University V </v>
      </c>
      <c r="C212" s="1" t="str">
        <f>Roster_Selection_Women!AD199</f>
        <v>6479-3185</v>
      </c>
      <c r="D212" s="1" t="str">
        <f>Roster_Selection_Women!AE199</f>
        <v>Linda Himes</v>
      </c>
      <c r="E212" s="23"/>
      <c r="F212" s="1" t="str">
        <f>IF(ISERROR(Baker_Scores_Women_Var!E212), " ", IF(Baker_Scores_Women_Var!E212 = "Yes", "Yes", "  "))</f>
        <v xml:space="preserve">  </v>
      </c>
      <c r="G212" s="37">
        <v>203</v>
      </c>
      <c r="H212" s="37">
        <v>255</v>
      </c>
      <c r="I212" s="37">
        <v>222</v>
      </c>
      <c r="J212" s="37">
        <v>221</v>
      </c>
      <c r="K212" s="37">
        <v>197</v>
      </c>
      <c r="L212" s="38">
        <f t="shared" si="60"/>
        <v>1098</v>
      </c>
      <c r="M212" s="38">
        <f t="shared" si="61"/>
        <v>5</v>
      </c>
      <c r="N212" s="38">
        <f t="shared" si="62"/>
        <v>219.6</v>
      </c>
    </row>
    <row r="213" spans="2:14" s="1" customFormat="1" ht="13.9" customHeight="1" x14ac:dyDescent="0.2">
      <c r="B213" s="1" t="str">
        <f>Roster_Selection_Women!AB200&amp;" " &amp; "V "</f>
        <v xml:space="preserve">Webber International University V </v>
      </c>
      <c r="C213" s="1" t="str">
        <f>Roster_Selection_Women!AD200</f>
        <v>21-9035</v>
      </c>
      <c r="D213" s="1" t="str">
        <f>Roster_Selection_Women!AE200</f>
        <v>Maria Gonzalez</v>
      </c>
      <c r="E213" s="23"/>
      <c r="F213" s="1" t="str">
        <f>IF(ISERROR(Baker_Scores_Women_Var!E213), " ", IF(Baker_Scores_Women_Var!E213 = "Yes", "Yes", "  "))</f>
        <v xml:space="preserve">  </v>
      </c>
      <c r="G213" s="37">
        <v>153</v>
      </c>
      <c r="H213" s="37">
        <v>0</v>
      </c>
      <c r="I213" s="37">
        <v>185</v>
      </c>
      <c r="J213" s="37">
        <v>183</v>
      </c>
      <c r="K213" s="37">
        <v>182</v>
      </c>
      <c r="L213" s="38">
        <f t="shared" si="60"/>
        <v>703</v>
      </c>
      <c r="M213" s="38">
        <f t="shared" si="61"/>
        <v>4</v>
      </c>
      <c r="N213" s="38">
        <f t="shared" si="62"/>
        <v>175.75</v>
      </c>
    </row>
    <row r="214" spans="2:14" s="1" customFormat="1" ht="13.9" customHeight="1" x14ac:dyDescent="0.2">
      <c r="B214" s="1" t="str">
        <f>Roster_Selection_Women!AB201&amp;" " &amp; "V "</f>
        <v xml:space="preserve"> V </v>
      </c>
      <c r="C214" s="1" t="str">
        <f>Roster_Selection_Women!AD201</f>
        <v/>
      </c>
      <c r="D214" s="1" t="str">
        <f>Roster_Selection_Women!AE201</f>
        <v/>
      </c>
      <c r="E214" s="23"/>
      <c r="F214" s="1" t="str">
        <f>IF(ISERROR(Baker_Scores_Women_Var!E214), " ", IF(Baker_Scores_Women_Var!E214 = "Yes", "Yes", "  "))</f>
        <v xml:space="preserve">  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8">
        <f t="shared" si="60"/>
        <v>0</v>
      </c>
      <c r="M214" s="38">
        <f t="shared" si="61"/>
        <v>0</v>
      </c>
      <c r="N214" s="38">
        <f t="shared" si="62"/>
        <v>0</v>
      </c>
    </row>
    <row r="215" spans="2:14" s="1" customFormat="1" ht="13.9" customHeight="1" x14ac:dyDescent="0.2">
      <c r="B215" s="1" t="s">
        <v>471</v>
      </c>
      <c r="C215" s="28" t="s">
        <v>70</v>
      </c>
      <c r="D215" s="23" t="s">
        <v>70</v>
      </c>
      <c r="E215" s="23"/>
      <c r="F215" s="23"/>
      <c r="G215" s="37"/>
      <c r="H215" s="37"/>
      <c r="I215" s="37"/>
      <c r="J215" s="37"/>
      <c r="K215" s="37"/>
      <c r="L215" s="38">
        <f t="shared" si="60"/>
        <v>0</v>
      </c>
      <c r="M215" s="38">
        <f t="shared" si="61"/>
        <v>0</v>
      </c>
      <c r="N215" s="38">
        <f t="shared" si="62"/>
        <v>0</v>
      </c>
    </row>
    <row r="216" spans="2:14" s="1" customFormat="1" ht="13.9" customHeight="1" x14ac:dyDescent="0.2">
      <c r="B216" s="1" t="s">
        <v>471</v>
      </c>
      <c r="C216" s="28" t="s">
        <v>70</v>
      </c>
      <c r="D216" s="23" t="s">
        <v>70</v>
      </c>
      <c r="E216" s="23"/>
      <c r="F216" s="23"/>
      <c r="G216" s="37"/>
      <c r="H216" s="37"/>
      <c r="I216" s="37"/>
      <c r="J216" s="37"/>
      <c r="K216" s="37"/>
      <c r="L216" s="38">
        <f t="shared" si="60"/>
        <v>0</v>
      </c>
      <c r="M216" s="38">
        <f t="shared" si="61"/>
        <v>0</v>
      </c>
      <c r="N216" s="38">
        <f t="shared" si="62"/>
        <v>0</v>
      </c>
    </row>
    <row r="217" spans="2:14" s="1" customFormat="1" ht="13.9" customHeight="1" x14ac:dyDescent="0.2">
      <c r="B217" s="1" t="s">
        <v>471</v>
      </c>
      <c r="C217" s="28" t="s">
        <v>70</v>
      </c>
      <c r="D217" s="23" t="s">
        <v>70</v>
      </c>
      <c r="E217" s="23"/>
      <c r="F217" s="23"/>
      <c r="G217" s="39"/>
      <c r="H217" s="39"/>
      <c r="I217" s="39"/>
      <c r="J217" s="39"/>
      <c r="K217" s="39"/>
      <c r="L217" s="40">
        <f t="shared" si="60"/>
        <v>0</v>
      </c>
      <c r="M217" s="40">
        <f t="shared" si="61"/>
        <v>0</v>
      </c>
      <c r="N217" s="38">
        <f t="shared" si="62"/>
        <v>0</v>
      </c>
    </row>
    <row r="218" spans="2:14" s="1" customFormat="1" ht="13.9" customHeight="1" x14ac:dyDescent="0.2">
      <c r="B218" s="41"/>
      <c r="G218" s="38">
        <f t="shared" ref="G218:M218" si="63">SUM(G207:G217)</f>
        <v>899</v>
      </c>
      <c r="H218" s="38">
        <f t="shared" si="63"/>
        <v>980</v>
      </c>
      <c r="I218" s="38">
        <f t="shared" si="63"/>
        <v>1132</v>
      </c>
      <c r="J218" s="38">
        <f t="shared" si="63"/>
        <v>1108</v>
      </c>
      <c r="K218" s="38">
        <f t="shared" si="63"/>
        <v>978</v>
      </c>
      <c r="L218" s="42">
        <f t="shared" si="63"/>
        <v>5097</v>
      </c>
      <c r="M218" s="42">
        <f t="shared" si="63"/>
        <v>25</v>
      </c>
    </row>
    <row r="219" spans="2:14" s="1" customFormat="1" ht="13.9" customHeight="1" x14ac:dyDescent="0.2"/>
    <row r="220" spans="2:14" s="1" customFormat="1" ht="13.9" customHeight="1" x14ac:dyDescent="0.2">
      <c r="B220" s="1" t="str">
        <f>Roster_Selection_Women!AB204&amp;" " &amp; "V "</f>
        <v xml:space="preserve">William Woods University V </v>
      </c>
      <c r="C220" s="1" t="str">
        <f>Roster_Selection_Women!AD204</f>
        <v>17-99406</v>
      </c>
      <c r="D220" s="1" t="str">
        <f>Roster_Selection_Women!AE204</f>
        <v>Bethany Johnson</v>
      </c>
      <c r="E220" s="23"/>
      <c r="F220" s="1" t="str">
        <f>IF(ISERROR(Baker_Scores_Women_Var!E220), " ", IF(Baker_Scores_Women_Var!E220 = "Yes", "Yes", "  "))</f>
        <v xml:space="preserve">  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8">
        <f t="shared" ref="L220:L230" si="64">SUM(G220:K220)</f>
        <v>0</v>
      </c>
      <c r="M220" s="38">
        <f t="shared" ref="M220:M230" si="65">COUNTIF(G220:K220, "&gt;0" )</f>
        <v>0</v>
      </c>
      <c r="N220" s="38">
        <f t="shared" ref="N220:N230" si="66">IF(M220=0,0,L220/M220)</f>
        <v>0</v>
      </c>
    </row>
    <row r="221" spans="2:14" s="1" customFormat="1" ht="13.9" customHeight="1" x14ac:dyDescent="0.2">
      <c r="B221" s="1" t="str">
        <f>Roster_Selection_Women!AB205&amp;" " &amp; "V "</f>
        <v xml:space="preserve">William Woods University V </v>
      </c>
      <c r="C221" s="1" t="str">
        <f>Roster_Selection_Women!AD205</f>
        <v>18-17170</v>
      </c>
      <c r="D221" s="1" t="str">
        <f>Roster_Selection_Women!AE205</f>
        <v>Caitlyn Rawson</v>
      </c>
      <c r="E221" s="23"/>
      <c r="F221" s="1" t="str">
        <f>IF(ISERROR(Baker_Scores_Women_Var!E221), " ", IF(Baker_Scores_Women_Var!E221 = "Yes", "Yes", "  "))</f>
        <v xml:space="preserve">  </v>
      </c>
      <c r="G221" s="37">
        <v>153</v>
      </c>
      <c r="H221" s="37">
        <v>175</v>
      </c>
      <c r="I221" s="37">
        <v>147</v>
      </c>
      <c r="J221" s="37">
        <v>0</v>
      </c>
      <c r="K221" s="37">
        <v>167</v>
      </c>
      <c r="L221" s="38">
        <f t="shared" si="64"/>
        <v>642</v>
      </c>
      <c r="M221" s="38">
        <f t="shared" si="65"/>
        <v>4</v>
      </c>
      <c r="N221" s="38">
        <f t="shared" si="66"/>
        <v>160.5</v>
      </c>
    </row>
    <row r="222" spans="2:14" s="1" customFormat="1" ht="13.9" customHeight="1" x14ac:dyDescent="0.2">
      <c r="B222" s="1" t="str">
        <f>Roster_Selection_Women!AB206&amp;" " &amp; "V "</f>
        <v xml:space="preserve">William Woods University V </v>
      </c>
      <c r="C222" s="1" t="str">
        <f>Roster_Selection_Women!AD206</f>
        <v>11-380870</v>
      </c>
      <c r="D222" s="1" t="str">
        <f>Roster_Selection_Women!AE206</f>
        <v>Hailey Triske</v>
      </c>
      <c r="E222" s="23"/>
      <c r="F222" s="1" t="str">
        <f>IF(ISERROR(Baker_Scores_Women_Var!E222), " ", IF(Baker_Scores_Women_Var!E222 = "Yes", "Yes", "  "))</f>
        <v xml:space="preserve">  </v>
      </c>
      <c r="G222" s="37">
        <v>193</v>
      </c>
      <c r="H222" s="37">
        <v>190</v>
      </c>
      <c r="I222" s="37">
        <v>228</v>
      </c>
      <c r="J222" s="37">
        <v>180</v>
      </c>
      <c r="K222" s="37">
        <v>238</v>
      </c>
      <c r="L222" s="38">
        <f t="shared" si="64"/>
        <v>1029</v>
      </c>
      <c r="M222" s="38">
        <f t="shared" si="65"/>
        <v>5</v>
      </c>
      <c r="N222" s="38">
        <f t="shared" si="66"/>
        <v>205.8</v>
      </c>
    </row>
    <row r="223" spans="2:14" s="1" customFormat="1" ht="13.9" customHeight="1" x14ac:dyDescent="0.2">
      <c r="B223" s="1" t="str">
        <f>Roster_Selection_Women!AB207&amp;" " &amp; "V "</f>
        <v xml:space="preserve">William Woods University V </v>
      </c>
      <c r="C223" s="1" t="str">
        <f>Roster_Selection_Women!AD207</f>
        <v>22-1676</v>
      </c>
      <c r="D223" s="1" t="str">
        <f>Roster_Selection_Women!AE207</f>
        <v>Izzy Fletcher</v>
      </c>
      <c r="E223" s="23"/>
      <c r="F223" s="1" t="str">
        <f>IF(ISERROR(Baker_Scores_Women_Var!E223), " ", IF(Baker_Scores_Women_Var!E223 = "Yes", "Yes", "  "))</f>
        <v xml:space="preserve">  </v>
      </c>
      <c r="G223" s="37">
        <v>211</v>
      </c>
      <c r="H223" s="37">
        <v>165</v>
      </c>
      <c r="I223" s="37">
        <v>226</v>
      </c>
      <c r="J223" s="37">
        <v>172</v>
      </c>
      <c r="K223" s="37">
        <v>176</v>
      </c>
      <c r="L223" s="38">
        <f t="shared" si="64"/>
        <v>950</v>
      </c>
      <c r="M223" s="38">
        <f t="shared" si="65"/>
        <v>5</v>
      </c>
      <c r="N223" s="38">
        <f t="shared" si="66"/>
        <v>190</v>
      </c>
    </row>
    <row r="224" spans="2:14" s="1" customFormat="1" ht="13.9" customHeight="1" x14ac:dyDescent="0.2">
      <c r="B224" s="1" t="str">
        <f>Roster_Selection_Women!AB208&amp;" " &amp; "V "</f>
        <v xml:space="preserve">William Woods University V </v>
      </c>
      <c r="C224" s="1" t="str">
        <f>Roster_Selection_Women!AD208</f>
        <v>11-276139</v>
      </c>
      <c r="D224" s="1" t="str">
        <f>Roster_Selection_Women!AE208</f>
        <v>Kirsten Butcher</v>
      </c>
      <c r="E224" s="23"/>
      <c r="F224" s="1" t="str">
        <f>IF(ISERROR(Baker_Scores_Women_Var!E224), " ", IF(Baker_Scores_Women_Var!E224 = "Yes", "Yes", "  "))</f>
        <v xml:space="preserve">  </v>
      </c>
      <c r="G224" s="37">
        <v>168</v>
      </c>
      <c r="H224" s="37">
        <v>163</v>
      </c>
      <c r="I224" s="37">
        <v>184</v>
      </c>
      <c r="J224" s="37">
        <v>178</v>
      </c>
      <c r="K224" s="37">
        <v>176</v>
      </c>
      <c r="L224" s="38">
        <f t="shared" si="64"/>
        <v>869</v>
      </c>
      <c r="M224" s="38">
        <f t="shared" si="65"/>
        <v>5</v>
      </c>
      <c r="N224" s="38">
        <f t="shared" si="66"/>
        <v>173.8</v>
      </c>
    </row>
    <row r="225" spans="2:52" s="1" customFormat="1" ht="13.9" customHeight="1" x14ac:dyDescent="0.2">
      <c r="B225" s="1" t="str">
        <f>Roster_Selection_Women!AB209&amp;" " &amp; "V "</f>
        <v xml:space="preserve">William Woods University V </v>
      </c>
      <c r="C225" s="1" t="str">
        <f>Roster_Selection_Women!AD209</f>
        <v>16-137026</v>
      </c>
      <c r="D225" s="1" t="str">
        <f>Roster_Selection_Women!AE209</f>
        <v>Madelyn San Soucie</v>
      </c>
      <c r="E225" s="23"/>
      <c r="F225" s="1" t="str">
        <f>IF(ISERROR(Baker_Scores_Women_Var!E225), " ", IF(Baker_Scores_Women_Var!E225 = "Yes", "Yes", "  "))</f>
        <v xml:space="preserve">  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8">
        <f t="shared" si="64"/>
        <v>0</v>
      </c>
      <c r="M225" s="38">
        <f t="shared" si="65"/>
        <v>0</v>
      </c>
      <c r="N225" s="38">
        <f t="shared" si="66"/>
        <v>0</v>
      </c>
    </row>
    <row r="226" spans="2:52" s="1" customFormat="1" ht="13.9" customHeight="1" x14ac:dyDescent="0.2">
      <c r="B226" s="1" t="str">
        <f>Roster_Selection_Women!AB210&amp;" " &amp; "V "</f>
        <v xml:space="preserve">William Woods University V </v>
      </c>
      <c r="C226" s="1" t="str">
        <f>Roster_Selection_Women!AD210</f>
        <v>19-58587</v>
      </c>
      <c r="D226" s="1" t="str">
        <f>Roster_Selection_Women!AE210</f>
        <v>Savannah Edmonds</v>
      </c>
      <c r="E226" s="23"/>
      <c r="F226" s="1" t="str">
        <f>IF(ISERROR(Baker_Scores_Women_Var!E226), " ", IF(Baker_Scores_Women_Var!E226 = "Yes", "Yes", "  "))</f>
        <v xml:space="preserve">  </v>
      </c>
      <c r="G226" s="37">
        <v>0</v>
      </c>
      <c r="H226" s="37">
        <v>0</v>
      </c>
      <c r="I226" s="37">
        <v>0</v>
      </c>
      <c r="J226" s="37">
        <v>127</v>
      </c>
      <c r="K226" s="37">
        <v>0</v>
      </c>
      <c r="L226" s="38">
        <f t="shared" si="64"/>
        <v>127</v>
      </c>
      <c r="M226" s="38">
        <f t="shared" si="65"/>
        <v>1</v>
      </c>
      <c r="N226" s="38">
        <f t="shared" si="66"/>
        <v>127</v>
      </c>
    </row>
    <row r="227" spans="2:52" s="1" customFormat="1" ht="13.9" customHeight="1" x14ac:dyDescent="0.2">
      <c r="B227" s="1" t="str">
        <f>Roster_Selection_Women!AB211&amp;" " &amp; "V "</f>
        <v xml:space="preserve">William Woods University V </v>
      </c>
      <c r="C227" s="1" t="str">
        <f>Roster_Selection_Women!AD211</f>
        <v>8223-83764</v>
      </c>
      <c r="D227" s="1" t="str">
        <f>Roster_Selection_Women!AE211</f>
        <v>Trista Rauma</v>
      </c>
      <c r="E227" s="23"/>
      <c r="F227" s="1" t="str">
        <f>IF(ISERROR(Baker_Scores_Women_Var!E227), " ", IF(Baker_Scores_Women_Var!E227 = "Yes", "Yes", "  "))</f>
        <v xml:space="preserve">  </v>
      </c>
      <c r="G227" s="37">
        <v>191</v>
      </c>
      <c r="H227" s="37">
        <v>182</v>
      </c>
      <c r="I227" s="37">
        <v>238</v>
      </c>
      <c r="J227" s="37">
        <v>163</v>
      </c>
      <c r="K227" s="37">
        <v>206</v>
      </c>
      <c r="L227" s="38">
        <f t="shared" si="64"/>
        <v>980</v>
      </c>
      <c r="M227" s="38">
        <f t="shared" si="65"/>
        <v>5</v>
      </c>
      <c r="N227" s="38">
        <f t="shared" si="66"/>
        <v>196</v>
      </c>
    </row>
    <row r="228" spans="2:52" s="1" customFormat="1" ht="13.9" customHeight="1" x14ac:dyDescent="0.2">
      <c r="B228" s="1" t="s">
        <v>472</v>
      </c>
      <c r="C228" s="28" t="s">
        <v>70</v>
      </c>
      <c r="D228" s="23" t="s">
        <v>70</v>
      </c>
      <c r="E228" s="23"/>
      <c r="F228" s="23"/>
      <c r="G228" s="37"/>
      <c r="H228" s="37"/>
      <c r="I228" s="37"/>
      <c r="J228" s="37"/>
      <c r="K228" s="37"/>
      <c r="L228" s="38">
        <f t="shared" si="64"/>
        <v>0</v>
      </c>
      <c r="M228" s="38">
        <f t="shared" si="65"/>
        <v>0</v>
      </c>
      <c r="N228" s="38">
        <f t="shared" si="66"/>
        <v>0</v>
      </c>
    </row>
    <row r="229" spans="2:52" s="1" customFormat="1" ht="13.9" customHeight="1" x14ac:dyDescent="0.2">
      <c r="B229" s="1" t="s">
        <v>472</v>
      </c>
      <c r="C229" s="28" t="s">
        <v>70</v>
      </c>
      <c r="D229" s="23" t="s">
        <v>70</v>
      </c>
      <c r="E229" s="23"/>
      <c r="F229" s="23"/>
      <c r="G229" s="37"/>
      <c r="H229" s="37"/>
      <c r="I229" s="37"/>
      <c r="J229" s="37"/>
      <c r="K229" s="37"/>
      <c r="L229" s="38">
        <f t="shared" si="64"/>
        <v>0</v>
      </c>
      <c r="M229" s="38">
        <f t="shared" si="65"/>
        <v>0</v>
      </c>
      <c r="N229" s="38">
        <f t="shared" si="66"/>
        <v>0</v>
      </c>
    </row>
    <row r="230" spans="2:52" s="1" customFormat="1" ht="13.9" customHeight="1" x14ac:dyDescent="0.2">
      <c r="B230" s="1" t="s">
        <v>472</v>
      </c>
      <c r="C230" s="28" t="s">
        <v>70</v>
      </c>
      <c r="D230" s="23" t="s">
        <v>70</v>
      </c>
      <c r="E230" s="23"/>
      <c r="F230" s="23"/>
      <c r="G230" s="39"/>
      <c r="H230" s="39"/>
      <c r="I230" s="39"/>
      <c r="J230" s="39"/>
      <c r="K230" s="39"/>
      <c r="L230" s="40">
        <f t="shared" si="64"/>
        <v>0</v>
      </c>
      <c r="M230" s="40">
        <f t="shared" si="65"/>
        <v>0</v>
      </c>
      <c r="N230" s="38">
        <f t="shared" si="66"/>
        <v>0</v>
      </c>
    </row>
    <row r="231" spans="2:52" s="1" customFormat="1" ht="13.9" customHeight="1" x14ac:dyDescent="0.2">
      <c r="B231" s="41"/>
      <c r="G231" s="38">
        <f t="shared" ref="G231:M231" si="67">SUM(G220:G230)</f>
        <v>916</v>
      </c>
      <c r="H231" s="38">
        <f t="shared" si="67"/>
        <v>875</v>
      </c>
      <c r="I231" s="38">
        <f t="shared" si="67"/>
        <v>1023</v>
      </c>
      <c r="J231" s="38">
        <f t="shared" si="67"/>
        <v>820</v>
      </c>
      <c r="K231" s="38">
        <f t="shared" si="67"/>
        <v>963</v>
      </c>
      <c r="L231" s="42">
        <f t="shared" si="67"/>
        <v>4597</v>
      </c>
      <c r="M231" s="42">
        <f t="shared" si="67"/>
        <v>25</v>
      </c>
    </row>
    <row r="232" spans="2:52" s="1" customFormat="1" ht="13.9" customHeight="1" x14ac:dyDescent="0.2"/>
    <row r="233" spans="2:52" s="1" customFormat="1" ht="13.9" customHeight="1" x14ac:dyDescent="0.2"/>
    <row r="234" spans="2:52" s="1" customFormat="1" ht="13.9" customHeight="1" x14ac:dyDescent="0.2"/>
    <row r="235" spans="2:52" s="1" customFormat="1" ht="13.9" customHeight="1" x14ac:dyDescent="0.2"/>
    <row r="236" spans="2:52" s="1" customFormat="1" ht="13.9" customHeight="1" x14ac:dyDescent="0.25">
      <c r="E236" s="43" t="s">
        <v>473</v>
      </c>
      <c r="F236" s="44"/>
      <c r="G236" s="45">
        <f t="shared" ref="G236:M236" si="68">SUM(G23,G36,G49,G62,G75,G88,G101,G114,G127,G140,G153,G166,G179,G192,G205,G218,G231)</f>
        <v>15335</v>
      </c>
      <c r="H236" s="45">
        <f t="shared" si="68"/>
        <v>15489</v>
      </c>
      <c r="I236" s="45">
        <f t="shared" si="68"/>
        <v>15767</v>
      </c>
      <c r="J236" s="45">
        <f t="shared" si="68"/>
        <v>15260</v>
      </c>
      <c r="K236" s="45">
        <f t="shared" si="68"/>
        <v>15642</v>
      </c>
      <c r="L236" s="46">
        <f t="shared" si="68"/>
        <v>77493</v>
      </c>
      <c r="M236" s="47">
        <f t="shared" si="68"/>
        <v>425</v>
      </c>
      <c r="AZ236" s="13" t="s">
        <v>474</v>
      </c>
    </row>
    <row r="237" spans="2:52" s="1" customFormat="1" ht="13.9" customHeight="1" x14ac:dyDescent="0.2">
      <c r="E237" s="48" t="s">
        <v>475</v>
      </c>
      <c r="F237" s="49"/>
      <c r="G237" s="50">
        <f>SUM(G236/(17))</f>
        <v>902.05882352941171</v>
      </c>
      <c r="H237" s="50">
        <f>SUM(H236/(17))</f>
        <v>911.11764705882354</v>
      </c>
      <c r="I237" s="50">
        <f>SUM(I236/(17))</f>
        <v>927.47058823529414</v>
      </c>
      <c r="J237" s="50">
        <f>SUM(J236/(17))</f>
        <v>897.64705882352939</v>
      </c>
      <c r="K237" s="50">
        <f>SUM(K236/(17))</f>
        <v>920.11764705882354</v>
      </c>
      <c r="L237" s="49"/>
      <c r="M237" s="51"/>
    </row>
    <row r="238" spans="2:52" s="1" customFormat="1" ht="13.9" customHeight="1" x14ac:dyDescent="0.2"/>
    <row r="239" spans="2:52" s="1" customFormat="1" ht="13.9" customHeight="1" x14ac:dyDescent="0.2"/>
    <row r="240" spans="2:52" s="1" customFormat="1" ht="13.9" customHeight="1" x14ac:dyDescent="0.2"/>
    <row r="241" s="1" customFormat="1" ht="13.9" customHeight="1" x14ac:dyDescent="0.2"/>
    <row r="242" s="1" customFormat="1" ht="13.9" customHeight="1" x14ac:dyDescent="0.2"/>
    <row r="243" s="1" customFormat="1" ht="13.9" customHeight="1" x14ac:dyDescent="0.2"/>
    <row r="244" s="1" customFormat="1" ht="13.9" customHeight="1" x14ac:dyDescent="0.2"/>
    <row r="245" s="1" customFormat="1" ht="13.9" customHeight="1" x14ac:dyDescent="0.2"/>
    <row r="246" s="1" customFormat="1" ht="13.9" customHeight="1" x14ac:dyDescent="0.2"/>
    <row r="247" s="1" customFormat="1" ht="13.9" customHeight="1" x14ac:dyDescent="0.2"/>
    <row r="248" s="1" customFormat="1" ht="13.9" customHeight="1" x14ac:dyDescent="0.2"/>
    <row r="249" s="1" customFormat="1" ht="13.9" customHeight="1" x14ac:dyDescent="0.2"/>
    <row r="250" s="1" customFormat="1" ht="13.9" customHeight="1" x14ac:dyDescent="0.2"/>
    <row r="251" s="1" customFormat="1" ht="13.9" customHeight="1" x14ac:dyDescent="0.2"/>
    <row r="252" s="1" customFormat="1" ht="13.9" customHeight="1" x14ac:dyDescent="0.2"/>
    <row r="253" s="1" customFormat="1" ht="13.9" customHeight="1" x14ac:dyDescent="0.2"/>
    <row r="254" s="1" customFormat="1" ht="13.9" customHeight="1" x14ac:dyDescent="0.2"/>
    <row r="255" s="1" customFormat="1" ht="13.9" customHeight="1" x14ac:dyDescent="0.2"/>
    <row r="256" s="1" customFormat="1" ht="13.9" customHeight="1" x14ac:dyDescent="0.2"/>
    <row r="257" s="1" customFormat="1" ht="13.9" customHeight="1" x14ac:dyDescent="0.2"/>
    <row r="258" s="1" customFormat="1" ht="13.9" customHeight="1" x14ac:dyDescent="0.2"/>
    <row r="259" s="1" customFormat="1" ht="13.9" customHeight="1" x14ac:dyDescent="0.2"/>
    <row r="260" s="1" customFormat="1" ht="13.9" customHeight="1" x14ac:dyDescent="0.2"/>
    <row r="261" s="1" customFormat="1" ht="13.9" customHeight="1" x14ac:dyDescent="0.2"/>
    <row r="262" s="1" customFormat="1" ht="13.9" customHeight="1" x14ac:dyDescent="0.2"/>
    <row r="263" s="1" customFormat="1" ht="13.9" customHeight="1" x14ac:dyDescent="0.2"/>
    <row r="264" s="1" customFormat="1" ht="13.9" customHeight="1" x14ac:dyDescent="0.2"/>
    <row r="265" s="1" customFormat="1" ht="13.9" customHeight="1" x14ac:dyDescent="0.2"/>
    <row r="266" s="1" customFormat="1" ht="13.9" customHeight="1" x14ac:dyDescent="0.2"/>
    <row r="267" s="1" customFormat="1" ht="13.9" customHeight="1" x14ac:dyDescent="0.2"/>
    <row r="268" s="1" customFormat="1" ht="13.9" customHeight="1" x14ac:dyDescent="0.2"/>
    <row r="269" s="1" customFormat="1" ht="13.9" customHeight="1" x14ac:dyDescent="0.2"/>
    <row r="270" s="1" customFormat="1" ht="13.9" customHeight="1" x14ac:dyDescent="0.2"/>
    <row r="271" s="1" customFormat="1" ht="13.9" customHeight="1" x14ac:dyDescent="0.2"/>
    <row r="272" s="1" customFormat="1" ht="13.9" customHeight="1" x14ac:dyDescent="0.2"/>
    <row r="273" s="1" customFormat="1" ht="13.9" customHeight="1" x14ac:dyDescent="0.2"/>
    <row r="274" s="1" customFormat="1" ht="13.9" customHeight="1" x14ac:dyDescent="0.2"/>
    <row r="275" s="1" customFormat="1" ht="13.9" customHeight="1" x14ac:dyDescent="0.2"/>
    <row r="276" s="1" customFormat="1" ht="13.9" customHeight="1" x14ac:dyDescent="0.2"/>
    <row r="277" s="1" customFormat="1" ht="13.9" customHeight="1" x14ac:dyDescent="0.2"/>
    <row r="278" s="1" customFormat="1" ht="13.9" customHeight="1" x14ac:dyDescent="0.2"/>
    <row r="279" s="1" customFormat="1" ht="13.9" customHeight="1" x14ac:dyDescent="0.2"/>
    <row r="280" s="1" customFormat="1" ht="13.9" customHeight="1" x14ac:dyDescent="0.2"/>
    <row r="281" s="1" customFormat="1" ht="13.9" customHeight="1" x14ac:dyDescent="0.2"/>
    <row r="282" s="1" customFormat="1" ht="13.9" customHeight="1" x14ac:dyDescent="0.2"/>
    <row r="283" s="1" customFormat="1" ht="13.9" customHeight="1" x14ac:dyDescent="0.2"/>
    <row r="284" s="1" customFormat="1" ht="13.9" customHeight="1" x14ac:dyDescent="0.2"/>
    <row r="285" s="1" customFormat="1" ht="13.9" customHeight="1" x14ac:dyDescent="0.2"/>
    <row r="286" s="1" customFormat="1" ht="13.9" customHeight="1" x14ac:dyDescent="0.2"/>
    <row r="287" s="1" customFormat="1" ht="13.9" customHeight="1" x14ac:dyDescent="0.2"/>
    <row r="288" s="1" customFormat="1" ht="13.9" customHeight="1" x14ac:dyDescent="0.2"/>
    <row r="289" s="1" customFormat="1" ht="13.9" customHeight="1" x14ac:dyDescent="0.2"/>
    <row r="290" s="1" customFormat="1" ht="13.9" customHeight="1" x14ac:dyDescent="0.2"/>
    <row r="291" s="1" customFormat="1" ht="13.9" customHeight="1" x14ac:dyDescent="0.2"/>
    <row r="292" s="1" customFormat="1" ht="13.9" customHeight="1" x14ac:dyDescent="0.2"/>
    <row r="293" s="1" customFormat="1" ht="13.9" customHeight="1" x14ac:dyDescent="0.2"/>
    <row r="294" s="1" customFormat="1" ht="13.9" customHeight="1" x14ac:dyDescent="0.2"/>
    <row r="295" s="1" customFormat="1" ht="13.9" customHeight="1" x14ac:dyDescent="0.2"/>
    <row r="296" s="1" customFormat="1" ht="13.9" customHeight="1" x14ac:dyDescent="0.2"/>
    <row r="297" s="1" customFormat="1" ht="13.9" customHeight="1" x14ac:dyDescent="0.2"/>
    <row r="298" s="1" customFormat="1" ht="13.9" customHeight="1" x14ac:dyDescent="0.2"/>
    <row r="299" s="1" customFormat="1" ht="13.9" customHeight="1" x14ac:dyDescent="0.2"/>
    <row r="300" s="1" customFormat="1" ht="13.9" customHeight="1" x14ac:dyDescent="0.2"/>
    <row r="301" s="1" customFormat="1" ht="13.9" customHeight="1" x14ac:dyDescent="0.2"/>
    <row r="302" s="1" customFormat="1" ht="13.9" customHeight="1" x14ac:dyDescent="0.2"/>
    <row r="303" s="1" customFormat="1" ht="13.9" customHeight="1" x14ac:dyDescent="0.2"/>
    <row r="304" s="1" customFormat="1" ht="13.9" customHeight="1" x14ac:dyDescent="0.2"/>
    <row r="305" s="1" customFormat="1" ht="13.9" customHeight="1" x14ac:dyDescent="0.2"/>
    <row r="306" s="1" customFormat="1" ht="13.9" customHeight="1" x14ac:dyDescent="0.2"/>
    <row r="307" s="1" customFormat="1" ht="13.9" customHeight="1" x14ac:dyDescent="0.2"/>
    <row r="308" s="1" customFormat="1" ht="13.9" customHeight="1" x14ac:dyDescent="0.2"/>
    <row r="309" s="1" customFormat="1" ht="13.9" customHeight="1" x14ac:dyDescent="0.2"/>
    <row r="310" s="1" customFormat="1" ht="13.9" customHeight="1" x14ac:dyDescent="0.2"/>
    <row r="311" s="1" customFormat="1" ht="13.9" customHeight="1" x14ac:dyDescent="0.2"/>
    <row r="312" s="1" customFormat="1" ht="13.9" customHeight="1" x14ac:dyDescent="0.2"/>
    <row r="313" s="1" customFormat="1" ht="13.9" customHeight="1" x14ac:dyDescent="0.2"/>
    <row r="314" s="1" customFormat="1" ht="13.9" customHeight="1" x14ac:dyDescent="0.2"/>
    <row r="315" s="1" customFormat="1" ht="13.9" customHeight="1" x14ac:dyDescent="0.2"/>
    <row r="316" s="1" customFormat="1" ht="13.9" customHeight="1" x14ac:dyDescent="0.2"/>
    <row r="317" s="1" customFormat="1" ht="13.9" customHeight="1" x14ac:dyDescent="0.2"/>
    <row r="318" s="1" customFormat="1" ht="13.9" customHeight="1" x14ac:dyDescent="0.2"/>
    <row r="319" s="1" customFormat="1" ht="13.9" customHeight="1" x14ac:dyDescent="0.2"/>
    <row r="320" s="1" customFormat="1" ht="13.9" customHeight="1" x14ac:dyDescent="0.2"/>
    <row r="321" s="1" customFormat="1" ht="13.9" customHeight="1" x14ac:dyDescent="0.2"/>
    <row r="322" s="1" customFormat="1" ht="13.9" customHeight="1" x14ac:dyDescent="0.2"/>
    <row r="323" s="1" customFormat="1" ht="13.9" customHeight="1" x14ac:dyDescent="0.2"/>
    <row r="324" s="1" customFormat="1" ht="13.9" customHeight="1" x14ac:dyDescent="0.2"/>
    <row r="325" s="1" customFormat="1" ht="13.9" customHeight="1" x14ac:dyDescent="0.2"/>
    <row r="326" s="1" customFormat="1" ht="13.9" customHeight="1" x14ac:dyDescent="0.2"/>
    <row r="327" s="1" customFormat="1" ht="13.9" customHeight="1" x14ac:dyDescent="0.2"/>
    <row r="328" s="1" customFormat="1" ht="13.9" customHeight="1" x14ac:dyDescent="0.2"/>
    <row r="329" s="1" customFormat="1" ht="13.9" customHeight="1" x14ac:dyDescent="0.2"/>
    <row r="330" s="1" customFormat="1" ht="13.9" customHeight="1" x14ac:dyDescent="0.2"/>
    <row r="331" s="1" customFormat="1" ht="13.9" customHeight="1" x14ac:dyDescent="0.2"/>
    <row r="332" s="1" customFormat="1" ht="13.9" customHeight="1" x14ac:dyDescent="0.2"/>
    <row r="333" s="1" customFormat="1" ht="13.9" customHeight="1" x14ac:dyDescent="0.2"/>
    <row r="334" s="1" customFormat="1" ht="13.9" customHeight="1" x14ac:dyDescent="0.2"/>
    <row r="335" s="1" customFormat="1" ht="13.9" customHeight="1" x14ac:dyDescent="0.2"/>
    <row r="336" s="1" customFormat="1" ht="13.9" customHeight="1" x14ac:dyDescent="0.2"/>
    <row r="337" s="1" customFormat="1" ht="13.9" customHeight="1" x14ac:dyDescent="0.2"/>
    <row r="338" s="1" customFormat="1" ht="13.9" customHeight="1" x14ac:dyDescent="0.2"/>
    <row r="339" s="1" customFormat="1" ht="13.9" customHeight="1" x14ac:dyDescent="0.2"/>
    <row r="340" s="1" customFormat="1" ht="13.9" customHeight="1" x14ac:dyDescent="0.2"/>
    <row r="341" s="1" customFormat="1" ht="13.9" customHeight="1" x14ac:dyDescent="0.2"/>
    <row r="342" s="1" customFormat="1" ht="13.9" customHeight="1" x14ac:dyDescent="0.2"/>
    <row r="343" s="1" customFormat="1" ht="13.9" customHeight="1" x14ac:dyDescent="0.2"/>
    <row r="344" s="1" customFormat="1" ht="13.9" customHeight="1" x14ac:dyDescent="0.2"/>
    <row r="345" s="1" customFormat="1" ht="13.9" customHeight="1" x14ac:dyDescent="0.2"/>
    <row r="346" s="1" customFormat="1" ht="13.9" customHeight="1" x14ac:dyDescent="0.2"/>
    <row r="347" s="1" customFormat="1" ht="13.9" customHeight="1" x14ac:dyDescent="0.2"/>
    <row r="348" s="1" customFormat="1" ht="13.9" customHeight="1" x14ac:dyDescent="0.2"/>
    <row r="349" s="1" customFormat="1" ht="13.9" customHeight="1" x14ac:dyDescent="0.2"/>
    <row r="350" s="1" customFormat="1" ht="13.9" customHeight="1" x14ac:dyDescent="0.2"/>
    <row r="351" s="1" customFormat="1" ht="13.9" customHeight="1" x14ac:dyDescent="0.2"/>
    <row r="352" s="1" customFormat="1" ht="13.9" customHeight="1" x14ac:dyDescent="0.2"/>
    <row r="353" s="1" customFormat="1" ht="13.9" customHeight="1" x14ac:dyDescent="0.2"/>
    <row r="354" s="1" customFormat="1" ht="13.9" customHeight="1" x14ac:dyDescent="0.2"/>
    <row r="355" s="1" customFormat="1" ht="13.9" customHeight="1" x14ac:dyDescent="0.2"/>
    <row r="356" s="1" customFormat="1" ht="13.9" customHeight="1" x14ac:dyDescent="0.2"/>
    <row r="357" s="1" customFormat="1" ht="13.9" customHeight="1" x14ac:dyDescent="0.2"/>
    <row r="358" s="1" customFormat="1" ht="13.9" customHeight="1" x14ac:dyDescent="0.2"/>
    <row r="359" s="1" customFormat="1" ht="13.9" customHeight="1" x14ac:dyDescent="0.2"/>
    <row r="360" s="1" customFormat="1" ht="13.9" customHeight="1" x14ac:dyDescent="0.2"/>
    <row r="361" s="1" customFormat="1" ht="13.9" customHeight="1" x14ac:dyDescent="0.2"/>
    <row r="362" s="1" customFormat="1" ht="13.9" customHeight="1" x14ac:dyDescent="0.2"/>
    <row r="363" s="1" customFormat="1" ht="13.9" customHeight="1" x14ac:dyDescent="0.2"/>
    <row r="364" s="1" customFormat="1" ht="13.9" customHeight="1" x14ac:dyDescent="0.2"/>
    <row r="365" s="1" customFormat="1" ht="13.9" customHeight="1" x14ac:dyDescent="0.2"/>
    <row r="366" s="1" customFormat="1" ht="13.9" customHeight="1" x14ac:dyDescent="0.2"/>
    <row r="367" s="1" customFormat="1" ht="13.9" customHeight="1" x14ac:dyDescent="0.2"/>
    <row r="368" s="1" customFormat="1" ht="13.9" customHeight="1" x14ac:dyDescent="0.2"/>
    <row r="369" s="1" customFormat="1" ht="13.9" customHeight="1" x14ac:dyDescent="0.2"/>
    <row r="370" s="1" customFormat="1" ht="13.9" customHeight="1" x14ac:dyDescent="0.2"/>
    <row r="371" s="1" customFormat="1" ht="13.9" customHeight="1" x14ac:dyDescent="0.2"/>
    <row r="372" s="1" customFormat="1" ht="13.9" customHeight="1" x14ac:dyDescent="0.2"/>
    <row r="373" s="1" customFormat="1" ht="13.9" customHeight="1" x14ac:dyDescent="0.2"/>
    <row r="374" s="1" customFormat="1" ht="13.9" customHeight="1" x14ac:dyDescent="0.2"/>
    <row r="375" s="1" customFormat="1" ht="13.9" customHeight="1" x14ac:dyDescent="0.2"/>
    <row r="376" s="1" customFormat="1" ht="13.9" customHeight="1" x14ac:dyDescent="0.2"/>
    <row r="377" s="1" customFormat="1" ht="13.9" customHeight="1" x14ac:dyDescent="0.2"/>
    <row r="378" s="1" customFormat="1" ht="13.9" customHeight="1" x14ac:dyDescent="0.2"/>
    <row r="379" s="1" customFormat="1" ht="13.9" customHeight="1" x14ac:dyDescent="0.2"/>
    <row r="380" s="1" customFormat="1" ht="13.9" customHeight="1" x14ac:dyDescent="0.2"/>
    <row r="381" s="1" customFormat="1" ht="13.9" customHeight="1" x14ac:dyDescent="0.2"/>
    <row r="382" s="1" customFormat="1" ht="13.9" customHeight="1" x14ac:dyDescent="0.2"/>
    <row r="383" s="1" customFormat="1" ht="13.9" customHeight="1" x14ac:dyDescent="0.2"/>
    <row r="384" s="1" customFormat="1" ht="13.9" customHeight="1" x14ac:dyDescent="0.2"/>
    <row r="385" s="1" customFormat="1" ht="13.9" customHeight="1" x14ac:dyDescent="0.2"/>
    <row r="386" s="1" customFormat="1" ht="13.9" customHeight="1" x14ac:dyDescent="0.2"/>
    <row r="387" s="1" customFormat="1" ht="13.9" customHeight="1" x14ac:dyDescent="0.2"/>
    <row r="388" s="1" customFormat="1" ht="13.9" customHeight="1" x14ac:dyDescent="0.2"/>
    <row r="389" s="1" customFormat="1" ht="13.9" customHeight="1" x14ac:dyDescent="0.2"/>
    <row r="390" s="1" customFormat="1" ht="13.9" customHeight="1" x14ac:dyDescent="0.2"/>
    <row r="391" s="1" customFormat="1" ht="13.9" customHeight="1" x14ac:dyDescent="0.2"/>
    <row r="392" s="1" customFormat="1" ht="13.9" customHeight="1" x14ac:dyDescent="0.2"/>
    <row r="393" s="1" customFormat="1" ht="13.9" customHeight="1" x14ac:dyDescent="0.2"/>
    <row r="394" s="1" customFormat="1" ht="13.9" customHeight="1" x14ac:dyDescent="0.2"/>
    <row r="395" s="1" customFormat="1" ht="13.9" customHeight="1" x14ac:dyDescent="0.2"/>
    <row r="396" s="1" customFormat="1" ht="13.9" customHeight="1" x14ac:dyDescent="0.2"/>
    <row r="397" s="1" customFormat="1" ht="13.9" customHeight="1" x14ac:dyDescent="0.2"/>
    <row r="398" s="1" customFormat="1" ht="13.9" customHeight="1" x14ac:dyDescent="0.2"/>
    <row r="399" s="1" customFormat="1" ht="13.9" customHeight="1" x14ac:dyDescent="0.2"/>
    <row r="400" s="1" customFormat="1" ht="13.9" customHeight="1" x14ac:dyDescent="0.2"/>
    <row r="401" s="1" customFormat="1" ht="13.9" customHeight="1" x14ac:dyDescent="0.2"/>
    <row r="402" s="1" customFormat="1" ht="13.9" customHeight="1" x14ac:dyDescent="0.2"/>
    <row r="403" s="1" customFormat="1" ht="13.9" customHeight="1" x14ac:dyDescent="0.2"/>
    <row r="404" s="1" customFormat="1" ht="13.9" customHeight="1" x14ac:dyDescent="0.2"/>
    <row r="405" s="1" customFormat="1" ht="13.9" customHeight="1" x14ac:dyDescent="0.2"/>
    <row r="406" s="1" customFormat="1" ht="13.9" customHeight="1" x14ac:dyDescent="0.2"/>
    <row r="407" s="1" customFormat="1" ht="13.9" customHeight="1" x14ac:dyDescent="0.2"/>
    <row r="408" s="1" customFormat="1" ht="13.9" customHeight="1" x14ac:dyDescent="0.2"/>
    <row r="409" s="1" customFormat="1" ht="13.9" customHeight="1" x14ac:dyDescent="0.2"/>
    <row r="410" s="1" customFormat="1" ht="13.9" customHeight="1" x14ac:dyDescent="0.2"/>
    <row r="411" s="1" customFormat="1" ht="13.9" customHeight="1" x14ac:dyDescent="0.2"/>
    <row r="412" s="1" customFormat="1" ht="13.9" customHeight="1" x14ac:dyDescent="0.2"/>
    <row r="413" s="1" customFormat="1" ht="13.9" customHeight="1" x14ac:dyDescent="0.2"/>
    <row r="414" s="1" customFormat="1" ht="13.9" customHeight="1" x14ac:dyDescent="0.2"/>
    <row r="415" s="1" customFormat="1" ht="13.9" customHeight="1" x14ac:dyDescent="0.2"/>
    <row r="416" s="1" customFormat="1" ht="13.9" customHeight="1" x14ac:dyDescent="0.2"/>
    <row r="417" s="1" customFormat="1" ht="13.9" customHeight="1" x14ac:dyDescent="0.2"/>
    <row r="418" s="1" customFormat="1" ht="13.9" customHeight="1" x14ac:dyDescent="0.2"/>
    <row r="419" s="1" customFormat="1" ht="13.9" customHeight="1" x14ac:dyDescent="0.2"/>
    <row r="420" s="1" customFormat="1" ht="13.9" customHeight="1" x14ac:dyDescent="0.2"/>
    <row r="421" s="1" customFormat="1" ht="13.9" customHeight="1" x14ac:dyDescent="0.2"/>
    <row r="422" s="1" customFormat="1" ht="13.9" customHeight="1" x14ac:dyDescent="0.2"/>
    <row r="423" s="1" customFormat="1" ht="13.9" customHeight="1" x14ac:dyDescent="0.2"/>
    <row r="424" s="1" customFormat="1" ht="13.9" customHeight="1" x14ac:dyDescent="0.2"/>
    <row r="425" s="1" customFormat="1" ht="13.9" customHeight="1" x14ac:dyDescent="0.2"/>
    <row r="426" s="1" customFormat="1" ht="13.9" customHeight="1" x14ac:dyDescent="0.2"/>
    <row r="427" s="1" customFormat="1" ht="13.9" customHeight="1" x14ac:dyDescent="0.2"/>
    <row r="428" s="1" customFormat="1" ht="13.9" customHeight="1" x14ac:dyDescent="0.2"/>
    <row r="429" s="1" customFormat="1" ht="13.9" customHeight="1" x14ac:dyDescent="0.2"/>
    <row r="430" s="1" customFormat="1" ht="13.9" customHeight="1" x14ac:dyDescent="0.2"/>
    <row r="431" s="1" customFormat="1" ht="13.9" customHeight="1" x14ac:dyDescent="0.2"/>
    <row r="432" s="1" customFormat="1" ht="13.9" customHeight="1" x14ac:dyDescent="0.2"/>
    <row r="433" s="1" customFormat="1" ht="13.9" customHeight="1" x14ac:dyDescent="0.2"/>
    <row r="434" s="1" customFormat="1" ht="13.9" customHeight="1" x14ac:dyDescent="0.2"/>
    <row r="435" s="1" customFormat="1" ht="13.9" customHeight="1" x14ac:dyDescent="0.2"/>
    <row r="436" s="1" customFormat="1" ht="13.9" customHeight="1" x14ac:dyDescent="0.2"/>
    <row r="437" s="1" customFormat="1" ht="13.9" customHeight="1" x14ac:dyDescent="0.2"/>
    <row r="438" s="1" customFormat="1" ht="13.9" customHeight="1" x14ac:dyDescent="0.2"/>
    <row r="439" s="1" customFormat="1" ht="13.9" customHeight="1" x14ac:dyDescent="0.2"/>
    <row r="440" s="1" customFormat="1" ht="13.9" customHeight="1" x14ac:dyDescent="0.2"/>
    <row r="441" s="1" customFormat="1" ht="13.9" customHeight="1" x14ac:dyDescent="0.2"/>
    <row r="442" s="1" customFormat="1" ht="13.9" customHeight="1" x14ac:dyDescent="0.2"/>
    <row r="443" s="1" customFormat="1" ht="13.9" customHeight="1" x14ac:dyDescent="0.2"/>
    <row r="444" s="1" customFormat="1" ht="13.9" customHeight="1" x14ac:dyDescent="0.2"/>
    <row r="445" s="1" customFormat="1" ht="13.9" customHeight="1" x14ac:dyDescent="0.2"/>
    <row r="446" s="1" customFormat="1" ht="13.9" customHeight="1" x14ac:dyDescent="0.2"/>
    <row r="447" s="1" customFormat="1" ht="13.9" customHeight="1" x14ac:dyDescent="0.2"/>
    <row r="448" s="1" customFormat="1" ht="13.9" customHeight="1" x14ac:dyDescent="0.2"/>
    <row r="449" s="1" customFormat="1" ht="13.9" customHeight="1" x14ac:dyDescent="0.2"/>
    <row r="450" s="1" customFormat="1" ht="13.9" customHeight="1" x14ac:dyDescent="0.2"/>
    <row r="451" s="1" customFormat="1" ht="13.9" customHeight="1" x14ac:dyDescent="0.2"/>
    <row r="452" s="1" customFormat="1" ht="13.9" customHeight="1" x14ac:dyDescent="0.2"/>
    <row r="453" s="1" customFormat="1" ht="13.9" customHeight="1" x14ac:dyDescent="0.2"/>
    <row r="454" s="1" customFormat="1" ht="13.9" customHeight="1" x14ac:dyDescent="0.2"/>
    <row r="455" s="1" customFormat="1" ht="13.9" customHeight="1" x14ac:dyDescent="0.2"/>
    <row r="456" s="1" customFormat="1" ht="13.9" customHeight="1" x14ac:dyDescent="0.2"/>
    <row r="457" s="1" customFormat="1" ht="13.9" customHeight="1" x14ac:dyDescent="0.2"/>
    <row r="458" s="1" customFormat="1" ht="13.9" customHeight="1" x14ac:dyDescent="0.2"/>
    <row r="459" s="1" customFormat="1" ht="13.9" customHeight="1" x14ac:dyDescent="0.2"/>
    <row r="460" s="1" customFormat="1" ht="13.9" customHeight="1" x14ac:dyDescent="0.2"/>
    <row r="461" s="1" customFormat="1" ht="13.9" customHeight="1" x14ac:dyDescent="0.2"/>
    <row r="462" s="1" customFormat="1" ht="13.9" customHeight="1" x14ac:dyDescent="0.2"/>
    <row r="463" s="1" customFormat="1" ht="13.9" customHeight="1" x14ac:dyDescent="0.2"/>
    <row r="464" s="1" customFormat="1" ht="13.9" customHeight="1" x14ac:dyDescent="0.2"/>
    <row r="465" s="1" customFormat="1" ht="13.9" customHeight="1" x14ac:dyDescent="0.2"/>
    <row r="466" s="1" customFormat="1" ht="13.9" customHeight="1" x14ac:dyDescent="0.2"/>
    <row r="467" s="1" customFormat="1" ht="13.9" customHeight="1" x14ac:dyDescent="0.2"/>
    <row r="468" s="1" customFormat="1" ht="13.9" customHeight="1" x14ac:dyDescent="0.2"/>
    <row r="469" s="1" customFormat="1" ht="13.9" customHeight="1" x14ac:dyDescent="0.2"/>
    <row r="470" s="1" customFormat="1" ht="13.9" customHeight="1" x14ac:dyDescent="0.2"/>
    <row r="471" s="1" customFormat="1" ht="13.9" customHeight="1" x14ac:dyDescent="0.2"/>
    <row r="472" s="1" customFormat="1" ht="13.9" customHeight="1" x14ac:dyDescent="0.2"/>
    <row r="473" s="1" customFormat="1" ht="13.9" customHeight="1" x14ac:dyDescent="0.2"/>
    <row r="474" s="1" customFormat="1" ht="13.9" customHeight="1" x14ac:dyDescent="0.2"/>
    <row r="475" s="1" customFormat="1" ht="13.9" customHeight="1" x14ac:dyDescent="0.2"/>
    <row r="476" s="1" customFormat="1" ht="13.9" customHeight="1" x14ac:dyDescent="0.2"/>
    <row r="477" s="1" customFormat="1" ht="13.9" customHeight="1" x14ac:dyDescent="0.2"/>
    <row r="478" s="1" customFormat="1" ht="13.9" customHeight="1" x14ac:dyDescent="0.2"/>
    <row r="479" s="1" customFormat="1" ht="13.9" customHeight="1" x14ac:dyDescent="0.2"/>
    <row r="480" s="1" customFormat="1" ht="13.9" customHeight="1" x14ac:dyDescent="0.2"/>
    <row r="481" s="1" customFormat="1" ht="13.9" customHeight="1" x14ac:dyDescent="0.2"/>
    <row r="482" s="1" customFormat="1" ht="13.9" customHeight="1" x14ac:dyDescent="0.2"/>
    <row r="483" s="1" customFormat="1" ht="13.9" customHeight="1" x14ac:dyDescent="0.2"/>
    <row r="484" s="1" customFormat="1" ht="13.9" customHeight="1" x14ac:dyDescent="0.2"/>
    <row r="485" s="1" customFormat="1" ht="13.9" customHeight="1" x14ac:dyDescent="0.2"/>
    <row r="486" s="1" customFormat="1" ht="13.9" customHeight="1" x14ac:dyDescent="0.2"/>
    <row r="487" s="1" customFormat="1" ht="13.9" customHeight="1" x14ac:dyDescent="0.2"/>
    <row r="488" s="1" customFormat="1" ht="13.9" customHeight="1" x14ac:dyDescent="0.2"/>
    <row r="489" s="1" customFormat="1" ht="13.9" customHeight="1" x14ac:dyDescent="0.2"/>
    <row r="490" s="1" customFormat="1" ht="13.9" customHeight="1" x14ac:dyDescent="0.2"/>
    <row r="491" s="1" customFormat="1" ht="13.9" customHeight="1" x14ac:dyDescent="0.2"/>
    <row r="492" s="1" customFormat="1" ht="13.9" customHeight="1" x14ac:dyDescent="0.2"/>
    <row r="493" s="1" customFormat="1" ht="13.9" customHeight="1" x14ac:dyDescent="0.2"/>
    <row r="494" s="1" customFormat="1" ht="13.9" customHeight="1" x14ac:dyDescent="0.2"/>
    <row r="495" s="1" customFormat="1" ht="13.9" customHeight="1" x14ac:dyDescent="0.2"/>
    <row r="496" s="1" customFormat="1" ht="13.9" customHeight="1" x14ac:dyDescent="0.2"/>
    <row r="497" s="1" customFormat="1" ht="13.9" customHeight="1" x14ac:dyDescent="0.2"/>
    <row r="498" s="1" customFormat="1" ht="13.9" customHeight="1" x14ac:dyDescent="0.2"/>
    <row r="499" s="1" customFormat="1" ht="13.9" customHeight="1" x14ac:dyDescent="0.2"/>
    <row r="500" s="1" customFormat="1" ht="13.9" customHeight="1" x14ac:dyDescent="0.2"/>
    <row r="501" s="1" customFormat="1" ht="13.9" customHeight="1" x14ac:dyDescent="0.2"/>
    <row r="502" s="1" customFormat="1" ht="13.9" customHeight="1" x14ac:dyDescent="0.2"/>
    <row r="503" s="1" customFormat="1" ht="13.9" customHeight="1" x14ac:dyDescent="0.2"/>
    <row r="504" s="1" customFormat="1" ht="13.9" customHeight="1" x14ac:dyDescent="0.2"/>
    <row r="505" s="1" customFormat="1" ht="13.9" customHeight="1" x14ac:dyDescent="0.2"/>
    <row r="506" s="1" customFormat="1" ht="13.9" customHeight="1" x14ac:dyDescent="0.2"/>
    <row r="507" s="1" customFormat="1" ht="13.9" customHeight="1" x14ac:dyDescent="0.2"/>
    <row r="508" s="1" customFormat="1" ht="13.9" customHeight="1" x14ac:dyDescent="0.2"/>
    <row r="509" s="1" customFormat="1" ht="13.9" customHeight="1" x14ac:dyDescent="0.2"/>
    <row r="510" s="1" customFormat="1" ht="13.9" customHeight="1" x14ac:dyDescent="0.2"/>
    <row r="511" s="1" customFormat="1" ht="13.9" customHeight="1" x14ac:dyDescent="0.2"/>
    <row r="512" s="1" customFormat="1" ht="13.9" customHeight="1" x14ac:dyDescent="0.2"/>
    <row r="513" s="1" customFormat="1" ht="13.9" customHeight="1" x14ac:dyDescent="0.2"/>
    <row r="514" s="1" customFormat="1" ht="13.9" customHeight="1" x14ac:dyDescent="0.2"/>
    <row r="515" s="1" customFormat="1" ht="13.9" customHeight="1" x14ac:dyDescent="0.2"/>
    <row r="516" s="1" customFormat="1" ht="13.9" customHeight="1" x14ac:dyDescent="0.2"/>
    <row r="517" s="1" customFormat="1" ht="13.9" customHeight="1" x14ac:dyDescent="0.2"/>
    <row r="518" s="1" customFormat="1" ht="13.9" customHeight="1" x14ac:dyDescent="0.2"/>
    <row r="519" s="1" customFormat="1" ht="13.9" customHeight="1" x14ac:dyDescent="0.2"/>
    <row r="520" s="1" customFormat="1" ht="13.9" customHeight="1" x14ac:dyDescent="0.2"/>
    <row r="521" s="1" customFormat="1" ht="13.9" customHeight="1" x14ac:dyDescent="0.2"/>
    <row r="522" s="1" customFormat="1" ht="13.9" customHeight="1" x14ac:dyDescent="0.2"/>
    <row r="523" s="1" customFormat="1" ht="13.9" customHeight="1" x14ac:dyDescent="0.2"/>
    <row r="524" s="1" customFormat="1" ht="13.9" customHeight="1" x14ac:dyDescent="0.2"/>
    <row r="525" s="1" customFormat="1" ht="13.9" customHeight="1" x14ac:dyDescent="0.2"/>
    <row r="526" s="1" customFormat="1" ht="13.9" customHeight="1" x14ac:dyDescent="0.2"/>
    <row r="527" s="1" customFormat="1" ht="13.9" customHeight="1" x14ac:dyDescent="0.2"/>
    <row r="528" s="1" customFormat="1" ht="13.9" customHeight="1" x14ac:dyDescent="0.2"/>
    <row r="529" s="1" customFormat="1" ht="13.9" customHeight="1" x14ac:dyDescent="0.2"/>
    <row r="530" s="1" customFormat="1" ht="13.9" customHeight="1" x14ac:dyDescent="0.2"/>
    <row r="531" s="1" customFormat="1" ht="13.9" customHeight="1" x14ac:dyDescent="0.2"/>
    <row r="532" s="1" customFormat="1" ht="13.9" customHeight="1" x14ac:dyDescent="0.2"/>
    <row r="533" s="1" customFormat="1" ht="13.9" customHeight="1" x14ac:dyDescent="0.2"/>
    <row r="534" s="1" customFormat="1" ht="13.9" customHeight="1" x14ac:dyDescent="0.2"/>
    <row r="535" s="1" customFormat="1" ht="13.9" customHeight="1" x14ac:dyDescent="0.2"/>
    <row r="536" s="1" customFormat="1" ht="13.9" customHeight="1" x14ac:dyDescent="0.2"/>
    <row r="537" s="1" customFormat="1" ht="13.9" customHeight="1" x14ac:dyDescent="0.2"/>
    <row r="538" s="1" customFormat="1" ht="13.9" customHeight="1" x14ac:dyDescent="0.2"/>
    <row r="539" s="1" customFormat="1" ht="13.9" customHeight="1" x14ac:dyDescent="0.2"/>
    <row r="540" s="1" customFormat="1" ht="13.9" customHeight="1" x14ac:dyDescent="0.2"/>
    <row r="541" s="1" customFormat="1" ht="13.9" customHeight="1" x14ac:dyDescent="0.2"/>
    <row r="542" s="1" customFormat="1" ht="13.9" customHeight="1" x14ac:dyDescent="0.2"/>
    <row r="543" s="1" customFormat="1" ht="13.9" customHeight="1" x14ac:dyDescent="0.2"/>
    <row r="544" s="1" customFormat="1" ht="13.9" customHeight="1" x14ac:dyDescent="0.2"/>
    <row r="545" s="1" customFormat="1" ht="13.9" customHeight="1" x14ac:dyDescent="0.2"/>
    <row r="546" s="1" customFormat="1" ht="13.9" customHeight="1" x14ac:dyDescent="0.2"/>
    <row r="547" s="1" customFormat="1" ht="13.9" customHeight="1" x14ac:dyDescent="0.2"/>
    <row r="548" s="1" customFormat="1" ht="13.9" customHeight="1" x14ac:dyDescent="0.2"/>
    <row r="549" s="1" customFormat="1" ht="13.9" customHeight="1" x14ac:dyDescent="0.2"/>
    <row r="550" s="1" customFormat="1" ht="13.9" customHeight="1" x14ac:dyDescent="0.2"/>
    <row r="551" s="1" customFormat="1" ht="13.9" customHeight="1" x14ac:dyDescent="0.2"/>
    <row r="552" s="1" customFormat="1" ht="13.9" customHeight="1" x14ac:dyDescent="0.2"/>
    <row r="553" s="1" customFormat="1" ht="13.9" customHeight="1" x14ac:dyDescent="0.2"/>
    <row r="554" s="1" customFormat="1" ht="13.9" customHeight="1" x14ac:dyDescent="0.2"/>
    <row r="555" s="1" customFormat="1" ht="13.9" customHeight="1" x14ac:dyDescent="0.2"/>
    <row r="556" s="1" customFormat="1" ht="13.9" customHeight="1" x14ac:dyDescent="0.2"/>
    <row r="557" s="1" customFormat="1" ht="13.9" customHeight="1" x14ac:dyDescent="0.2"/>
    <row r="558" s="1" customFormat="1" ht="13.9" customHeight="1" x14ac:dyDescent="0.2"/>
    <row r="559" s="1" customFormat="1" ht="13.9" customHeight="1" x14ac:dyDescent="0.2"/>
    <row r="560" s="1" customFormat="1" ht="13.9" customHeight="1" x14ac:dyDescent="0.2"/>
    <row r="561" s="1" customFormat="1" ht="13.9" customHeight="1" x14ac:dyDescent="0.2"/>
    <row r="562" s="1" customFormat="1" ht="13.9" customHeight="1" x14ac:dyDescent="0.2"/>
    <row r="563" s="1" customFormat="1" ht="13.9" customHeight="1" x14ac:dyDescent="0.2"/>
    <row r="564" s="1" customFormat="1" ht="13.9" customHeight="1" x14ac:dyDescent="0.2"/>
    <row r="565" s="1" customFormat="1" ht="13.9" customHeight="1" x14ac:dyDescent="0.2"/>
    <row r="566" s="1" customFormat="1" ht="13.9" customHeight="1" x14ac:dyDescent="0.2"/>
    <row r="567" s="1" customFormat="1" ht="13.9" customHeight="1" x14ac:dyDescent="0.2"/>
    <row r="568" s="1" customFormat="1" ht="13.9" customHeight="1" x14ac:dyDescent="0.2"/>
    <row r="569" s="1" customFormat="1" ht="13.9" customHeight="1" x14ac:dyDescent="0.2"/>
    <row r="570" s="1" customFormat="1" ht="13.9" customHeight="1" x14ac:dyDescent="0.2"/>
    <row r="571" s="1" customFormat="1" ht="13.9" customHeight="1" x14ac:dyDescent="0.2"/>
    <row r="572" s="1" customFormat="1" ht="13.9" customHeight="1" x14ac:dyDescent="0.2"/>
    <row r="573" s="1" customFormat="1" ht="13.9" customHeight="1" x14ac:dyDescent="0.2"/>
    <row r="574" s="1" customFormat="1" ht="13.9" customHeight="1" x14ac:dyDescent="0.2"/>
    <row r="575" s="1" customFormat="1" ht="13.9" customHeight="1" x14ac:dyDescent="0.2"/>
    <row r="576" s="1" customFormat="1" ht="13.9" customHeight="1" x14ac:dyDescent="0.2"/>
    <row r="577" s="1" customFormat="1" ht="13.9" customHeight="1" x14ac:dyDescent="0.2"/>
    <row r="578" s="1" customFormat="1" ht="13.9" customHeight="1" x14ac:dyDescent="0.2"/>
    <row r="579" s="1" customFormat="1" ht="13.9" customHeight="1" x14ac:dyDescent="0.2"/>
    <row r="580" s="1" customFormat="1" ht="13.9" customHeight="1" x14ac:dyDescent="0.2"/>
    <row r="581" s="1" customFormat="1" ht="13.9" customHeight="1" x14ac:dyDescent="0.2"/>
    <row r="582" s="1" customFormat="1" ht="13.9" customHeight="1" x14ac:dyDescent="0.2"/>
    <row r="583" s="1" customFormat="1" ht="13.9" customHeight="1" x14ac:dyDescent="0.2"/>
    <row r="584" s="1" customFormat="1" ht="13.9" customHeight="1" x14ac:dyDescent="0.2"/>
    <row r="585" s="1" customFormat="1" ht="13.9" customHeight="1" x14ac:dyDescent="0.2"/>
    <row r="586" s="1" customFormat="1" ht="13.9" customHeight="1" x14ac:dyDescent="0.2"/>
    <row r="587" s="1" customFormat="1" ht="13.9" customHeight="1" x14ac:dyDescent="0.2"/>
    <row r="588" s="1" customFormat="1" ht="13.9" customHeight="1" x14ac:dyDescent="0.2"/>
    <row r="589" s="1" customFormat="1" ht="13.9" customHeight="1" x14ac:dyDescent="0.2"/>
    <row r="590" s="1" customFormat="1" ht="13.9" customHeight="1" x14ac:dyDescent="0.2"/>
    <row r="591" s="1" customFormat="1" ht="13.9" customHeight="1" x14ac:dyDescent="0.2"/>
    <row r="592" s="1" customFormat="1" ht="13.9" customHeight="1" x14ac:dyDescent="0.2"/>
    <row r="593" s="1" customFormat="1" ht="13.9" customHeight="1" x14ac:dyDescent="0.2"/>
    <row r="594" s="1" customFormat="1" ht="13.9" customHeight="1" x14ac:dyDescent="0.2"/>
    <row r="595" s="1" customFormat="1" ht="13.9" customHeight="1" x14ac:dyDescent="0.2"/>
    <row r="596" s="1" customFormat="1" ht="13.9" customHeight="1" x14ac:dyDescent="0.2"/>
    <row r="597" s="1" customFormat="1" ht="13.9" customHeight="1" x14ac:dyDescent="0.2"/>
    <row r="598" s="1" customFormat="1" ht="13.9" customHeight="1" x14ac:dyDescent="0.2"/>
    <row r="599" s="1" customFormat="1" ht="13.9" customHeight="1" x14ac:dyDescent="0.2"/>
    <row r="600" s="1" customFormat="1" ht="13.9" customHeight="1" x14ac:dyDescent="0.2"/>
    <row r="601" s="1" customFormat="1" ht="13.9" customHeight="1" x14ac:dyDescent="0.2"/>
    <row r="602" s="1" customFormat="1" ht="13.9" customHeight="1" x14ac:dyDescent="0.2"/>
    <row r="603" s="1" customFormat="1" ht="13.9" customHeight="1" x14ac:dyDescent="0.2"/>
    <row r="604" s="1" customFormat="1" ht="13.9" customHeight="1" x14ac:dyDescent="0.2"/>
    <row r="605" s="1" customFormat="1" ht="13.9" customHeight="1" x14ac:dyDescent="0.2"/>
    <row r="606" s="1" customFormat="1" ht="13.9" customHeight="1" x14ac:dyDescent="0.2"/>
    <row r="607" s="1" customFormat="1" ht="13.9" customHeight="1" x14ac:dyDescent="0.2"/>
    <row r="608" s="1" customFormat="1" ht="13.9" customHeight="1" x14ac:dyDescent="0.2"/>
    <row r="609" s="1" customFormat="1" ht="13.9" customHeight="1" x14ac:dyDescent="0.2"/>
    <row r="610" s="1" customFormat="1" ht="13.9" customHeight="1" x14ac:dyDescent="0.2"/>
    <row r="611" s="1" customFormat="1" ht="13.9" customHeight="1" x14ac:dyDescent="0.2"/>
    <row r="612" s="1" customFormat="1" ht="13.9" customHeight="1" x14ac:dyDescent="0.2"/>
    <row r="613" s="1" customFormat="1" ht="13.9" customHeight="1" x14ac:dyDescent="0.2"/>
    <row r="614" s="1" customFormat="1" ht="13.9" customHeight="1" x14ac:dyDescent="0.2"/>
    <row r="615" s="1" customFormat="1" ht="13.9" customHeight="1" x14ac:dyDescent="0.2"/>
    <row r="616" s="1" customFormat="1" ht="13.9" customHeight="1" x14ac:dyDescent="0.2"/>
    <row r="617" s="1" customFormat="1" ht="13.9" customHeight="1" x14ac:dyDescent="0.2"/>
    <row r="618" s="1" customFormat="1" ht="13.9" customHeight="1" x14ac:dyDescent="0.2"/>
    <row r="619" s="1" customFormat="1" ht="13.9" customHeight="1" x14ac:dyDescent="0.2"/>
    <row r="620" s="1" customFormat="1" ht="13.9" customHeight="1" x14ac:dyDescent="0.2"/>
    <row r="621" s="1" customFormat="1" ht="13.9" customHeight="1" x14ac:dyDescent="0.2"/>
    <row r="622" s="1" customFormat="1" ht="13.9" customHeight="1" x14ac:dyDescent="0.2"/>
    <row r="623" s="1" customFormat="1" ht="13.9" customHeight="1" x14ac:dyDescent="0.2"/>
    <row r="624" s="1" customFormat="1" ht="13.9" customHeight="1" x14ac:dyDescent="0.2"/>
    <row r="625" s="1" customFormat="1" ht="13.9" customHeight="1" x14ac:dyDescent="0.2"/>
    <row r="626" s="1" customFormat="1" ht="13.9" customHeight="1" x14ac:dyDescent="0.2"/>
    <row r="627" s="1" customFormat="1" ht="13.9" customHeight="1" x14ac:dyDescent="0.2"/>
    <row r="628" s="1" customFormat="1" ht="13.9" customHeight="1" x14ac:dyDescent="0.2"/>
    <row r="629" s="1" customFormat="1" ht="13.9" customHeight="1" x14ac:dyDescent="0.2"/>
    <row r="630" s="1" customFormat="1" ht="13.9" customHeight="1" x14ac:dyDescent="0.2"/>
    <row r="631" s="1" customFormat="1" ht="13.9" customHeight="1" x14ac:dyDescent="0.2"/>
    <row r="632" s="1" customFormat="1" ht="13.9" customHeight="1" x14ac:dyDescent="0.2"/>
    <row r="633" s="1" customFormat="1" ht="13.9" customHeight="1" x14ac:dyDescent="0.2"/>
    <row r="634" s="1" customFormat="1" ht="13.9" customHeight="1" x14ac:dyDescent="0.2"/>
    <row r="635" s="1" customFormat="1" ht="13.9" customHeight="1" x14ac:dyDescent="0.2"/>
    <row r="636" s="1" customFormat="1" ht="13.9" customHeight="1" x14ac:dyDescent="0.2"/>
    <row r="637" s="1" customFormat="1" ht="13.9" customHeight="1" x14ac:dyDescent="0.2"/>
    <row r="638" s="1" customFormat="1" ht="13.9" customHeight="1" x14ac:dyDescent="0.2"/>
    <row r="639" s="1" customFormat="1" ht="13.9" customHeight="1" x14ac:dyDescent="0.2"/>
    <row r="640" s="1" customFormat="1" ht="13.9" customHeight="1" x14ac:dyDescent="0.2"/>
    <row r="641" s="1" customFormat="1" ht="13.9" customHeight="1" x14ac:dyDescent="0.2"/>
    <row r="642" s="1" customFormat="1" ht="13.9" customHeight="1" x14ac:dyDescent="0.2"/>
    <row r="643" s="1" customFormat="1" ht="13.9" customHeight="1" x14ac:dyDescent="0.2"/>
    <row r="644" s="1" customFormat="1" ht="13.9" customHeight="1" x14ac:dyDescent="0.2"/>
    <row r="645" s="1" customFormat="1" ht="13.9" customHeight="1" x14ac:dyDescent="0.2"/>
    <row r="646" s="1" customFormat="1" ht="13.9" customHeight="1" x14ac:dyDescent="0.2"/>
    <row r="647" s="1" customFormat="1" ht="13.9" customHeight="1" x14ac:dyDescent="0.2"/>
    <row r="648" s="1" customFormat="1" ht="13.9" customHeight="1" x14ac:dyDescent="0.2"/>
    <row r="649" s="1" customFormat="1" ht="13.9" customHeight="1" x14ac:dyDescent="0.2"/>
    <row r="650" s="1" customFormat="1" ht="13.9" customHeight="1" x14ac:dyDescent="0.2"/>
    <row r="651" s="1" customFormat="1" ht="13.9" customHeight="1" x14ac:dyDescent="0.2"/>
    <row r="652" s="1" customFormat="1" ht="13.9" customHeight="1" x14ac:dyDescent="0.2"/>
    <row r="653" s="1" customFormat="1" ht="13.9" customHeight="1" x14ac:dyDescent="0.2"/>
    <row r="654" s="1" customFormat="1" ht="13.9" customHeight="1" x14ac:dyDescent="0.2"/>
    <row r="655" s="1" customFormat="1" ht="13.9" customHeight="1" x14ac:dyDescent="0.2"/>
    <row r="656" s="1" customFormat="1" ht="13.9" customHeight="1" x14ac:dyDescent="0.2"/>
    <row r="657" s="1" customFormat="1" ht="13.9" customHeight="1" x14ac:dyDescent="0.2"/>
    <row r="658" s="1" customFormat="1" ht="13.9" customHeight="1" x14ac:dyDescent="0.2"/>
    <row r="659" s="1" customFormat="1" ht="13.9" customHeight="1" x14ac:dyDescent="0.2"/>
    <row r="660" s="1" customFormat="1" ht="13.9" customHeight="1" x14ac:dyDescent="0.2"/>
    <row r="661" s="1" customFormat="1" ht="13.9" customHeight="1" x14ac:dyDescent="0.2"/>
    <row r="662" s="1" customFormat="1" ht="13.9" customHeight="1" x14ac:dyDescent="0.2"/>
    <row r="663" s="1" customFormat="1" ht="13.9" customHeight="1" x14ac:dyDescent="0.2"/>
    <row r="664" s="1" customFormat="1" ht="13.9" customHeight="1" x14ac:dyDescent="0.2"/>
    <row r="665" s="1" customFormat="1" ht="13.9" customHeight="1" x14ac:dyDescent="0.2"/>
    <row r="666" s="1" customFormat="1" ht="13.9" customHeight="1" x14ac:dyDescent="0.2"/>
    <row r="667" s="1" customFormat="1" ht="13.9" customHeight="1" x14ac:dyDescent="0.2"/>
    <row r="668" s="1" customFormat="1" ht="13.9" customHeight="1" x14ac:dyDescent="0.2"/>
    <row r="669" s="1" customFormat="1" ht="13.9" customHeight="1" x14ac:dyDescent="0.2"/>
    <row r="670" s="1" customFormat="1" ht="13.9" customHeight="1" x14ac:dyDescent="0.2"/>
    <row r="671" s="1" customFormat="1" ht="13.9" customHeight="1" x14ac:dyDescent="0.2"/>
    <row r="672" s="1" customFormat="1" ht="13.9" customHeight="1" x14ac:dyDescent="0.2"/>
    <row r="673" s="1" customFormat="1" ht="13.9" customHeight="1" x14ac:dyDescent="0.2"/>
    <row r="674" s="1" customFormat="1" ht="13.9" customHeight="1" x14ac:dyDescent="0.2"/>
    <row r="675" s="1" customFormat="1" ht="13.9" customHeight="1" x14ac:dyDescent="0.2"/>
    <row r="676" s="1" customFormat="1" ht="13.9" customHeight="1" x14ac:dyDescent="0.2"/>
    <row r="677" s="1" customFormat="1" ht="13.9" customHeight="1" x14ac:dyDescent="0.2"/>
    <row r="678" s="1" customFormat="1" ht="13.9" customHeight="1" x14ac:dyDescent="0.2"/>
    <row r="679" s="1" customFormat="1" ht="13.9" customHeight="1" x14ac:dyDescent="0.2"/>
    <row r="680" s="1" customFormat="1" ht="13.9" customHeight="1" x14ac:dyDescent="0.2"/>
    <row r="681" s="1" customFormat="1" ht="13.9" customHeight="1" x14ac:dyDescent="0.2"/>
    <row r="682" s="1" customFormat="1" ht="13.9" customHeight="1" x14ac:dyDescent="0.2"/>
    <row r="683" s="1" customFormat="1" ht="13.9" customHeight="1" x14ac:dyDescent="0.2"/>
    <row r="684" s="1" customFormat="1" ht="13.9" customHeight="1" x14ac:dyDescent="0.2"/>
    <row r="685" s="1" customFormat="1" ht="13.9" customHeight="1" x14ac:dyDescent="0.2"/>
    <row r="686" s="1" customFormat="1" ht="13.9" customHeight="1" x14ac:dyDescent="0.2"/>
    <row r="687" s="1" customFormat="1" ht="13.9" customHeight="1" x14ac:dyDescent="0.2"/>
    <row r="688" s="1" customFormat="1" ht="13.9" customHeight="1" x14ac:dyDescent="0.2"/>
    <row r="689" s="1" customFormat="1" ht="13.9" customHeight="1" x14ac:dyDescent="0.2"/>
    <row r="690" s="1" customFormat="1" ht="13.9" customHeight="1" x14ac:dyDescent="0.2"/>
    <row r="691" s="1" customFormat="1" ht="13.9" customHeight="1" x14ac:dyDescent="0.2"/>
    <row r="692" s="1" customFormat="1" ht="13.9" customHeight="1" x14ac:dyDescent="0.2"/>
    <row r="693" s="1" customFormat="1" ht="13.9" customHeight="1" x14ac:dyDescent="0.2"/>
    <row r="694" s="1" customFormat="1" ht="13.9" customHeight="1" x14ac:dyDescent="0.2"/>
    <row r="695" s="1" customFormat="1" ht="13.9" customHeight="1" x14ac:dyDescent="0.2"/>
    <row r="696" s="1" customFormat="1" ht="13.9" customHeight="1" x14ac:dyDescent="0.2"/>
    <row r="697" s="1" customFormat="1" ht="13.9" customHeight="1" x14ac:dyDescent="0.2"/>
    <row r="698" s="1" customFormat="1" ht="13.9" customHeight="1" x14ac:dyDescent="0.2"/>
    <row r="699" s="1" customFormat="1" ht="13.9" customHeight="1" x14ac:dyDescent="0.2"/>
    <row r="700" s="1" customFormat="1" ht="13.9" customHeight="1" x14ac:dyDescent="0.2"/>
    <row r="701" s="1" customFormat="1" ht="13.9" customHeight="1" x14ac:dyDescent="0.2"/>
    <row r="702" s="1" customFormat="1" ht="13.9" customHeight="1" x14ac:dyDescent="0.2"/>
    <row r="703" s="1" customFormat="1" ht="13.9" customHeight="1" x14ac:dyDescent="0.2"/>
    <row r="704" s="1" customFormat="1" ht="13.9" customHeight="1" x14ac:dyDescent="0.2"/>
    <row r="705" s="1" customFormat="1" ht="13.9" customHeight="1" x14ac:dyDescent="0.2"/>
    <row r="706" s="1" customFormat="1" ht="13.9" customHeight="1" x14ac:dyDescent="0.2"/>
    <row r="707" s="1" customFormat="1" ht="13.9" customHeight="1" x14ac:dyDescent="0.2"/>
    <row r="708" s="1" customFormat="1" ht="13.9" customHeight="1" x14ac:dyDescent="0.2"/>
    <row r="709" s="1" customFormat="1" ht="13.9" customHeight="1" x14ac:dyDescent="0.2"/>
    <row r="710" s="1" customFormat="1" ht="13.9" customHeight="1" x14ac:dyDescent="0.2"/>
    <row r="711" s="1" customFormat="1" ht="13.9" customHeight="1" x14ac:dyDescent="0.2"/>
    <row r="712" s="1" customFormat="1" ht="13.9" customHeight="1" x14ac:dyDescent="0.2"/>
    <row r="713" s="1" customFormat="1" ht="13.9" customHeight="1" x14ac:dyDescent="0.2"/>
    <row r="714" s="1" customFormat="1" ht="13.9" customHeight="1" x14ac:dyDescent="0.2"/>
    <row r="715" s="1" customFormat="1" ht="13.9" customHeight="1" x14ac:dyDescent="0.2"/>
    <row r="716" s="1" customFormat="1" ht="13.9" customHeight="1" x14ac:dyDescent="0.2"/>
    <row r="717" s="1" customFormat="1" ht="13.9" customHeight="1" x14ac:dyDescent="0.2"/>
    <row r="718" s="1" customFormat="1" ht="13.9" customHeight="1" x14ac:dyDescent="0.2"/>
    <row r="719" s="1" customFormat="1" ht="13.9" customHeight="1" x14ac:dyDescent="0.2"/>
    <row r="720" s="1" customFormat="1" ht="13.9" customHeight="1" x14ac:dyDescent="0.2"/>
    <row r="721" s="1" customFormat="1" ht="13.9" customHeight="1" x14ac:dyDescent="0.2"/>
    <row r="722" s="1" customFormat="1" ht="13.9" customHeight="1" x14ac:dyDescent="0.2"/>
    <row r="723" s="1" customFormat="1" ht="13.9" customHeight="1" x14ac:dyDescent="0.2"/>
    <row r="724" s="1" customFormat="1" ht="13.9" customHeight="1" x14ac:dyDescent="0.2"/>
    <row r="725" s="1" customFormat="1" ht="13.9" customHeight="1" x14ac:dyDescent="0.2"/>
    <row r="726" s="1" customFormat="1" ht="13.9" customHeight="1" x14ac:dyDescent="0.2"/>
    <row r="727" s="1" customFormat="1" ht="13.9" customHeight="1" x14ac:dyDescent="0.2"/>
    <row r="728" s="1" customFormat="1" ht="13.9" customHeight="1" x14ac:dyDescent="0.2"/>
    <row r="729" s="1" customFormat="1" ht="13.9" customHeight="1" x14ac:dyDescent="0.2"/>
    <row r="730" s="1" customFormat="1" ht="13.9" customHeight="1" x14ac:dyDescent="0.2"/>
    <row r="731" s="1" customFormat="1" ht="13.9" customHeight="1" x14ac:dyDescent="0.2"/>
    <row r="732" s="1" customFormat="1" ht="13.9" customHeight="1" x14ac:dyDescent="0.2"/>
    <row r="733" s="1" customFormat="1" ht="13.9" customHeight="1" x14ac:dyDescent="0.2"/>
    <row r="734" s="1" customFormat="1" ht="13.9" customHeight="1" x14ac:dyDescent="0.2"/>
    <row r="735" s="1" customFormat="1" ht="13.9" customHeight="1" x14ac:dyDescent="0.2"/>
    <row r="736" s="1" customFormat="1" ht="13.9" customHeight="1" x14ac:dyDescent="0.2"/>
    <row r="737" s="1" customFormat="1" ht="13.9" customHeight="1" x14ac:dyDescent="0.2"/>
    <row r="738" s="1" customFormat="1" ht="13.9" customHeight="1" x14ac:dyDescent="0.2"/>
    <row r="739" s="1" customFormat="1" ht="13.9" customHeight="1" x14ac:dyDescent="0.2"/>
    <row r="740" s="1" customFormat="1" ht="13.9" customHeight="1" x14ac:dyDescent="0.2"/>
    <row r="741" s="1" customFormat="1" ht="13.9" customHeight="1" x14ac:dyDescent="0.2"/>
    <row r="742" s="1" customFormat="1" ht="13.9" customHeight="1" x14ac:dyDescent="0.2"/>
    <row r="743" s="1" customFormat="1" ht="13.9" customHeight="1" x14ac:dyDescent="0.2"/>
    <row r="744" s="1" customFormat="1" ht="13.9" customHeight="1" x14ac:dyDescent="0.2"/>
    <row r="745" s="1" customFormat="1" ht="13.9" customHeight="1" x14ac:dyDescent="0.2"/>
    <row r="746" s="1" customFormat="1" ht="13.9" customHeight="1" x14ac:dyDescent="0.2"/>
    <row r="747" s="1" customFormat="1" ht="13.9" customHeight="1" x14ac:dyDescent="0.2"/>
    <row r="748" s="1" customFormat="1" ht="13.9" customHeight="1" x14ac:dyDescent="0.2"/>
    <row r="749" s="1" customFormat="1" ht="13.9" customHeight="1" x14ac:dyDescent="0.2"/>
    <row r="750" s="1" customFormat="1" ht="13.9" customHeight="1" x14ac:dyDescent="0.2"/>
    <row r="751" s="1" customFormat="1" ht="13.9" customHeight="1" x14ac:dyDescent="0.2"/>
    <row r="752" s="1" customFormat="1" ht="13.9" customHeight="1" x14ac:dyDescent="0.2"/>
    <row r="753" s="1" customFormat="1" ht="13.9" customHeight="1" x14ac:dyDescent="0.2"/>
    <row r="754" s="1" customFormat="1" ht="13.9" customHeight="1" x14ac:dyDescent="0.2"/>
    <row r="755" s="1" customFormat="1" ht="13.9" customHeight="1" x14ac:dyDescent="0.2"/>
    <row r="756" s="1" customFormat="1" ht="13.9" customHeight="1" x14ac:dyDescent="0.2"/>
    <row r="757" s="1" customFormat="1" ht="13.9" customHeight="1" x14ac:dyDescent="0.2"/>
    <row r="758" s="1" customFormat="1" ht="13.9" customHeight="1" x14ac:dyDescent="0.2"/>
    <row r="759" s="1" customFormat="1" ht="13.9" customHeight="1" x14ac:dyDescent="0.2"/>
    <row r="760" s="1" customFormat="1" ht="13.9" customHeight="1" x14ac:dyDescent="0.2"/>
    <row r="761" s="1" customFormat="1" ht="13.9" customHeight="1" x14ac:dyDescent="0.2"/>
    <row r="762" s="1" customFormat="1" ht="13.9" customHeight="1" x14ac:dyDescent="0.2"/>
    <row r="763" s="1" customFormat="1" ht="13.9" customHeight="1" x14ac:dyDescent="0.2"/>
    <row r="764" s="1" customFormat="1" ht="13.9" customHeight="1" x14ac:dyDescent="0.2"/>
    <row r="765" s="1" customFormat="1" ht="13.9" customHeight="1" x14ac:dyDescent="0.2"/>
    <row r="766" s="1" customFormat="1" ht="13.9" customHeight="1" x14ac:dyDescent="0.2"/>
    <row r="767" s="1" customFormat="1" ht="13.9" customHeight="1" x14ac:dyDescent="0.2"/>
    <row r="768" s="1" customFormat="1" ht="13.9" customHeight="1" x14ac:dyDescent="0.2"/>
    <row r="769" s="1" customFormat="1" ht="13.9" customHeight="1" x14ac:dyDescent="0.2"/>
    <row r="770" s="1" customFormat="1" ht="13.9" customHeight="1" x14ac:dyDescent="0.2"/>
    <row r="771" s="1" customFormat="1" ht="13.9" customHeight="1" x14ac:dyDescent="0.2"/>
    <row r="772" s="1" customFormat="1" ht="13.9" customHeight="1" x14ac:dyDescent="0.2"/>
    <row r="773" s="1" customFormat="1" ht="13.9" customHeight="1" x14ac:dyDescent="0.2"/>
    <row r="774" s="1" customFormat="1" ht="13.9" customHeight="1" x14ac:dyDescent="0.2"/>
    <row r="775" s="1" customFormat="1" ht="13.9" customHeight="1" x14ac:dyDescent="0.2"/>
    <row r="776" s="1" customFormat="1" ht="13.9" customHeight="1" x14ac:dyDescent="0.2"/>
    <row r="777" s="1" customFormat="1" ht="13.9" customHeight="1" x14ac:dyDescent="0.2"/>
    <row r="778" s="1" customFormat="1" ht="13.9" customHeight="1" x14ac:dyDescent="0.2"/>
    <row r="779" s="1" customFormat="1" ht="13.9" customHeight="1" x14ac:dyDescent="0.2"/>
    <row r="780" s="1" customFormat="1" ht="13.9" customHeight="1" x14ac:dyDescent="0.2"/>
    <row r="781" s="1" customFormat="1" ht="13.9" customHeight="1" x14ac:dyDescent="0.2"/>
    <row r="782" s="1" customFormat="1" ht="13.9" customHeight="1" x14ac:dyDescent="0.2"/>
    <row r="783" s="1" customFormat="1" ht="13.9" customHeight="1" x14ac:dyDescent="0.2"/>
    <row r="784" s="1" customFormat="1" ht="13.9" customHeight="1" x14ac:dyDescent="0.2"/>
    <row r="785" s="1" customFormat="1" ht="13.9" customHeight="1" x14ac:dyDescent="0.2"/>
    <row r="786" s="1" customFormat="1" ht="13.9" customHeight="1" x14ac:dyDescent="0.2"/>
    <row r="787" s="1" customFormat="1" ht="13.9" customHeight="1" x14ac:dyDescent="0.2"/>
    <row r="788" s="1" customFormat="1" ht="13.9" customHeight="1" x14ac:dyDescent="0.2"/>
    <row r="789" s="1" customFormat="1" ht="13.9" customHeight="1" x14ac:dyDescent="0.2"/>
    <row r="790" s="1" customFormat="1" ht="13.9" customHeight="1" x14ac:dyDescent="0.2"/>
    <row r="791" s="1" customFormat="1" ht="13.9" customHeight="1" x14ac:dyDescent="0.2"/>
    <row r="792" s="1" customFormat="1" ht="13.9" customHeight="1" x14ac:dyDescent="0.2"/>
    <row r="793" s="1" customFormat="1" ht="13.9" customHeight="1" x14ac:dyDescent="0.2"/>
    <row r="794" s="1" customFormat="1" ht="13.9" customHeight="1" x14ac:dyDescent="0.2"/>
    <row r="795" s="1" customFormat="1" ht="13.9" customHeight="1" x14ac:dyDescent="0.2"/>
    <row r="796" s="1" customFormat="1" ht="13.9" customHeight="1" x14ac:dyDescent="0.2"/>
    <row r="797" s="1" customFormat="1" ht="13.9" customHeight="1" x14ac:dyDescent="0.2"/>
    <row r="798" s="1" customFormat="1" ht="13.9" customHeight="1" x14ac:dyDescent="0.2"/>
    <row r="799" s="1" customFormat="1" ht="13.9" customHeight="1" x14ac:dyDescent="0.2"/>
    <row r="800" s="1" customFormat="1" ht="13.9" customHeight="1" x14ac:dyDescent="0.2"/>
    <row r="801" s="1" customFormat="1" ht="13.9" customHeight="1" x14ac:dyDescent="0.2"/>
    <row r="802" s="1" customFormat="1" ht="13.9" customHeight="1" x14ac:dyDescent="0.2"/>
    <row r="803" s="1" customFormat="1" ht="13.9" customHeight="1" x14ac:dyDescent="0.2"/>
    <row r="804" s="1" customFormat="1" ht="13.9" customHeight="1" x14ac:dyDescent="0.2"/>
    <row r="805" s="1" customFormat="1" ht="13.9" customHeight="1" x14ac:dyDescent="0.2"/>
    <row r="806" s="1" customFormat="1" ht="13.9" customHeight="1" x14ac:dyDescent="0.2"/>
    <row r="807" s="1" customFormat="1" ht="13.9" customHeight="1" x14ac:dyDescent="0.2"/>
    <row r="808" s="1" customFormat="1" ht="13.9" customHeight="1" x14ac:dyDescent="0.2"/>
    <row r="809" s="1" customFormat="1" ht="13.9" customHeight="1" x14ac:dyDescent="0.2"/>
    <row r="810" s="1" customFormat="1" ht="13.9" customHeight="1" x14ac:dyDescent="0.2"/>
    <row r="811" s="1" customFormat="1" ht="13.9" customHeight="1" x14ac:dyDescent="0.2"/>
    <row r="812" s="1" customFormat="1" ht="13.9" customHeight="1" x14ac:dyDescent="0.2"/>
    <row r="813" s="1" customFormat="1" ht="13.9" customHeight="1" x14ac:dyDescent="0.2"/>
    <row r="814" s="1" customFormat="1" ht="13.9" customHeight="1" x14ac:dyDescent="0.2"/>
    <row r="815" s="1" customFormat="1" ht="13.9" customHeight="1" x14ac:dyDescent="0.2"/>
    <row r="816" s="1" customFormat="1" ht="13.9" customHeight="1" x14ac:dyDescent="0.2"/>
    <row r="817" s="1" customFormat="1" ht="13.9" customHeight="1" x14ac:dyDescent="0.2"/>
    <row r="818" s="1" customFormat="1" ht="13.9" customHeight="1" x14ac:dyDescent="0.2"/>
    <row r="819" s="1" customFormat="1" ht="13.9" customHeight="1" x14ac:dyDescent="0.2"/>
    <row r="820" s="1" customFormat="1" ht="13.9" customHeight="1" x14ac:dyDescent="0.2"/>
    <row r="821" s="1" customFormat="1" ht="13.9" customHeight="1" x14ac:dyDescent="0.2"/>
    <row r="822" s="1" customFormat="1" ht="13.9" customHeight="1" x14ac:dyDescent="0.2"/>
    <row r="823" s="1" customFormat="1" ht="13.9" customHeight="1" x14ac:dyDescent="0.2"/>
    <row r="824" s="1" customFormat="1" ht="13.9" customHeight="1" x14ac:dyDescent="0.2"/>
    <row r="825" s="1" customFormat="1" ht="13.9" customHeight="1" x14ac:dyDescent="0.2"/>
    <row r="826" s="1" customFormat="1" ht="13.9" customHeight="1" x14ac:dyDescent="0.2"/>
    <row r="827" s="1" customFormat="1" ht="13.9" customHeight="1" x14ac:dyDescent="0.2"/>
    <row r="828" s="1" customFormat="1" ht="13.9" customHeight="1" x14ac:dyDescent="0.2"/>
    <row r="829" s="1" customFormat="1" ht="13.9" customHeight="1" x14ac:dyDescent="0.2"/>
    <row r="830" s="1" customFormat="1" ht="13.9" customHeight="1" x14ac:dyDescent="0.2"/>
    <row r="831" s="1" customFormat="1" ht="13.9" customHeight="1" x14ac:dyDescent="0.2"/>
    <row r="832" s="1" customFormat="1" ht="13.9" customHeight="1" x14ac:dyDescent="0.2"/>
    <row r="833" s="1" customFormat="1" ht="13.9" customHeight="1" x14ac:dyDescent="0.2"/>
    <row r="834" s="1" customFormat="1" ht="13.9" customHeight="1" x14ac:dyDescent="0.2"/>
    <row r="835" s="1" customFormat="1" ht="13.9" customHeight="1" x14ac:dyDescent="0.2"/>
    <row r="836" s="1" customFormat="1" ht="13.9" customHeight="1" x14ac:dyDescent="0.2"/>
    <row r="837" s="1" customFormat="1" ht="13.9" customHeight="1" x14ac:dyDescent="0.2"/>
    <row r="838" s="1" customFormat="1" ht="13.9" customHeight="1" x14ac:dyDescent="0.2"/>
    <row r="839" s="1" customFormat="1" ht="13.9" customHeight="1" x14ac:dyDescent="0.2"/>
    <row r="840" s="1" customFormat="1" ht="13.9" customHeight="1" x14ac:dyDescent="0.2"/>
    <row r="841" s="1" customFormat="1" ht="13.9" customHeight="1" x14ac:dyDescent="0.2"/>
    <row r="842" s="1" customFormat="1" ht="13.9" customHeight="1" x14ac:dyDescent="0.2"/>
    <row r="843" s="1" customFormat="1" ht="13.9" customHeight="1" x14ac:dyDescent="0.2"/>
    <row r="844" s="1" customFormat="1" ht="13.9" customHeight="1" x14ac:dyDescent="0.2"/>
    <row r="845" s="1" customFormat="1" ht="13.9" customHeight="1" x14ac:dyDescent="0.2"/>
    <row r="846" s="1" customFormat="1" ht="13.9" customHeight="1" x14ac:dyDescent="0.2"/>
    <row r="847" s="1" customFormat="1" ht="13.9" customHeight="1" x14ac:dyDescent="0.2"/>
    <row r="848" s="1" customFormat="1" ht="13.9" customHeight="1" x14ac:dyDescent="0.2"/>
    <row r="849" s="1" customFormat="1" ht="13.9" customHeight="1" x14ac:dyDescent="0.2"/>
    <row r="850" s="1" customFormat="1" ht="13.9" customHeight="1" x14ac:dyDescent="0.2"/>
    <row r="851" s="1" customFormat="1" ht="13.9" customHeight="1" x14ac:dyDescent="0.2"/>
    <row r="852" s="1" customFormat="1" ht="13.9" customHeight="1" x14ac:dyDescent="0.2"/>
    <row r="853" s="1" customFormat="1" ht="13.9" customHeight="1" x14ac:dyDescent="0.2"/>
    <row r="854" s="1" customFormat="1" ht="13.9" customHeight="1" x14ac:dyDescent="0.2"/>
    <row r="855" s="1" customFormat="1" ht="13.9" customHeight="1" x14ac:dyDescent="0.2"/>
    <row r="856" s="1" customFormat="1" ht="13.9" customHeight="1" x14ac:dyDescent="0.2"/>
    <row r="857" s="1" customFormat="1" ht="13.9" customHeight="1" x14ac:dyDescent="0.2"/>
    <row r="858" s="1" customFormat="1" ht="13.9" customHeight="1" x14ac:dyDescent="0.2"/>
    <row r="859" s="1" customFormat="1" ht="13.9" customHeight="1" x14ac:dyDescent="0.2"/>
    <row r="860" s="1" customFormat="1" ht="13.9" customHeight="1" x14ac:dyDescent="0.2"/>
    <row r="861" s="1" customFormat="1" ht="13.9" customHeight="1" x14ac:dyDescent="0.2"/>
    <row r="862" s="1" customFormat="1" ht="13.9" customHeight="1" x14ac:dyDescent="0.2"/>
    <row r="863" s="1" customFormat="1" ht="13.9" customHeight="1" x14ac:dyDescent="0.2"/>
    <row r="864" s="1" customFormat="1" ht="13.9" customHeight="1" x14ac:dyDescent="0.2"/>
    <row r="865" s="1" customFormat="1" ht="13.9" customHeight="1" x14ac:dyDescent="0.2"/>
    <row r="866" s="1" customFormat="1" ht="13.9" customHeight="1" x14ac:dyDescent="0.2"/>
    <row r="867" s="1" customFormat="1" ht="13.9" customHeight="1" x14ac:dyDescent="0.2"/>
    <row r="868" s="1" customFormat="1" ht="13.9" customHeight="1" x14ac:dyDescent="0.2"/>
    <row r="869" s="1" customFormat="1" ht="13.9" customHeight="1" x14ac:dyDescent="0.2"/>
    <row r="870" s="1" customFormat="1" ht="13.9" customHeight="1" x14ac:dyDescent="0.2"/>
    <row r="871" s="1" customFormat="1" ht="13.9" customHeight="1" x14ac:dyDescent="0.2"/>
    <row r="872" s="1" customFormat="1" ht="13.9" customHeight="1" x14ac:dyDescent="0.2"/>
    <row r="873" s="1" customFormat="1" ht="13.9" customHeight="1" x14ac:dyDescent="0.2"/>
    <row r="874" s="1" customFormat="1" ht="13.9" customHeight="1" x14ac:dyDescent="0.2"/>
    <row r="875" s="1" customFormat="1" ht="13.9" customHeight="1" x14ac:dyDescent="0.2"/>
    <row r="876" s="1" customFormat="1" ht="13.9" customHeight="1" x14ac:dyDescent="0.2"/>
    <row r="877" s="1" customFormat="1" ht="13.9" customHeight="1" x14ac:dyDescent="0.2"/>
    <row r="878" s="1" customFormat="1" ht="13.9" customHeight="1" x14ac:dyDescent="0.2"/>
    <row r="879" s="1" customFormat="1" ht="13.9" customHeight="1" x14ac:dyDescent="0.2"/>
    <row r="880" s="1" customFormat="1" ht="13.9" customHeight="1" x14ac:dyDescent="0.2"/>
    <row r="881" s="1" customFormat="1" ht="13.9" customHeight="1" x14ac:dyDescent="0.2"/>
    <row r="882" s="1" customFormat="1" ht="13.9" customHeight="1" x14ac:dyDescent="0.2"/>
    <row r="883" s="1" customFormat="1" ht="13.9" customHeight="1" x14ac:dyDescent="0.2"/>
    <row r="884" s="1" customFormat="1" ht="13.9" customHeight="1" x14ac:dyDescent="0.2"/>
    <row r="885" s="1" customFormat="1" ht="13.9" customHeight="1" x14ac:dyDescent="0.2"/>
    <row r="886" s="1" customFormat="1" ht="13.9" customHeight="1" x14ac:dyDescent="0.2"/>
    <row r="887" s="1" customFormat="1" ht="13.9" customHeight="1" x14ac:dyDescent="0.2"/>
    <row r="888" s="1" customFormat="1" ht="13.9" customHeight="1" x14ac:dyDescent="0.2"/>
    <row r="889" s="1" customFormat="1" ht="13.9" customHeight="1" x14ac:dyDescent="0.2"/>
    <row r="890" s="1" customFormat="1" ht="13.9" customHeight="1" x14ac:dyDescent="0.2"/>
    <row r="891" s="1" customFormat="1" ht="13.9" customHeight="1" x14ac:dyDescent="0.2"/>
    <row r="892" s="1" customFormat="1" ht="13.9" customHeight="1" x14ac:dyDescent="0.2"/>
    <row r="893" s="1" customFormat="1" ht="13.9" customHeight="1" x14ac:dyDescent="0.2"/>
    <row r="894" s="1" customFormat="1" ht="13.9" customHeight="1" x14ac:dyDescent="0.2"/>
    <row r="895" s="1" customFormat="1" ht="13.9" customHeight="1" x14ac:dyDescent="0.2"/>
    <row r="896" s="1" customFormat="1" ht="13.9" customHeight="1" x14ac:dyDescent="0.2"/>
    <row r="897" s="1" customFormat="1" ht="13.9" customHeight="1" x14ac:dyDescent="0.2"/>
    <row r="898" s="1" customFormat="1" ht="13.9" customHeight="1" x14ac:dyDescent="0.2"/>
    <row r="899" s="1" customFormat="1" ht="13.9" customHeight="1" x14ac:dyDescent="0.2"/>
    <row r="900" s="1" customFormat="1" ht="13.9" customHeight="1" x14ac:dyDescent="0.2"/>
    <row r="901" s="1" customFormat="1" ht="13.9" customHeight="1" x14ac:dyDescent="0.2"/>
    <row r="902" s="1" customFormat="1" ht="13.9" customHeight="1" x14ac:dyDescent="0.2"/>
    <row r="903" s="1" customFormat="1" ht="13.9" customHeight="1" x14ac:dyDescent="0.2"/>
    <row r="904" s="1" customFormat="1" ht="13.9" customHeight="1" x14ac:dyDescent="0.2"/>
    <row r="905" s="1" customFormat="1" ht="13.9" customHeight="1" x14ac:dyDescent="0.2"/>
    <row r="906" s="1" customFormat="1" ht="13.9" customHeight="1" x14ac:dyDescent="0.2"/>
    <row r="907" s="1" customFormat="1" ht="13.9" customHeight="1" x14ac:dyDescent="0.2"/>
    <row r="908" s="1" customFormat="1" ht="13.9" customHeight="1" x14ac:dyDescent="0.2"/>
    <row r="909" s="1" customFormat="1" ht="13.9" customHeight="1" x14ac:dyDescent="0.2"/>
    <row r="910" s="1" customFormat="1" ht="13.9" customHeight="1" x14ac:dyDescent="0.2"/>
    <row r="911" s="1" customFormat="1" ht="13.9" customHeight="1" x14ac:dyDescent="0.2"/>
    <row r="912" s="1" customFormat="1" ht="13.9" customHeight="1" x14ac:dyDescent="0.2"/>
    <row r="913" s="1" customFormat="1" ht="13.9" customHeight="1" x14ac:dyDescent="0.2"/>
    <row r="914" s="1" customFormat="1" ht="13.9" customHeight="1" x14ac:dyDescent="0.2"/>
    <row r="915" s="1" customFormat="1" ht="13.9" customHeight="1" x14ac:dyDescent="0.2"/>
    <row r="916" s="1" customFormat="1" ht="13.9" customHeight="1" x14ac:dyDescent="0.2"/>
    <row r="917" s="1" customFormat="1" ht="13.9" customHeight="1" x14ac:dyDescent="0.2"/>
    <row r="918" s="1" customFormat="1" ht="13.9" customHeight="1" x14ac:dyDescent="0.2"/>
    <row r="919" s="1" customFormat="1" ht="13.9" customHeight="1" x14ac:dyDescent="0.2"/>
    <row r="920" s="1" customFormat="1" ht="13.9" customHeight="1" x14ac:dyDescent="0.2"/>
    <row r="921" s="1" customFormat="1" ht="13.9" customHeight="1" x14ac:dyDescent="0.2"/>
    <row r="922" s="1" customFormat="1" ht="13.9" customHeight="1" x14ac:dyDescent="0.2"/>
    <row r="923" s="1" customFormat="1" ht="13.9" customHeight="1" x14ac:dyDescent="0.2"/>
    <row r="924" s="1" customFormat="1" ht="13.9" customHeight="1" x14ac:dyDescent="0.2"/>
    <row r="925" s="1" customFormat="1" ht="13.9" customHeight="1" x14ac:dyDescent="0.2"/>
    <row r="926" s="1" customFormat="1" ht="13.9" customHeight="1" x14ac:dyDescent="0.2"/>
    <row r="927" s="1" customFormat="1" ht="13.9" customHeight="1" x14ac:dyDescent="0.2"/>
    <row r="928" s="1" customFormat="1" ht="13.9" customHeight="1" x14ac:dyDescent="0.2"/>
    <row r="929" s="1" customFormat="1" ht="13.9" customHeight="1" x14ac:dyDescent="0.2"/>
    <row r="930" s="1" customFormat="1" ht="13.9" customHeight="1" x14ac:dyDescent="0.2"/>
    <row r="931" s="1" customFormat="1" ht="13.9" customHeight="1" x14ac:dyDescent="0.2"/>
    <row r="932" s="1" customFormat="1" ht="13.9" customHeight="1" x14ac:dyDescent="0.2"/>
    <row r="933" s="1" customFormat="1" ht="13.9" customHeight="1" x14ac:dyDescent="0.2"/>
    <row r="934" s="1" customFormat="1" ht="13.9" customHeight="1" x14ac:dyDescent="0.2"/>
    <row r="935" s="1" customFormat="1" ht="13.9" customHeight="1" x14ac:dyDescent="0.2"/>
    <row r="936" s="1" customFormat="1" ht="13.9" customHeight="1" x14ac:dyDescent="0.2"/>
    <row r="937" s="1" customFormat="1" ht="13.9" customHeight="1" x14ac:dyDescent="0.2"/>
    <row r="938" s="1" customFormat="1" ht="13.9" customHeight="1" x14ac:dyDescent="0.2"/>
    <row r="939" s="1" customFormat="1" ht="13.9" customHeight="1" x14ac:dyDescent="0.2"/>
    <row r="940" s="1" customFormat="1" ht="13.9" customHeight="1" x14ac:dyDescent="0.2"/>
    <row r="941" s="1" customFormat="1" ht="13.9" customHeight="1" x14ac:dyDescent="0.2"/>
    <row r="942" s="1" customFormat="1" ht="13.9" customHeight="1" x14ac:dyDescent="0.2"/>
    <row r="943" s="1" customFormat="1" ht="13.9" customHeight="1" x14ac:dyDescent="0.2"/>
    <row r="944" s="1" customFormat="1" ht="13.9" customHeight="1" x14ac:dyDescent="0.2"/>
    <row r="945" s="1" customFormat="1" ht="13.9" customHeight="1" x14ac:dyDescent="0.2"/>
    <row r="946" s="1" customFormat="1" ht="13.9" customHeight="1" x14ac:dyDescent="0.2"/>
    <row r="947" s="1" customFormat="1" ht="13.9" customHeight="1" x14ac:dyDescent="0.2"/>
    <row r="948" s="1" customFormat="1" ht="13.9" customHeight="1" x14ac:dyDescent="0.2"/>
    <row r="949" s="1" customFormat="1" ht="13.9" customHeight="1" x14ac:dyDescent="0.2"/>
    <row r="950" s="1" customFormat="1" ht="13.9" customHeight="1" x14ac:dyDescent="0.2"/>
    <row r="951" s="1" customFormat="1" ht="13.9" customHeight="1" x14ac:dyDescent="0.2"/>
    <row r="952" s="1" customFormat="1" ht="13.9" customHeight="1" x14ac:dyDescent="0.2"/>
    <row r="953" s="1" customFormat="1" ht="13.9" customHeight="1" x14ac:dyDescent="0.2"/>
    <row r="954" s="1" customFormat="1" ht="13.9" customHeight="1" x14ac:dyDescent="0.2"/>
    <row r="955" s="1" customFormat="1" ht="13.9" customHeight="1" x14ac:dyDescent="0.2"/>
    <row r="956" s="1" customFormat="1" ht="13.9" customHeight="1" x14ac:dyDescent="0.2"/>
    <row r="957" s="1" customFormat="1" ht="13.9" customHeight="1" x14ac:dyDescent="0.2"/>
    <row r="958" s="1" customFormat="1" ht="13.9" customHeight="1" x14ac:dyDescent="0.2"/>
    <row r="959" s="1" customFormat="1" ht="13.9" customHeight="1" x14ac:dyDescent="0.2"/>
    <row r="960" s="1" customFormat="1" ht="13.9" customHeight="1" x14ac:dyDescent="0.2"/>
    <row r="961" s="1" customFormat="1" ht="13.9" customHeight="1" x14ac:dyDescent="0.2"/>
    <row r="962" s="1" customFormat="1" ht="13.9" customHeight="1" x14ac:dyDescent="0.2"/>
    <row r="963" s="1" customFormat="1" ht="13.9" customHeight="1" x14ac:dyDescent="0.2"/>
    <row r="964" s="1" customFormat="1" ht="13.9" customHeight="1" x14ac:dyDescent="0.2"/>
    <row r="965" s="1" customFormat="1" ht="13.9" customHeight="1" x14ac:dyDescent="0.2"/>
    <row r="966" s="1" customFormat="1" ht="13.9" customHeight="1" x14ac:dyDescent="0.2"/>
    <row r="967" s="1" customFormat="1" ht="13.9" customHeight="1" x14ac:dyDescent="0.2"/>
    <row r="968" s="1" customFormat="1" ht="13.9" customHeight="1" x14ac:dyDescent="0.2"/>
    <row r="969" s="1" customFormat="1" ht="13.9" customHeight="1" x14ac:dyDescent="0.2"/>
    <row r="970" s="1" customFormat="1" ht="13.9" customHeight="1" x14ac:dyDescent="0.2"/>
    <row r="971" s="1" customFormat="1" ht="13.9" customHeight="1" x14ac:dyDescent="0.2"/>
    <row r="972" s="1" customFormat="1" ht="13.9" customHeight="1" x14ac:dyDescent="0.2"/>
    <row r="973" s="1" customFormat="1" ht="13.9" customHeight="1" x14ac:dyDescent="0.2"/>
    <row r="974" s="1" customFormat="1" ht="13.9" customHeight="1" x14ac:dyDescent="0.2"/>
    <row r="975" s="1" customFormat="1" ht="13.9" customHeight="1" x14ac:dyDescent="0.2"/>
    <row r="976" s="1" customFormat="1" ht="13.9" customHeight="1" x14ac:dyDescent="0.2"/>
    <row r="977" s="1" customFormat="1" ht="13.9" customHeight="1" x14ac:dyDescent="0.2"/>
    <row r="978" s="1" customFormat="1" ht="13.9" customHeight="1" x14ac:dyDescent="0.2"/>
    <row r="979" s="1" customFormat="1" ht="13.9" customHeight="1" x14ac:dyDescent="0.2"/>
    <row r="980" s="1" customFormat="1" ht="13.9" customHeight="1" x14ac:dyDescent="0.2"/>
    <row r="981" s="1" customFormat="1" ht="13.9" customHeight="1" x14ac:dyDescent="0.2"/>
    <row r="982" s="1" customFormat="1" ht="13.9" customHeight="1" x14ac:dyDescent="0.2"/>
    <row r="983" s="1" customFormat="1" ht="13.9" customHeight="1" x14ac:dyDescent="0.2"/>
    <row r="984" s="1" customFormat="1" ht="13.9" customHeight="1" x14ac:dyDescent="0.2"/>
    <row r="985" s="1" customFormat="1" ht="13.9" customHeight="1" x14ac:dyDescent="0.2"/>
    <row r="986" s="1" customFormat="1" ht="13.9" customHeight="1" x14ac:dyDescent="0.2"/>
    <row r="987" s="1" customFormat="1" ht="13.9" customHeight="1" x14ac:dyDescent="0.2"/>
    <row r="988" s="1" customFormat="1" ht="13.9" customHeight="1" x14ac:dyDescent="0.2"/>
    <row r="989" s="1" customFormat="1" ht="13.9" customHeight="1" x14ac:dyDescent="0.2"/>
    <row r="990" s="1" customFormat="1" ht="13.9" customHeight="1" x14ac:dyDescent="0.2"/>
    <row r="991" s="1" customFormat="1" ht="13.9" customHeight="1" x14ac:dyDescent="0.2"/>
    <row r="992" s="1" customFormat="1" ht="13.9" customHeight="1" x14ac:dyDescent="0.2"/>
    <row r="993" s="1" customFormat="1" ht="13.9" customHeight="1" x14ac:dyDescent="0.2"/>
    <row r="994" s="1" customFormat="1" ht="13.9" customHeight="1" x14ac:dyDescent="0.2"/>
    <row r="995" s="1" customFormat="1" ht="13.9" customHeight="1" x14ac:dyDescent="0.2"/>
    <row r="996" s="1" customFormat="1" ht="13.9" customHeight="1" x14ac:dyDescent="0.2"/>
    <row r="997" s="1" customFormat="1" ht="13.9" customHeight="1" x14ac:dyDescent="0.2"/>
    <row r="998" s="1" customFormat="1" ht="13.9" customHeight="1" x14ac:dyDescent="0.2"/>
    <row r="999" s="1" customFormat="1" ht="13.9" customHeight="1" x14ac:dyDescent="0.2"/>
    <row r="1000" s="1" customFormat="1" ht="13.9" customHeight="1" x14ac:dyDescent="0.2"/>
    <row r="1001" s="1" customFormat="1" ht="13.9" customHeight="1" x14ac:dyDescent="0.2"/>
    <row r="1002" s="1" customFormat="1" ht="13.9" customHeight="1" x14ac:dyDescent="0.2"/>
    <row r="1003" s="1" customFormat="1" ht="13.9" customHeight="1" x14ac:dyDescent="0.2"/>
    <row r="1004" s="1" customFormat="1" ht="13.9" customHeight="1" x14ac:dyDescent="0.2"/>
    <row r="1005" s="1" customFormat="1" ht="13.9" customHeight="1" x14ac:dyDescent="0.2"/>
    <row r="1006" s="1" customFormat="1" ht="13.9" customHeight="1" x14ac:dyDescent="0.2"/>
    <row r="1007" s="1" customFormat="1" ht="13.9" customHeight="1" x14ac:dyDescent="0.2"/>
    <row r="1008" s="1" customFormat="1" ht="13.9" customHeight="1" x14ac:dyDescent="0.2"/>
    <row r="1009" s="1" customFormat="1" ht="13.9" customHeight="1" x14ac:dyDescent="0.2"/>
    <row r="1010" s="1" customFormat="1" ht="13.9" customHeight="1" x14ac:dyDescent="0.2"/>
    <row r="1011" s="1" customFormat="1" ht="13.9" customHeight="1" x14ac:dyDescent="0.2"/>
    <row r="1012" s="1" customFormat="1" ht="13.9" customHeight="1" x14ac:dyDescent="0.2"/>
    <row r="1013" s="1" customFormat="1" ht="13.9" customHeight="1" x14ac:dyDescent="0.2"/>
    <row r="1014" s="1" customFormat="1" ht="13.9" customHeight="1" x14ac:dyDescent="0.2"/>
    <row r="1015" s="1" customFormat="1" ht="13.9" customHeight="1" x14ac:dyDescent="0.2"/>
    <row r="1016" s="1" customFormat="1" ht="13.9" customHeight="1" x14ac:dyDescent="0.2"/>
    <row r="1017" s="1" customFormat="1" ht="13.9" customHeight="1" x14ac:dyDescent="0.2"/>
    <row r="1018" s="1" customFormat="1" ht="13.9" customHeight="1" x14ac:dyDescent="0.2"/>
    <row r="1019" s="1" customFormat="1" ht="13.9" customHeight="1" x14ac:dyDescent="0.2"/>
    <row r="1020" s="1" customFormat="1" ht="13.9" customHeight="1" x14ac:dyDescent="0.2"/>
    <row r="1021" s="1" customFormat="1" ht="13.9" customHeight="1" x14ac:dyDescent="0.2"/>
    <row r="1022" s="1" customFormat="1" ht="13.9" customHeight="1" x14ac:dyDescent="0.2"/>
    <row r="1023" s="1" customFormat="1" ht="13.9" customHeight="1" x14ac:dyDescent="0.2"/>
    <row r="1024" s="1" customFormat="1" ht="13.9" customHeight="1" x14ac:dyDescent="0.2"/>
    <row r="1025" s="1" customFormat="1" ht="13.9" customHeight="1" x14ac:dyDescent="0.2"/>
    <row r="1026" s="1" customFormat="1" ht="13.9" customHeight="1" x14ac:dyDescent="0.2"/>
    <row r="1027" s="1" customFormat="1" ht="13.9" customHeight="1" x14ac:dyDescent="0.2"/>
    <row r="1028" s="1" customFormat="1" ht="13.9" customHeight="1" x14ac:dyDescent="0.2"/>
    <row r="1029" s="1" customFormat="1" ht="13.9" customHeight="1" x14ac:dyDescent="0.2"/>
    <row r="1030" s="1" customFormat="1" ht="13.9" customHeight="1" x14ac:dyDescent="0.2"/>
    <row r="1031" s="1" customFormat="1" ht="13.9" customHeight="1" x14ac:dyDescent="0.2"/>
    <row r="1032" s="1" customFormat="1" ht="13.9" customHeight="1" x14ac:dyDescent="0.2"/>
    <row r="1033" s="1" customFormat="1" ht="13.9" customHeight="1" x14ac:dyDescent="0.2"/>
    <row r="1034" s="1" customFormat="1" ht="13.9" customHeight="1" x14ac:dyDescent="0.2"/>
    <row r="1035" s="1" customFormat="1" ht="13.9" customHeight="1" x14ac:dyDescent="0.2"/>
    <row r="1036" s="1" customFormat="1" ht="13.9" customHeight="1" x14ac:dyDescent="0.2"/>
    <row r="1037" s="1" customFormat="1" ht="13.9" customHeight="1" x14ac:dyDescent="0.2"/>
    <row r="1038" s="1" customFormat="1" ht="13.9" customHeight="1" x14ac:dyDescent="0.2"/>
    <row r="1039" s="1" customFormat="1" ht="13.9" customHeight="1" x14ac:dyDescent="0.2"/>
    <row r="1040" s="1" customFormat="1" ht="13.9" customHeight="1" x14ac:dyDescent="0.2"/>
    <row r="1041" s="1" customFormat="1" ht="13.9" customHeight="1" x14ac:dyDescent="0.2"/>
    <row r="1042" s="1" customFormat="1" ht="13.9" customHeight="1" x14ac:dyDescent="0.2"/>
    <row r="1043" s="1" customFormat="1" ht="13.9" customHeight="1" x14ac:dyDescent="0.2"/>
    <row r="1044" s="1" customFormat="1" ht="13.9" customHeight="1" x14ac:dyDescent="0.2"/>
    <row r="1045" s="1" customFormat="1" ht="13.9" customHeight="1" x14ac:dyDescent="0.2"/>
    <row r="1046" s="1" customFormat="1" ht="13.9" customHeight="1" x14ac:dyDescent="0.2"/>
    <row r="1047" s="1" customFormat="1" ht="13.9" customHeight="1" x14ac:dyDescent="0.2"/>
    <row r="1048" s="1" customFormat="1" ht="13.9" customHeight="1" x14ac:dyDescent="0.2"/>
    <row r="1049" s="1" customFormat="1" ht="13.9" customHeight="1" x14ac:dyDescent="0.2"/>
    <row r="1050" s="1" customFormat="1" ht="13.9" customHeight="1" x14ac:dyDescent="0.2"/>
    <row r="1051" s="1" customFormat="1" ht="13.9" customHeight="1" x14ac:dyDescent="0.2"/>
    <row r="1052" s="1" customFormat="1" ht="13.9" customHeight="1" x14ac:dyDescent="0.2"/>
    <row r="1053" s="1" customFormat="1" ht="13.9" customHeight="1" x14ac:dyDescent="0.2"/>
    <row r="1054" s="1" customFormat="1" ht="13.9" customHeight="1" x14ac:dyDescent="0.2"/>
    <row r="1055" s="1" customFormat="1" ht="13.9" customHeight="1" x14ac:dyDescent="0.2"/>
    <row r="1056" s="1" customFormat="1" ht="13.9" customHeight="1" x14ac:dyDescent="0.2"/>
    <row r="1057" s="1" customFormat="1" ht="13.9" customHeight="1" x14ac:dyDescent="0.2"/>
    <row r="1058" s="1" customFormat="1" ht="13.9" customHeight="1" x14ac:dyDescent="0.2"/>
    <row r="1059" s="1" customFormat="1" ht="13.9" customHeight="1" x14ac:dyDescent="0.2"/>
    <row r="1060" s="1" customFormat="1" ht="13.9" customHeight="1" x14ac:dyDescent="0.2"/>
    <row r="1061" s="1" customFormat="1" ht="13.9" customHeight="1" x14ac:dyDescent="0.2"/>
    <row r="1062" s="1" customFormat="1" ht="13.9" customHeight="1" x14ac:dyDescent="0.2"/>
    <row r="1063" s="1" customFormat="1" ht="13.9" customHeight="1" x14ac:dyDescent="0.2"/>
    <row r="1064" s="1" customFormat="1" ht="13.9" customHeight="1" x14ac:dyDescent="0.2"/>
    <row r="1065" s="1" customFormat="1" ht="13.9" customHeight="1" x14ac:dyDescent="0.2"/>
    <row r="1066" s="1" customFormat="1" ht="13.9" customHeight="1" x14ac:dyDescent="0.2"/>
    <row r="1067" s="1" customFormat="1" ht="13.9" customHeight="1" x14ac:dyDescent="0.2"/>
    <row r="1068" s="1" customFormat="1" ht="13.9" customHeight="1" x14ac:dyDescent="0.2"/>
    <row r="1069" s="1" customFormat="1" ht="13.9" customHeight="1" x14ac:dyDescent="0.2"/>
    <row r="1070" s="1" customFormat="1" ht="13.9" customHeight="1" x14ac:dyDescent="0.2"/>
    <row r="1071" s="1" customFormat="1" ht="13.9" customHeight="1" x14ac:dyDescent="0.2"/>
    <row r="1072" s="1" customFormat="1" ht="13.9" customHeight="1" x14ac:dyDescent="0.2"/>
    <row r="1073" s="1" customFormat="1" ht="13.9" customHeight="1" x14ac:dyDescent="0.2"/>
    <row r="1074" s="1" customFormat="1" ht="13.9" customHeight="1" x14ac:dyDescent="0.2"/>
    <row r="1075" s="1" customFormat="1" ht="13.9" customHeight="1" x14ac:dyDescent="0.2"/>
    <row r="1076" s="1" customFormat="1" ht="13.9" customHeight="1" x14ac:dyDescent="0.2"/>
    <row r="1077" s="1" customFormat="1" ht="13.9" customHeight="1" x14ac:dyDescent="0.2"/>
    <row r="1078" s="1" customFormat="1" ht="13.9" customHeight="1" x14ac:dyDescent="0.2"/>
    <row r="1079" s="1" customFormat="1" ht="13.9" customHeight="1" x14ac:dyDescent="0.2"/>
    <row r="1080" s="1" customFormat="1" ht="13.9" customHeight="1" x14ac:dyDescent="0.2"/>
    <row r="1081" s="1" customFormat="1" ht="13.9" customHeight="1" x14ac:dyDescent="0.2"/>
    <row r="1082" s="1" customFormat="1" ht="13.9" customHeight="1" x14ac:dyDescent="0.2"/>
    <row r="1083" s="1" customFormat="1" ht="13.9" customHeight="1" x14ac:dyDescent="0.2"/>
    <row r="1084" s="1" customFormat="1" ht="13.9" customHeight="1" x14ac:dyDescent="0.2"/>
    <row r="1085" s="1" customFormat="1" ht="13.9" customHeight="1" x14ac:dyDescent="0.2"/>
    <row r="1086" s="1" customFormat="1" ht="13.9" customHeight="1" x14ac:dyDescent="0.2"/>
    <row r="1087" s="1" customFormat="1" ht="13.9" customHeight="1" x14ac:dyDescent="0.2"/>
    <row r="1088" s="1" customFormat="1" ht="13.9" customHeight="1" x14ac:dyDescent="0.2"/>
    <row r="1089" s="1" customFormat="1" ht="13.9" customHeight="1" x14ac:dyDescent="0.2"/>
    <row r="1090" s="1" customFormat="1" ht="13.9" customHeight="1" x14ac:dyDescent="0.2"/>
    <row r="1091" s="1" customFormat="1" ht="13.9" customHeight="1" x14ac:dyDescent="0.2"/>
    <row r="1092" s="1" customFormat="1" ht="13.9" customHeight="1" x14ac:dyDescent="0.2"/>
    <row r="1093" s="1" customFormat="1" ht="13.9" customHeight="1" x14ac:dyDescent="0.2"/>
    <row r="1094" s="1" customFormat="1" ht="13.9" customHeight="1" x14ac:dyDescent="0.2"/>
    <row r="1095" s="1" customFormat="1" ht="13.9" customHeight="1" x14ac:dyDescent="0.2"/>
    <row r="1096" s="1" customFormat="1" ht="13.9" customHeight="1" x14ac:dyDescent="0.2"/>
    <row r="1097" s="1" customFormat="1" ht="13.9" customHeight="1" x14ac:dyDescent="0.2"/>
    <row r="1098" s="1" customFormat="1" ht="13.9" customHeight="1" x14ac:dyDescent="0.2"/>
    <row r="1099" s="1" customFormat="1" ht="13.9" customHeight="1" x14ac:dyDescent="0.2"/>
    <row r="1100" s="1" customFormat="1" ht="13.9" customHeight="1" x14ac:dyDescent="0.2"/>
    <row r="1101" s="1" customFormat="1" ht="13.9" customHeight="1" x14ac:dyDescent="0.2"/>
    <row r="1102" s="1" customFormat="1" ht="13.9" customHeight="1" x14ac:dyDescent="0.2"/>
    <row r="1103" s="1" customFormat="1" ht="13.9" customHeight="1" x14ac:dyDescent="0.2"/>
    <row r="1104" s="1" customFormat="1" ht="13.9" customHeight="1" x14ac:dyDescent="0.2"/>
    <row r="1105" s="1" customFormat="1" ht="13.9" customHeight="1" x14ac:dyDescent="0.2"/>
    <row r="1106" s="1" customFormat="1" ht="13.9" customHeight="1" x14ac:dyDescent="0.2"/>
    <row r="1107" s="1" customFormat="1" ht="13.9" customHeight="1" x14ac:dyDescent="0.2"/>
    <row r="1108" s="1" customFormat="1" ht="13.9" customHeight="1" x14ac:dyDescent="0.2"/>
    <row r="1109" s="1" customFormat="1" ht="13.9" customHeight="1" x14ac:dyDescent="0.2"/>
    <row r="1110" s="1" customFormat="1" ht="13.9" customHeight="1" x14ac:dyDescent="0.2"/>
    <row r="1111" s="1" customFormat="1" ht="13.9" customHeight="1" x14ac:dyDescent="0.2"/>
    <row r="1112" s="1" customFormat="1" ht="13.9" customHeight="1" x14ac:dyDescent="0.2"/>
    <row r="1113" s="1" customFormat="1" ht="13.9" customHeight="1" x14ac:dyDescent="0.2"/>
    <row r="1114" s="1" customFormat="1" ht="13.9" customHeight="1" x14ac:dyDescent="0.2"/>
    <row r="1115" s="1" customFormat="1" ht="13.9" customHeight="1" x14ac:dyDescent="0.2"/>
    <row r="1116" s="1" customFormat="1" ht="13.9" customHeight="1" x14ac:dyDescent="0.2"/>
    <row r="1117" s="1" customFormat="1" ht="13.9" customHeight="1" x14ac:dyDescent="0.2"/>
    <row r="1118" s="1" customFormat="1" ht="13.9" customHeight="1" x14ac:dyDescent="0.2"/>
    <row r="1119" s="1" customFormat="1" ht="13.9" customHeight="1" x14ac:dyDescent="0.2"/>
    <row r="1120" s="1" customFormat="1" ht="13.9" customHeight="1" x14ac:dyDescent="0.2"/>
    <row r="1121" s="1" customFormat="1" ht="13.9" customHeight="1" x14ac:dyDescent="0.2"/>
    <row r="1122" s="1" customFormat="1" ht="13.9" customHeight="1" x14ac:dyDescent="0.2"/>
    <row r="1123" s="1" customFormat="1" ht="13.9" customHeight="1" x14ac:dyDescent="0.2"/>
    <row r="1124" s="1" customFormat="1" ht="13.9" customHeight="1" x14ac:dyDescent="0.2"/>
    <row r="1125" s="1" customFormat="1" ht="13.9" customHeight="1" x14ac:dyDescent="0.2"/>
    <row r="1126" s="1" customFormat="1" ht="13.9" customHeight="1" x14ac:dyDescent="0.2"/>
    <row r="1127" s="1" customFormat="1" ht="13.9" customHeight="1" x14ac:dyDescent="0.2"/>
    <row r="1128" s="1" customFormat="1" ht="13.9" customHeight="1" x14ac:dyDescent="0.2"/>
    <row r="1129" s="1" customFormat="1" ht="13.9" customHeight="1" x14ac:dyDescent="0.2"/>
    <row r="1130" s="1" customFormat="1" ht="13.9" customHeight="1" x14ac:dyDescent="0.2"/>
    <row r="1131" s="1" customFormat="1" ht="13.9" customHeight="1" x14ac:dyDescent="0.2"/>
    <row r="1132" s="1" customFormat="1" ht="13.9" customHeight="1" x14ac:dyDescent="0.2"/>
    <row r="1133" s="1" customFormat="1" ht="13.9" customHeight="1" x14ac:dyDescent="0.2"/>
    <row r="1134" s="1" customFormat="1" ht="13.9" customHeight="1" x14ac:dyDescent="0.2"/>
    <row r="1135" s="1" customFormat="1" ht="13.9" customHeight="1" x14ac:dyDescent="0.2"/>
    <row r="1136" s="1" customFormat="1" ht="13.9" customHeight="1" x14ac:dyDescent="0.2"/>
    <row r="1137" s="1" customFormat="1" ht="13.9" customHeight="1" x14ac:dyDescent="0.2"/>
    <row r="1138" s="1" customFormat="1" ht="13.9" customHeight="1" x14ac:dyDescent="0.2"/>
    <row r="1139" s="1" customFormat="1" ht="13.9" customHeight="1" x14ac:dyDescent="0.2"/>
    <row r="1140" s="1" customFormat="1" ht="13.9" customHeight="1" x14ac:dyDescent="0.2"/>
    <row r="1141" s="1" customFormat="1" ht="13.9" customHeight="1" x14ac:dyDescent="0.2"/>
    <row r="1142" s="1" customFormat="1" ht="13.9" customHeight="1" x14ac:dyDescent="0.2"/>
    <row r="1143" s="1" customFormat="1" ht="13.9" customHeight="1" x14ac:dyDescent="0.2"/>
    <row r="1144" s="1" customFormat="1" ht="13.9" customHeight="1" x14ac:dyDescent="0.2"/>
    <row r="1145" s="1" customFormat="1" ht="13.9" customHeight="1" x14ac:dyDescent="0.2"/>
    <row r="1146" s="1" customFormat="1" ht="13.9" customHeight="1" x14ac:dyDescent="0.2"/>
    <row r="1147" s="1" customFormat="1" ht="13.9" customHeight="1" x14ac:dyDescent="0.2"/>
    <row r="1148" s="1" customFormat="1" ht="13.9" customHeight="1" x14ac:dyDescent="0.2"/>
    <row r="1149" s="1" customFormat="1" ht="13.9" customHeight="1" x14ac:dyDescent="0.2"/>
    <row r="1150" s="1" customFormat="1" ht="13.9" customHeight="1" x14ac:dyDescent="0.2"/>
    <row r="1151" s="1" customFormat="1" ht="13.9" customHeight="1" x14ac:dyDescent="0.2"/>
    <row r="1152" s="1" customFormat="1" ht="13.9" customHeight="1" x14ac:dyDescent="0.2"/>
    <row r="1153" s="1" customFormat="1" ht="13.9" customHeight="1" x14ac:dyDescent="0.2"/>
    <row r="1154" s="1" customFormat="1" ht="13.9" customHeight="1" x14ac:dyDescent="0.2"/>
    <row r="1155" s="1" customFormat="1" ht="13.9" customHeight="1" x14ac:dyDescent="0.2"/>
    <row r="1156" s="1" customFormat="1" ht="13.9" customHeight="1" x14ac:dyDescent="0.2"/>
    <row r="1157" s="1" customFormat="1" ht="13.9" customHeight="1" x14ac:dyDescent="0.2"/>
    <row r="1158" s="1" customFormat="1" ht="13.9" customHeight="1" x14ac:dyDescent="0.2"/>
    <row r="1159" s="1" customFormat="1" ht="13.9" customHeight="1" x14ac:dyDescent="0.2"/>
    <row r="1160" s="1" customFormat="1" ht="13.9" customHeight="1" x14ac:dyDescent="0.2"/>
    <row r="1161" s="1" customFormat="1" ht="13.9" customHeight="1" x14ac:dyDescent="0.2"/>
    <row r="1162" s="1" customFormat="1" ht="13.9" customHeight="1" x14ac:dyDescent="0.2"/>
    <row r="1163" s="1" customFormat="1" ht="13.9" customHeight="1" x14ac:dyDescent="0.2"/>
    <row r="1164" s="1" customFormat="1" ht="13.9" customHeight="1" x14ac:dyDescent="0.2"/>
    <row r="1165" s="1" customFormat="1" ht="13.9" customHeight="1" x14ac:dyDescent="0.2"/>
    <row r="1166" s="1" customFormat="1" ht="13.9" customHeight="1" x14ac:dyDescent="0.2"/>
    <row r="1167" s="1" customFormat="1" ht="13.9" customHeight="1" x14ac:dyDescent="0.2"/>
    <row r="1168" s="1" customFormat="1" ht="13.9" customHeight="1" x14ac:dyDescent="0.2"/>
    <row r="1169" s="1" customFormat="1" ht="13.9" customHeight="1" x14ac:dyDescent="0.2"/>
    <row r="1170" s="1" customFormat="1" ht="13.9" customHeight="1" x14ac:dyDescent="0.2"/>
    <row r="1171" s="1" customFormat="1" ht="13.9" customHeight="1" x14ac:dyDescent="0.2"/>
    <row r="1172" s="1" customFormat="1" ht="13.9" customHeight="1" x14ac:dyDescent="0.2"/>
    <row r="1173" s="1" customFormat="1" ht="13.9" customHeight="1" x14ac:dyDescent="0.2"/>
    <row r="1174" s="1" customFormat="1" ht="13.9" customHeight="1" x14ac:dyDescent="0.2"/>
    <row r="1175" s="1" customFormat="1" ht="13.9" customHeight="1" x14ac:dyDescent="0.2"/>
    <row r="1176" s="1" customFormat="1" ht="13.9" customHeight="1" x14ac:dyDescent="0.2"/>
    <row r="1177" s="1" customFormat="1" ht="13.9" customHeight="1" x14ac:dyDescent="0.2"/>
    <row r="1178" s="1" customFormat="1" ht="13.9" customHeight="1" x14ac:dyDescent="0.2"/>
    <row r="1179" s="1" customFormat="1" ht="13.9" customHeight="1" x14ac:dyDescent="0.2"/>
    <row r="1180" s="1" customFormat="1" ht="13.9" customHeight="1" x14ac:dyDescent="0.2"/>
    <row r="1181" s="1" customFormat="1" ht="13.9" customHeight="1" x14ac:dyDescent="0.2"/>
    <row r="1182" s="1" customFormat="1" ht="13.9" customHeight="1" x14ac:dyDescent="0.2"/>
    <row r="1183" s="1" customFormat="1" ht="13.9" customHeight="1" x14ac:dyDescent="0.2"/>
    <row r="1184" s="1" customFormat="1" ht="13.9" customHeight="1" x14ac:dyDescent="0.2"/>
    <row r="1185" s="1" customFormat="1" ht="13.9" customHeight="1" x14ac:dyDescent="0.2"/>
    <row r="1186" s="1" customFormat="1" ht="13.9" customHeight="1" x14ac:dyDescent="0.2"/>
    <row r="1187" s="1" customFormat="1" ht="13.9" customHeight="1" x14ac:dyDescent="0.2"/>
    <row r="1188" s="1" customFormat="1" ht="13.9" customHeight="1" x14ac:dyDescent="0.2"/>
    <row r="1189" s="1" customFormat="1" ht="13.9" customHeight="1" x14ac:dyDescent="0.2"/>
    <row r="1190" s="1" customFormat="1" ht="13.9" customHeight="1" x14ac:dyDescent="0.2"/>
    <row r="1191" s="1" customFormat="1" ht="13.9" customHeight="1" x14ac:dyDescent="0.2"/>
    <row r="1192" s="1" customFormat="1" ht="13.9" customHeight="1" x14ac:dyDescent="0.2"/>
    <row r="1193" s="1" customFormat="1" ht="13.9" customHeight="1" x14ac:dyDescent="0.2"/>
    <row r="1194" s="1" customFormat="1" ht="13.9" customHeight="1" x14ac:dyDescent="0.2"/>
    <row r="1195" s="1" customFormat="1" ht="13.9" customHeight="1" x14ac:dyDescent="0.2"/>
    <row r="1196" s="1" customFormat="1" ht="13.9" customHeight="1" x14ac:dyDescent="0.2"/>
    <row r="1197" s="1" customFormat="1" ht="13.9" customHeight="1" x14ac:dyDescent="0.2"/>
    <row r="1198" s="1" customFormat="1" ht="13.9" customHeight="1" x14ac:dyDescent="0.2"/>
    <row r="1199" s="1" customFormat="1" ht="13.9" customHeight="1" x14ac:dyDescent="0.2"/>
    <row r="1200" s="1" customFormat="1" ht="13.9" customHeight="1" x14ac:dyDescent="0.2"/>
    <row r="1201" s="1" customFormat="1" ht="13.9" customHeight="1" x14ac:dyDescent="0.2"/>
    <row r="1202" s="1" customFormat="1" ht="13.9" customHeight="1" x14ac:dyDescent="0.2"/>
    <row r="1203" s="1" customFormat="1" ht="13.9" customHeight="1" x14ac:dyDescent="0.2"/>
    <row r="1204" s="1" customFormat="1" ht="13.9" customHeight="1" x14ac:dyDescent="0.2"/>
    <row r="1205" s="1" customFormat="1" ht="13.9" customHeight="1" x14ac:dyDescent="0.2"/>
    <row r="1206" s="1" customFormat="1" ht="13.9" customHeight="1" x14ac:dyDescent="0.2"/>
    <row r="1207" s="1" customFormat="1" ht="13.9" customHeight="1" x14ac:dyDescent="0.2"/>
    <row r="1208" s="1" customFormat="1" ht="13.9" customHeight="1" x14ac:dyDescent="0.2"/>
    <row r="1209" s="1" customFormat="1" ht="13.9" customHeight="1" x14ac:dyDescent="0.2"/>
    <row r="1210" s="1" customFormat="1" ht="13.9" customHeight="1" x14ac:dyDescent="0.2"/>
    <row r="1211" s="1" customFormat="1" ht="13.9" customHeight="1" x14ac:dyDescent="0.2"/>
    <row r="1212" s="1" customFormat="1" ht="13.9" customHeight="1" x14ac:dyDescent="0.2"/>
    <row r="1213" s="1" customFormat="1" ht="13.9" customHeight="1" x14ac:dyDescent="0.2"/>
    <row r="1214" s="1" customFormat="1" ht="13.9" customHeight="1" x14ac:dyDescent="0.2"/>
    <row r="1215" s="1" customFormat="1" ht="13.9" customHeight="1" x14ac:dyDescent="0.2"/>
    <row r="1216" s="1" customFormat="1" ht="13.9" customHeight="1" x14ac:dyDescent="0.2"/>
    <row r="1217" s="1" customFormat="1" ht="13.9" customHeight="1" x14ac:dyDescent="0.2"/>
    <row r="1218" s="1" customFormat="1" ht="13.9" customHeight="1" x14ac:dyDescent="0.2"/>
    <row r="1219" s="1" customFormat="1" ht="13.9" customHeight="1" x14ac:dyDescent="0.2"/>
    <row r="1220" s="1" customFormat="1" ht="13.9" customHeight="1" x14ac:dyDescent="0.2"/>
    <row r="1221" s="1" customFormat="1" ht="13.9" customHeight="1" x14ac:dyDescent="0.2"/>
    <row r="1222" s="1" customFormat="1" ht="13.9" customHeight="1" x14ac:dyDescent="0.2"/>
    <row r="1223" s="1" customFormat="1" ht="13.9" customHeight="1" x14ac:dyDescent="0.2"/>
    <row r="1224" s="1" customFormat="1" ht="13.9" customHeight="1" x14ac:dyDescent="0.2"/>
    <row r="1225" s="1" customFormat="1" ht="13.9" customHeight="1" x14ac:dyDescent="0.2"/>
    <row r="1226" s="1" customFormat="1" ht="13.9" customHeight="1" x14ac:dyDescent="0.2"/>
    <row r="1227" s="1" customFormat="1" ht="13.9" customHeight="1" x14ac:dyDescent="0.2"/>
    <row r="1228" s="1" customFormat="1" ht="13.9" customHeight="1" x14ac:dyDescent="0.2"/>
    <row r="1229" s="1" customFormat="1" ht="13.9" customHeight="1" x14ac:dyDescent="0.2"/>
    <row r="1230" s="1" customFormat="1" ht="13.9" customHeight="1" x14ac:dyDescent="0.2"/>
    <row r="1231" s="1" customFormat="1" ht="13.9" customHeight="1" x14ac:dyDescent="0.2"/>
    <row r="1232" s="1" customFormat="1" ht="13.9" customHeight="1" x14ac:dyDescent="0.2"/>
    <row r="1233" s="1" customFormat="1" ht="13.9" customHeight="1" x14ac:dyDescent="0.2"/>
    <row r="1234" s="1" customFormat="1" ht="13.9" customHeight="1" x14ac:dyDescent="0.2"/>
    <row r="1235" s="1" customFormat="1" ht="13.9" customHeight="1" x14ac:dyDescent="0.2"/>
    <row r="1236" s="1" customFormat="1" ht="13.9" customHeight="1" x14ac:dyDescent="0.2"/>
    <row r="1237" s="1" customFormat="1" ht="13.9" customHeight="1" x14ac:dyDescent="0.2"/>
    <row r="1238" s="1" customFormat="1" ht="13.9" customHeight="1" x14ac:dyDescent="0.2"/>
    <row r="1239" s="1" customFormat="1" ht="13.9" customHeight="1" x14ac:dyDescent="0.2"/>
    <row r="1240" s="1" customFormat="1" ht="13.9" customHeight="1" x14ac:dyDescent="0.2"/>
    <row r="1241" s="1" customFormat="1" ht="13.9" customHeight="1" x14ac:dyDescent="0.2"/>
    <row r="1242" s="1" customFormat="1" ht="13.9" customHeight="1" x14ac:dyDescent="0.2"/>
    <row r="1243" s="1" customFormat="1" ht="13.9" customHeight="1" x14ac:dyDescent="0.2"/>
    <row r="1244" s="1" customFormat="1" ht="13.9" customHeight="1" x14ac:dyDescent="0.2"/>
    <row r="1245" s="1" customFormat="1" ht="13.9" customHeight="1" x14ac:dyDescent="0.2"/>
    <row r="1246" s="1" customFormat="1" ht="13.9" customHeight="1" x14ac:dyDescent="0.2"/>
    <row r="1247" s="1" customFormat="1" ht="13.9" customHeight="1" x14ac:dyDescent="0.2"/>
    <row r="1248" s="1" customFormat="1" ht="13.9" customHeight="1" x14ac:dyDescent="0.2"/>
    <row r="1249" s="1" customFormat="1" ht="13.9" customHeight="1" x14ac:dyDescent="0.2"/>
    <row r="1250" s="1" customFormat="1" ht="13.9" customHeight="1" x14ac:dyDescent="0.2"/>
    <row r="1251" s="1" customFormat="1" ht="13.9" customHeight="1" x14ac:dyDescent="0.2"/>
    <row r="1252" s="1" customFormat="1" ht="13.9" customHeight="1" x14ac:dyDescent="0.2"/>
    <row r="1253" s="1" customFormat="1" ht="13.9" customHeight="1" x14ac:dyDescent="0.2"/>
    <row r="1254" s="1" customFormat="1" ht="13.9" customHeight="1" x14ac:dyDescent="0.2"/>
    <row r="1255" s="1" customFormat="1" ht="13.9" customHeight="1" x14ac:dyDescent="0.2"/>
    <row r="1256" s="1" customFormat="1" ht="13.9" customHeight="1" x14ac:dyDescent="0.2"/>
    <row r="1257" s="1" customFormat="1" ht="13.9" customHeight="1" x14ac:dyDescent="0.2"/>
    <row r="1258" s="1" customFormat="1" ht="13.9" customHeight="1" x14ac:dyDescent="0.2"/>
    <row r="1259" s="1" customFormat="1" ht="13.9" customHeight="1" x14ac:dyDescent="0.2"/>
    <row r="1260" s="1" customFormat="1" ht="13.9" customHeight="1" x14ac:dyDescent="0.2"/>
    <row r="1261" s="1" customFormat="1" ht="13.9" customHeight="1" x14ac:dyDescent="0.2"/>
    <row r="1262" s="1" customFormat="1" ht="13.9" customHeight="1" x14ac:dyDescent="0.2"/>
    <row r="1263" s="1" customFormat="1" ht="13.9" customHeight="1" x14ac:dyDescent="0.2"/>
    <row r="1264" s="1" customFormat="1" ht="13.9" customHeight="1" x14ac:dyDescent="0.2"/>
    <row r="1265" s="1" customFormat="1" ht="13.9" customHeight="1" x14ac:dyDescent="0.2"/>
    <row r="1266" s="1" customFormat="1" ht="13.9" customHeight="1" x14ac:dyDescent="0.2"/>
    <row r="1267" s="1" customFormat="1" ht="13.9" customHeight="1" x14ac:dyDescent="0.2"/>
    <row r="1268" s="1" customFormat="1" ht="13.9" customHeight="1" x14ac:dyDescent="0.2"/>
    <row r="1269" s="1" customFormat="1" ht="13.9" customHeight="1" x14ac:dyDescent="0.2"/>
    <row r="1270" s="1" customFormat="1" ht="13.9" customHeight="1" x14ac:dyDescent="0.2"/>
    <row r="1271" s="1" customFormat="1" ht="13.9" customHeight="1" x14ac:dyDescent="0.2"/>
    <row r="1272" s="1" customFormat="1" ht="13.9" customHeight="1" x14ac:dyDescent="0.2"/>
    <row r="1273" s="1" customFormat="1" ht="13.9" customHeight="1" x14ac:dyDescent="0.2"/>
    <row r="1274" s="1" customFormat="1" ht="13.9" customHeight="1" x14ac:dyDescent="0.2"/>
    <row r="1275" s="1" customFormat="1" ht="13.9" customHeight="1" x14ac:dyDescent="0.2"/>
    <row r="1276" s="1" customFormat="1" ht="13.9" customHeight="1" x14ac:dyDescent="0.2"/>
    <row r="1277" s="1" customFormat="1" ht="13.9" customHeight="1" x14ac:dyDescent="0.2"/>
    <row r="1278" s="1" customFormat="1" ht="13.9" customHeight="1" x14ac:dyDescent="0.2"/>
    <row r="1279" s="1" customFormat="1" ht="13.9" customHeight="1" x14ac:dyDescent="0.2"/>
    <row r="1280" s="1" customFormat="1" ht="13.9" customHeight="1" x14ac:dyDescent="0.2"/>
    <row r="1281" s="1" customFormat="1" ht="13.9" customHeight="1" x14ac:dyDescent="0.2"/>
    <row r="1282" s="1" customFormat="1" ht="13.9" customHeight="1" x14ac:dyDescent="0.2"/>
    <row r="1283" s="1" customFormat="1" ht="13.9" customHeight="1" x14ac:dyDescent="0.2"/>
    <row r="1284" s="1" customFormat="1" ht="13.9" customHeight="1" x14ac:dyDescent="0.2"/>
    <row r="1285" s="1" customFormat="1" ht="13.9" customHeight="1" x14ac:dyDescent="0.2"/>
    <row r="1286" s="1" customFormat="1" ht="13.9" customHeight="1" x14ac:dyDescent="0.2"/>
    <row r="1287" s="1" customFormat="1" ht="13.9" customHeight="1" x14ac:dyDescent="0.2"/>
    <row r="1288" s="1" customFormat="1" ht="13.9" customHeight="1" x14ac:dyDescent="0.2"/>
    <row r="1289" s="1" customFormat="1" ht="13.9" customHeight="1" x14ac:dyDescent="0.2"/>
    <row r="1290" s="1" customFormat="1" ht="13.9" customHeight="1" x14ac:dyDescent="0.2"/>
    <row r="1291" s="1" customFormat="1" ht="13.9" customHeight="1" x14ac:dyDescent="0.2"/>
    <row r="1292" s="1" customFormat="1" ht="13.9" customHeight="1" x14ac:dyDescent="0.2"/>
    <row r="1293" s="1" customFormat="1" ht="13.9" customHeight="1" x14ac:dyDescent="0.2"/>
    <row r="1294" s="1" customFormat="1" ht="13.9" customHeight="1" x14ac:dyDescent="0.2"/>
    <row r="1295" s="1" customFormat="1" ht="13.9" customHeight="1" x14ac:dyDescent="0.2"/>
    <row r="1296" s="1" customFormat="1" ht="13.9" customHeight="1" x14ac:dyDescent="0.2"/>
    <row r="1297" s="1" customFormat="1" ht="13.9" customHeight="1" x14ac:dyDescent="0.2"/>
    <row r="1298" s="1" customFormat="1" ht="13.9" customHeight="1" x14ac:dyDescent="0.2"/>
    <row r="1299" s="1" customFormat="1" ht="13.9" customHeight="1" x14ac:dyDescent="0.2"/>
    <row r="1300" s="1" customFormat="1" ht="13.9" customHeight="1" x14ac:dyDescent="0.2"/>
    <row r="1301" s="1" customFormat="1" ht="13.9" customHeight="1" x14ac:dyDescent="0.2"/>
    <row r="1302" s="1" customFormat="1" ht="13.9" customHeight="1" x14ac:dyDescent="0.2"/>
    <row r="1303" s="1" customFormat="1" ht="13.9" customHeight="1" x14ac:dyDescent="0.2"/>
    <row r="1304" s="1" customFormat="1" ht="13.9" customHeight="1" x14ac:dyDescent="0.2"/>
    <row r="1305" s="1" customFormat="1" ht="13.9" customHeight="1" x14ac:dyDescent="0.2"/>
    <row r="1306" s="1" customFormat="1" ht="13.9" customHeight="1" x14ac:dyDescent="0.2"/>
    <row r="1307" s="1" customFormat="1" ht="13.9" customHeight="1" x14ac:dyDescent="0.2"/>
    <row r="1308" s="1" customFormat="1" ht="13.9" customHeight="1" x14ac:dyDescent="0.2"/>
    <row r="1309" s="1" customFormat="1" ht="13.9" customHeight="1" x14ac:dyDescent="0.2"/>
    <row r="1310" s="1" customFormat="1" ht="13.9" customHeight="1" x14ac:dyDescent="0.2"/>
    <row r="1311" s="1" customFormat="1" ht="13.9" customHeight="1" x14ac:dyDescent="0.2"/>
    <row r="1312" s="1" customFormat="1" ht="13.9" customHeight="1" x14ac:dyDescent="0.2"/>
    <row r="1313" s="1" customFormat="1" ht="13.9" customHeight="1" x14ac:dyDescent="0.2"/>
    <row r="1314" s="1" customFormat="1" ht="13.9" customHeight="1" x14ac:dyDescent="0.2"/>
    <row r="1315" s="1" customFormat="1" ht="13.9" customHeight="1" x14ac:dyDescent="0.2"/>
    <row r="1316" s="1" customFormat="1" ht="13.9" customHeight="1" x14ac:dyDescent="0.2"/>
    <row r="1317" s="1" customFormat="1" ht="13.9" customHeight="1" x14ac:dyDescent="0.2"/>
    <row r="1318" s="1" customFormat="1" ht="13.9" customHeight="1" x14ac:dyDescent="0.2"/>
    <row r="1319" s="1" customFormat="1" ht="13.9" customHeight="1" x14ac:dyDescent="0.2"/>
    <row r="1320" s="1" customFormat="1" ht="13.9" customHeight="1" x14ac:dyDescent="0.2"/>
    <row r="1321" s="1" customFormat="1" ht="13.9" customHeight="1" x14ac:dyDescent="0.2"/>
    <row r="1322" s="1" customFormat="1" ht="13.9" customHeight="1" x14ac:dyDescent="0.2"/>
    <row r="1323" s="1" customFormat="1" ht="13.9" customHeight="1" x14ac:dyDescent="0.2"/>
    <row r="1324" s="1" customFormat="1" ht="13.9" customHeight="1" x14ac:dyDescent="0.2"/>
    <row r="1325" s="1" customFormat="1" ht="13.9" customHeight="1" x14ac:dyDescent="0.2"/>
    <row r="1326" s="1" customFormat="1" ht="13.9" customHeight="1" x14ac:dyDescent="0.2"/>
    <row r="1327" s="1" customFormat="1" ht="13.9" customHeight="1" x14ac:dyDescent="0.2"/>
    <row r="1328" s="1" customFormat="1" ht="13.9" customHeight="1" x14ac:dyDescent="0.2"/>
    <row r="1329" s="1" customFormat="1" ht="13.9" customHeight="1" x14ac:dyDescent="0.2"/>
    <row r="1330" s="1" customFormat="1" ht="13.9" customHeight="1" x14ac:dyDescent="0.2"/>
    <row r="1331" s="1" customFormat="1" ht="13.9" customHeight="1" x14ac:dyDescent="0.2"/>
    <row r="1332" s="1" customFormat="1" ht="13.9" customHeight="1" x14ac:dyDescent="0.2"/>
    <row r="1333" s="1" customFormat="1" ht="13.9" customHeight="1" x14ac:dyDescent="0.2"/>
    <row r="1334" s="1" customFormat="1" ht="13.9" customHeight="1" x14ac:dyDescent="0.2"/>
    <row r="1335" s="1" customFormat="1" ht="13.9" customHeight="1" x14ac:dyDescent="0.2"/>
    <row r="1336" s="1" customFormat="1" ht="13.9" customHeight="1" x14ac:dyDescent="0.2"/>
    <row r="1337" s="1" customFormat="1" ht="13.9" customHeight="1" x14ac:dyDescent="0.2"/>
    <row r="1338" s="1" customFormat="1" ht="13.9" customHeight="1" x14ac:dyDescent="0.2"/>
    <row r="1339" s="1" customFormat="1" ht="13.9" customHeight="1" x14ac:dyDescent="0.2"/>
    <row r="1340" s="1" customFormat="1" ht="13.9" customHeight="1" x14ac:dyDescent="0.2"/>
    <row r="1341" s="1" customFormat="1" ht="13.9" customHeight="1" x14ac:dyDescent="0.2"/>
    <row r="1342" s="1" customFormat="1" ht="13.9" customHeight="1" x14ac:dyDescent="0.2"/>
    <row r="1343" s="1" customFormat="1" ht="13.9" customHeight="1" x14ac:dyDescent="0.2"/>
    <row r="1344" s="1" customFormat="1" ht="13.9" customHeight="1" x14ac:dyDescent="0.2"/>
    <row r="1345" s="1" customFormat="1" ht="13.9" customHeight="1" x14ac:dyDescent="0.2"/>
    <row r="1346" s="1" customFormat="1" ht="13.9" customHeight="1" x14ac:dyDescent="0.2"/>
    <row r="1347" s="1" customFormat="1" ht="13.9" customHeight="1" x14ac:dyDescent="0.2"/>
    <row r="1348" s="1" customFormat="1" ht="13.9" customHeight="1" x14ac:dyDescent="0.2"/>
    <row r="1349" s="1" customFormat="1" ht="13.9" customHeight="1" x14ac:dyDescent="0.2"/>
    <row r="1350" s="1" customFormat="1" ht="13.9" customHeight="1" x14ac:dyDescent="0.2"/>
    <row r="1351" s="1" customFormat="1" ht="13.9" customHeight="1" x14ac:dyDescent="0.2"/>
    <row r="1352" s="1" customFormat="1" ht="13.9" customHeight="1" x14ac:dyDescent="0.2"/>
    <row r="1353" s="1" customFormat="1" ht="13.9" customHeight="1" x14ac:dyDescent="0.2"/>
    <row r="1354" s="1" customFormat="1" ht="13.9" customHeight="1" x14ac:dyDescent="0.2"/>
    <row r="1355" s="1" customFormat="1" ht="13.9" customHeight="1" x14ac:dyDescent="0.2"/>
    <row r="1356" s="1" customFormat="1" ht="13.9" customHeight="1" x14ac:dyDescent="0.2"/>
    <row r="1357" s="1" customFormat="1" ht="13.9" customHeight="1" x14ac:dyDescent="0.2"/>
    <row r="1358" s="1" customFormat="1" ht="13.9" customHeight="1" x14ac:dyDescent="0.2"/>
    <row r="1359" s="1" customFormat="1" ht="13.9" customHeight="1" x14ac:dyDescent="0.2"/>
    <row r="1360" s="1" customFormat="1" ht="13.9" customHeight="1" x14ac:dyDescent="0.2"/>
    <row r="1361" s="1" customFormat="1" ht="13.9" customHeight="1" x14ac:dyDescent="0.2"/>
    <row r="1362" s="1" customFormat="1" ht="13.9" customHeight="1" x14ac:dyDescent="0.2"/>
    <row r="1363" s="1" customFormat="1" ht="13.9" customHeight="1" x14ac:dyDescent="0.2"/>
    <row r="1364" s="1" customFormat="1" ht="13.9" customHeight="1" x14ac:dyDescent="0.2"/>
    <row r="1365" s="1" customFormat="1" ht="13.9" customHeight="1" x14ac:dyDescent="0.2"/>
    <row r="1366" s="1" customFormat="1" ht="13.9" customHeight="1" x14ac:dyDescent="0.2"/>
    <row r="1367" s="1" customFormat="1" ht="13.9" customHeight="1" x14ac:dyDescent="0.2"/>
    <row r="1368" s="1" customFormat="1" ht="13.9" customHeight="1" x14ac:dyDescent="0.2"/>
    <row r="1369" s="1" customFormat="1" ht="13.9" customHeight="1" x14ac:dyDescent="0.2"/>
    <row r="1370" s="1" customFormat="1" ht="13.9" customHeight="1" x14ac:dyDescent="0.2"/>
    <row r="1371" s="1" customFormat="1" ht="13.9" customHeight="1" x14ac:dyDescent="0.2"/>
    <row r="1372" s="1" customFormat="1" ht="13.9" customHeight="1" x14ac:dyDescent="0.2"/>
    <row r="1373" s="1" customFormat="1" ht="13.9" customHeight="1" x14ac:dyDescent="0.2"/>
    <row r="1374" s="1" customFormat="1" ht="13.9" customHeight="1" x14ac:dyDescent="0.2"/>
    <row r="1375" s="1" customFormat="1" ht="13.9" customHeight="1" x14ac:dyDescent="0.2"/>
    <row r="1376" s="1" customFormat="1" ht="13.9" customHeight="1" x14ac:dyDescent="0.2"/>
    <row r="1377" s="1" customFormat="1" ht="13.9" customHeight="1" x14ac:dyDescent="0.2"/>
    <row r="1378" s="1" customFormat="1" ht="13.9" customHeight="1" x14ac:dyDescent="0.2"/>
    <row r="1379" s="1" customFormat="1" ht="13.9" customHeight="1" x14ac:dyDescent="0.2"/>
    <row r="1380" s="1" customFormat="1" ht="13.9" customHeight="1" x14ac:dyDescent="0.2"/>
    <row r="1381" s="1" customFormat="1" ht="13.9" customHeight="1" x14ac:dyDescent="0.2"/>
    <row r="1382" s="1" customFormat="1" ht="13.9" customHeight="1" x14ac:dyDescent="0.2"/>
    <row r="1383" s="1" customFormat="1" ht="13.9" customHeight="1" x14ac:dyDescent="0.2"/>
    <row r="1384" s="1" customFormat="1" ht="13.9" customHeight="1" x14ac:dyDescent="0.2"/>
    <row r="1385" s="1" customFormat="1" ht="13.9" customHeight="1" x14ac:dyDescent="0.2"/>
    <row r="1386" s="1" customFormat="1" ht="13.9" customHeight="1" x14ac:dyDescent="0.2"/>
    <row r="1387" s="1" customFormat="1" ht="13.9" customHeight="1" x14ac:dyDescent="0.2"/>
    <row r="1388" s="1" customFormat="1" ht="13.9" customHeight="1" x14ac:dyDescent="0.2"/>
    <row r="1389" s="1" customFormat="1" ht="13.9" customHeight="1" x14ac:dyDescent="0.2"/>
    <row r="1390" s="1" customFormat="1" ht="13.9" customHeight="1" x14ac:dyDescent="0.2"/>
    <row r="1391" s="1" customFormat="1" ht="13.9" customHeight="1" x14ac:dyDescent="0.2"/>
    <row r="1392" s="1" customFormat="1" ht="13.9" customHeight="1" x14ac:dyDescent="0.2"/>
    <row r="1393" s="1" customFormat="1" ht="13.9" customHeight="1" x14ac:dyDescent="0.2"/>
    <row r="1394" s="1" customFormat="1" ht="13.9" customHeight="1" x14ac:dyDescent="0.2"/>
    <row r="1395" s="1" customFormat="1" ht="13.9" customHeight="1" x14ac:dyDescent="0.2"/>
    <row r="1396" s="1" customFormat="1" ht="13.9" customHeight="1" x14ac:dyDescent="0.2"/>
    <row r="1397" s="1" customFormat="1" ht="13.9" customHeight="1" x14ac:dyDescent="0.2"/>
    <row r="1398" s="1" customFormat="1" ht="13.9" customHeight="1" x14ac:dyDescent="0.2"/>
    <row r="1399" s="1" customFormat="1" ht="13.9" customHeight="1" x14ac:dyDescent="0.2"/>
    <row r="1400" s="1" customFormat="1" ht="13.9" customHeight="1" x14ac:dyDescent="0.2"/>
    <row r="1401" s="1" customFormat="1" ht="13.9" customHeight="1" x14ac:dyDescent="0.2"/>
    <row r="1402" s="1" customFormat="1" ht="13.9" customHeight="1" x14ac:dyDescent="0.2"/>
    <row r="1403" s="1" customFormat="1" ht="13.9" customHeight="1" x14ac:dyDescent="0.2"/>
    <row r="1404" s="1" customFormat="1" ht="13.9" customHeight="1" x14ac:dyDescent="0.2"/>
    <row r="1405" s="1" customFormat="1" ht="13.9" customHeight="1" x14ac:dyDescent="0.2"/>
    <row r="1406" s="1" customFormat="1" ht="13.9" customHeight="1" x14ac:dyDescent="0.2"/>
    <row r="1407" s="1" customFormat="1" ht="13.9" customHeight="1" x14ac:dyDescent="0.2"/>
    <row r="1408" s="1" customFormat="1" ht="13.9" customHeight="1" x14ac:dyDescent="0.2"/>
    <row r="1409" s="1" customFormat="1" ht="13.9" customHeight="1" x14ac:dyDescent="0.2"/>
    <row r="1410" s="1" customFormat="1" ht="13.9" customHeight="1" x14ac:dyDescent="0.2"/>
    <row r="1411" s="1" customFormat="1" ht="13.9" customHeight="1" x14ac:dyDescent="0.2"/>
    <row r="1412" s="1" customFormat="1" ht="13.9" customHeight="1" x14ac:dyDescent="0.2"/>
    <row r="1413" s="1" customFormat="1" ht="13.9" customHeight="1" x14ac:dyDescent="0.2"/>
    <row r="1414" s="1" customFormat="1" ht="13.9" customHeight="1" x14ac:dyDescent="0.2"/>
    <row r="1415" s="1" customFormat="1" ht="13.9" customHeight="1" x14ac:dyDescent="0.2"/>
    <row r="1416" s="1" customFormat="1" ht="13.9" customHeight="1" x14ac:dyDescent="0.2"/>
    <row r="1417" s="1" customFormat="1" ht="13.9" customHeight="1" x14ac:dyDescent="0.2"/>
    <row r="1418" s="1" customFormat="1" ht="13.9" customHeight="1" x14ac:dyDescent="0.2"/>
    <row r="1419" s="1" customFormat="1" ht="13.9" customHeight="1" x14ac:dyDescent="0.2"/>
    <row r="1420" s="1" customFormat="1" ht="13.9" customHeight="1" x14ac:dyDescent="0.2"/>
    <row r="1421" s="1" customFormat="1" ht="13.9" customHeight="1" x14ac:dyDescent="0.2"/>
    <row r="1422" s="1" customFormat="1" ht="13.9" customHeight="1" x14ac:dyDescent="0.2"/>
    <row r="1423" s="1" customFormat="1" ht="13.9" customHeight="1" x14ac:dyDescent="0.2"/>
    <row r="1424" s="1" customFormat="1" ht="13.9" customHeight="1" x14ac:dyDescent="0.2"/>
    <row r="1425" s="1" customFormat="1" ht="13.9" customHeight="1" x14ac:dyDescent="0.2"/>
    <row r="1426" s="1" customFormat="1" ht="13.9" customHeight="1" x14ac:dyDescent="0.2"/>
    <row r="1427" s="1" customFormat="1" ht="13.9" customHeight="1" x14ac:dyDescent="0.2"/>
    <row r="1428" s="1" customFormat="1" ht="13.9" customHeight="1" x14ac:dyDescent="0.2"/>
    <row r="1429" s="1" customFormat="1" ht="13.9" customHeight="1" x14ac:dyDescent="0.2"/>
    <row r="1430" s="1" customFormat="1" ht="13.9" customHeight="1" x14ac:dyDescent="0.2"/>
    <row r="1431" s="1" customFormat="1" ht="13.9" customHeight="1" x14ac:dyDescent="0.2"/>
    <row r="1432" s="1" customFormat="1" ht="13.9" customHeight="1" x14ac:dyDescent="0.2"/>
    <row r="1433" s="1" customFormat="1" ht="13.9" customHeight="1" x14ac:dyDescent="0.2"/>
    <row r="1434" s="1" customFormat="1" ht="13.9" customHeight="1" x14ac:dyDescent="0.2"/>
    <row r="1435" s="1" customFormat="1" ht="13.9" customHeight="1" x14ac:dyDescent="0.2"/>
    <row r="1436" s="1" customFormat="1" ht="13.9" customHeight="1" x14ac:dyDescent="0.2"/>
    <row r="1437" s="1" customFormat="1" ht="13.9" customHeight="1" x14ac:dyDescent="0.2"/>
    <row r="1438" s="1" customFormat="1" ht="13.9" customHeight="1" x14ac:dyDescent="0.2"/>
    <row r="1439" s="1" customFormat="1" ht="13.9" customHeight="1" x14ac:dyDescent="0.2"/>
    <row r="1440" s="1" customFormat="1" ht="13.9" customHeight="1" x14ac:dyDescent="0.2"/>
    <row r="1441" s="1" customFormat="1" ht="13.9" customHeight="1" x14ac:dyDescent="0.2"/>
    <row r="1442" s="1" customFormat="1" ht="13.9" customHeight="1" x14ac:dyDescent="0.2"/>
    <row r="1443" s="1" customFormat="1" ht="13.9" customHeight="1" x14ac:dyDescent="0.2"/>
    <row r="1444" s="1" customFormat="1" ht="13.9" customHeight="1" x14ac:dyDescent="0.2"/>
    <row r="1445" s="1" customFormat="1" ht="13.9" customHeight="1" x14ac:dyDescent="0.2"/>
    <row r="1446" s="1" customFormat="1" ht="13.9" customHeight="1" x14ac:dyDescent="0.2"/>
    <row r="1447" s="1" customFormat="1" ht="13.9" customHeight="1" x14ac:dyDescent="0.2"/>
    <row r="1448" s="1" customFormat="1" ht="13.9" customHeight="1" x14ac:dyDescent="0.2"/>
    <row r="1449" s="1" customFormat="1" ht="13.9" customHeight="1" x14ac:dyDescent="0.2"/>
    <row r="1450" s="1" customFormat="1" ht="13.9" customHeight="1" x14ac:dyDescent="0.2"/>
    <row r="1451" s="1" customFormat="1" ht="13.9" customHeight="1" x14ac:dyDescent="0.2"/>
    <row r="1452" s="1" customFormat="1" ht="13.9" customHeight="1" x14ac:dyDescent="0.2"/>
    <row r="1453" s="1" customFormat="1" ht="13.9" customHeight="1" x14ac:dyDescent="0.2"/>
    <row r="1454" s="1" customFormat="1" ht="13.9" customHeight="1" x14ac:dyDescent="0.2"/>
    <row r="1455" s="1" customFormat="1" ht="13.9" customHeight="1" x14ac:dyDescent="0.2"/>
    <row r="1456" s="1" customFormat="1" ht="13.9" customHeight="1" x14ac:dyDescent="0.2"/>
    <row r="1457" s="1" customFormat="1" ht="13.9" customHeight="1" x14ac:dyDescent="0.2"/>
    <row r="1458" s="1" customFormat="1" ht="13.9" customHeight="1" x14ac:dyDescent="0.2"/>
    <row r="1459" s="1" customFormat="1" ht="13.9" customHeight="1" x14ac:dyDescent="0.2"/>
    <row r="1460" s="1" customFormat="1" ht="13.9" customHeight="1" x14ac:dyDescent="0.2"/>
    <row r="1461" s="1" customFormat="1" ht="13.9" customHeight="1" x14ac:dyDescent="0.2"/>
    <row r="1462" s="1" customFormat="1" ht="13.9" customHeight="1" x14ac:dyDescent="0.2"/>
    <row r="1463" s="1" customFormat="1" ht="13.9" customHeight="1" x14ac:dyDescent="0.2"/>
    <row r="1464" s="1" customFormat="1" ht="13.9" customHeight="1" x14ac:dyDescent="0.2"/>
    <row r="1465" s="1" customFormat="1" ht="13.9" customHeight="1" x14ac:dyDescent="0.2"/>
    <row r="1466" s="1" customFormat="1" ht="13.9" customHeight="1" x14ac:dyDescent="0.2"/>
    <row r="1467" s="1" customFormat="1" ht="13.9" customHeight="1" x14ac:dyDescent="0.2"/>
    <row r="1468" s="1" customFormat="1" ht="13.9" customHeight="1" x14ac:dyDescent="0.2"/>
    <row r="1469" s="1" customFormat="1" ht="13.9" customHeight="1" x14ac:dyDescent="0.2"/>
    <row r="1470" s="1" customFormat="1" ht="13.9" customHeight="1" x14ac:dyDescent="0.2"/>
    <row r="1471" s="1" customFormat="1" ht="13.9" customHeight="1" x14ac:dyDescent="0.2"/>
    <row r="1472" s="1" customFormat="1" ht="13.9" customHeight="1" x14ac:dyDescent="0.2"/>
    <row r="1473" s="1" customFormat="1" ht="13.9" customHeight="1" x14ac:dyDescent="0.2"/>
    <row r="1474" s="1" customFormat="1" ht="13.9" customHeight="1" x14ac:dyDescent="0.2"/>
    <row r="1475" s="1" customFormat="1" ht="13.9" customHeight="1" x14ac:dyDescent="0.2"/>
    <row r="1476" s="1" customFormat="1" ht="13.9" customHeight="1" x14ac:dyDescent="0.2"/>
    <row r="1477" s="1" customFormat="1" ht="13.9" customHeight="1" x14ac:dyDescent="0.2"/>
    <row r="1478" s="1" customFormat="1" ht="13.9" customHeight="1" x14ac:dyDescent="0.2"/>
    <row r="1479" s="1" customFormat="1" ht="13.9" customHeight="1" x14ac:dyDescent="0.2"/>
    <row r="1480" s="1" customFormat="1" ht="13.9" customHeight="1" x14ac:dyDescent="0.2"/>
    <row r="1481" s="1" customFormat="1" ht="13.9" customHeight="1" x14ac:dyDescent="0.2"/>
    <row r="1482" s="1" customFormat="1" ht="13.9" customHeight="1" x14ac:dyDescent="0.2"/>
    <row r="1483" s="1" customFormat="1" ht="13.9" customHeight="1" x14ac:dyDescent="0.2"/>
    <row r="1484" s="1" customFormat="1" ht="13.9" customHeight="1" x14ac:dyDescent="0.2"/>
    <row r="1485" s="1" customFormat="1" ht="13.9" customHeight="1" x14ac:dyDescent="0.2"/>
    <row r="1486" s="1" customFormat="1" ht="13.9" customHeight="1" x14ac:dyDescent="0.2"/>
    <row r="1487" s="1" customFormat="1" ht="13.9" customHeight="1" x14ac:dyDescent="0.2"/>
    <row r="1488" s="1" customFormat="1" ht="13.9" customHeight="1" x14ac:dyDescent="0.2"/>
    <row r="1489" s="1" customFormat="1" ht="13.9" customHeight="1" x14ac:dyDescent="0.2"/>
    <row r="1490" s="1" customFormat="1" ht="13.9" customHeight="1" x14ac:dyDescent="0.2"/>
    <row r="1491" s="1" customFormat="1" ht="13.9" customHeight="1" x14ac:dyDescent="0.2"/>
    <row r="1492" s="1" customFormat="1" ht="13.9" customHeight="1" x14ac:dyDescent="0.2"/>
    <row r="1493" s="1" customFormat="1" ht="13.9" customHeight="1" x14ac:dyDescent="0.2"/>
    <row r="1494" s="1" customFormat="1" ht="13.9" customHeight="1" x14ac:dyDescent="0.2"/>
    <row r="1495" s="1" customFormat="1" ht="13.9" customHeight="1" x14ac:dyDescent="0.2"/>
    <row r="1496" s="1" customFormat="1" ht="13.9" customHeight="1" x14ac:dyDescent="0.2"/>
    <row r="1497" s="1" customFormat="1" ht="13.9" customHeight="1" x14ac:dyDescent="0.2"/>
    <row r="1498" s="1" customFormat="1" ht="13.9" customHeight="1" x14ac:dyDescent="0.2"/>
    <row r="1499" s="1" customFormat="1" ht="13.9" customHeight="1" x14ac:dyDescent="0.2"/>
    <row r="1500" s="1" customFormat="1" ht="13.9" customHeight="1" x14ac:dyDescent="0.2"/>
    <row r="1501" s="1" customFormat="1" ht="13.9" customHeight="1" x14ac:dyDescent="0.2"/>
    <row r="1502" s="1" customFormat="1" ht="13.9" customHeight="1" x14ac:dyDescent="0.2"/>
    <row r="1503" s="1" customFormat="1" ht="13.9" customHeight="1" x14ac:dyDescent="0.2"/>
    <row r="1504" s="1" customFormat="1" ht="13.9" customHeight="1" x14ac:dyDescent="0.2"/>
    <row r="1505" s="1" customFormat="1" ht="13.9" customHeight="1" x14ac:dyDescent="0.2"/>
    <row r="1506" s="1" customFormat="1" ht="13.9" customHeight="1" x14ac:dyDescent="0.2"/>
    <row r="1507" s="1" customFormat="1" ht="13.9" customHeight="1" x14ac:dyDescent="0.2"/>
    <row r="1508" s="1" customFormat="1" ht="13.9" customHeight="1" x14ac:dyDescent="0.2"/>
    <row r="1509" s="1" customFormat="1" ht="13.9" customHeight="1" x14ac:dyDescent="0.2"/>
    <row r="1510" s="1" customFormat="1" ht="13.9" customHeight="1" x14ac:dyDescent="0.2"/>
    <row r="1511" s="1" customFormat="1" ht="13.9" customHeight="1" x14ac:dyDescent="0.2"/>
    <row r="1512" s="1" customFormat="1" ht="13.9" customHeight="1" x14ac:dyDescent="0.2"/>
    <row r="1513" s="1" customFormat="1" ht="13.9" customHeight="1" x14ac:dyDescent="0.2"/>
    <row r="1514" s="1" customFormat="1" ht="13.9" customHeight="1" x14ac:dyDescent="0.2"/>
    <row r="1515" s="1" customFormat="1" ht="13.9" customHeight="1" x14ac:dyDescent="0.2"/>
    <row r="1516" s="1" customFormat="1" ht="13.9" customHeight="1" x14ac:dyDescent="0.2"/>
    <row r="1517" s="1" customFormat="1" ht="13.9" customHeight="1" x14ac:dyDescent="0.2"/>
    <row r="1518" s="1" customFormat="1" ht="13.9" customHeight="1" x14ac:dyDescent="0.2"/>
    <row r="1519" s="1" customFormat="1" ht="13.9" customHeight="1" x14ac:dyDescent="0.2"/>
    <row r="1520" s="1" customFormat="1" ht="13.9" customHeight="1" x14ac:dyDescent="0.2"/>
    <row r="1521" s="1" customFormat="1" ht="13.9" customHeight="1" x14ac:dyDescent="0.2"/>
    <row r="1522" s="1" customFormat="1" ht="13.9" customHeight="1" x14ac:dyDescent="0.2"/>
    <row r="1523" s="1" customFormat="1" ht="13.9" customHeight="1" x14ac:dyDescent="0.2"/>
    <row r="1524" s="1" customFormat="1" ht="13.9" customHeight="1" x14ac:dyDescent="0.2"/>
    <row r="1525" s="1" customFormat="1" ht="13.9" customHeight="1" x14ac:dyDescent="0.2"/>
    <row r="1526" s="1" customFormat="1" ht="13.9" customHeight="1" x14ac:dyDescent="0.2"/>
    <row r="1527" s="1" customFormat="1" ht="13.9" customHeight="1" x14ac:dyDescent="0.2"/>
    <row r="1528" s="1" customFormat="1" ht="13.9" customHeight="1" x14ac:dyDescent="0.2"/>
    <row r="1529" s="1" customFormat="1" ht="13.9" customHeight="1" x14ac:dyDescent="0.2"/>
    <row r="1530" s="1" customFormat="1" ht="13.9" customHeight="1" x14ac:dyDescent="0.2"/>
    <row r="1531" s="1" customFormat="1" ht="13.9" customHeight="1" x14ac:dyDescent="0.2"/>
    <row r="1532" s="1" customFormat="1" ht="13.9" customHeight="1" x14ac:dyDescent="0.2"/>
    <row r="1533" s="1" customFormat="1" ht="13.9" customHeight="1" x14ac:dyDescent="0.2"/>
    <row r="1534" s="1" customFormat="1" ht="13.9" customHeight="1" x14ac:dyDescent="0.2"/>
    <row r="1535" s="1" customFormat="1" ht="13.9" customHeight="1" x14ac:dyDescent="0.2"/>
    <row r="1536" s="1" customFormat="1" ht="13.9" customHeight="1" x14ac:dyDescent="0.2"/>
    <row r="1537" s="1" customFormat="1" ht="13.9" customHeight="1" x14ac:dyDescent="0.2"/>
    <row r="1538" s="1" customFormat="1" ht="13.9" customHeight="1" x14ac:dyDescent="0.2"/>
    <row r="1539" s="1" customFormat="1" ht="13.9" customHeight="1" x14ac:dyDescent="0.2"/>
    <row r="1540" s="1" customFormat="1" ht="13.9" customHeight="1" x14ac:dyDescent="0.2"/>
    <row r="1541" s="1" customFormat="1" ht="13.9" customHeight="1" x14ac:dyDescent="0.2"/>
    <row r="1542" s="1" customFormat="1" ht="13.9" customHeight="1" x14ac:dyDescent="0.2"/>
    <row r="1543" s="1" customFormat="1" ht="13.9" customHeight="1" x14ac:dyDescent="0.2"/>
    <row r="1544" s="1" customFormat="1" ht="13.9" customHeight="1" x14ac:dyDescent="0.2"/>
    <row r="1545" s="1" customFormat="1" ht="13.9" customHeight="1" x14ac:dyDescent="0.2"/>
    <row r="1546" s="1" customFormat="1" ht="13.9" customHeight="1" x14ac:dyDescent="0.2"/>
    <row r="1547" s="1" customFormat="1" ht="13.9" customHeight="1" x14ac:dyDescent="0.2"/>
    <row r="1548" s="1" customFormat="1" ht="13.9" customHeight="1" x14ac:dyDescent="0.2"/>
    <row r="1549" s="1" customFormat="1" ht="13.9" customHeight="1" x14ac:dyDescent="0.2"/>
    <row r="1550" s="1" customFormat="1" ht="13.9" customHeight="1" x14ac:dyDescent="0.2"/>
    <row r="1551" s="1" customFormat="1" ht="13.9" customHeight="1" x14ac:dyDescent="0.2"/>
    <row r="1552" s="1" customFormat="1" ht="13.9" customHeight="1" x14ac:dyDescent="0.2"/>
    <row r="1553" s="1" customFormat="1" ht="13.9" customHeight="1" x14ac:dyDescent="0.2"/>
    <row r="1554" s="1" customFormat="1" ht="13.9" customHeight="1" x14ac:dyDescent="0.2"/>
    <row r="1555" s="1" customFormat="1" ht="13.9" customHeight="1" x14ac:dyDescent="0.2"/>
    <row r="1556" s="1" customFormat="1" ht="13.9" customHeight="1" x14ac:dyDescent="0.2"/>
    <row r="1557" s="1" customFormat="1" ht="13.9" customHeight="1" x14ac:dyDescent="0.2"/>
    <row r="1558" s="1" customFormat="1" ht="13.9" customHeight="1" x14ac:dyDescent="0.2"/>
    <row r="1559" s="1" customFormat="1" ht="13.9" customHeight="1" x14ac:dyDescent="0.2"/>
    <row r="1560" s="1" customFormat="1" ht="13.9" customHeight="1" x14ac:dyDescent="0.2"/>
    <row r="1561" s="1" customFormat="1" ht="13.9" customHeight="1" x14ac:dyDescent="0.2"/>
    <row r="1562" s="1" customFormat="1" ht="13.9" customHeight="1" x14ac:dyDescent="0.2"/>
    <row r="1563" s="1" customFormat="1" ht="13.9" customHeight="1" x14ac:dyDescent="0.2"/>
    <row r="1564" s="1" customFormat="1" ht="13.9" customHeight="1" x14ac:dyDescent="0.2"/>
    <row r="1565" s="1" customFormat="1" ht="13.9" customHeight="1" x14ac:dyDescent="0.2"/>
    <row r="1566" s="1" customFormat="1" ht="13.9" customHeight="1" x14ac:dyDescent="0.2"/>
    <row r="1567" s="1" customFormat="1" ht="13.9" customHeight="1" x14ac:dyDescent="0.2"/>
    <row r="1568" s="1" customFormat="1" ht="13.9" customHeight="1" x14ac:dyDescent="0.2"/>
    <row r="1569" s="1" customFormat="1" ht="13.9" customHeight="1" x14ac:dyDescent="0.2"/>
    <row r="1570" s="1" customFormat="1" ht="13.9" customHeight="1" x14ac:dyDescent="0.2"/>
    <row r="1571" s="1" customFormat="1" ht="13.9" customHeight="1" x14ac:dyDescent="0.2"/>
    <row r="1572" s="1" customFormat="1" ht="13.9" customHeight="1" x14ac:dyDescent="0.2"/>
    <row r="1573" s="1" customFormat="1" ht="13.9" customHeight="1" x14ac:dyDescent="0.2"/>
    <row r="1574" s="1" customFormat="1" ht="13.9" customHeight="1" x14ac:dyDescent="0.2"/>
    <row r="1575" s="1" customFormat="1" ht="13.9" customHeight="1" x14ac:dyDescent="0.2"/>
    <row r="1576" s="1" customFormat="1" ht="13.9" customHeight="1" x14ac:dyDescent="0.2"/>
    <row r="1577" s="1" customFormat="1" ht="13.9" customHeight="1" x14ac:dyDescent="0.2"/>
    <row r="1578" s="1" customFormat="1" ht="13.9" customHeight="1" x14ac:dyDescent="0.2"/>
    <row r="1579" s="1" customFormat="1" ht="13.9" customHeight="1" x14ac:dyDescent="0.2"/>
    <row r="1580" s="1" customFormat="1" ht="13.9" customHeight="1" x14ac:dyDescent="0.2"/>
    <row r="1581" s="1" customFormat="1" ht="13.9" customHeight="1" x14ac:dyDescent="0.2"/>
    <row r="1582" s="1" customFormat="1" ht="13.9" customHeight="1" x14ac:dyDescent="0.2"/>
    <row r="1583" s="1" customFormat="1" ht="13.9" customHeight="1" x14ac:dyDescent="0.2"/>
    <row r="1584" s="1" customFormat="1" ht="13.9" customHeight="1" x14ac:dyDescent="0.2"/>
    <row r="1585" s="1" customFormat="1" ht="13.9" customHeight="1" x14ac:dyDescent="0.2"/>
    <row r="1586" s="1" customFormat="1" ht="13.9" customHeight="1" x14ac:dyDescent="0.2"/>
    <row r="1587" s="1" customFormat="1" ht="13.9" customHeight="1" x14ac:dyDescent="0.2"/>
    <row r="1588" s="1" customFormat="1" ht="13.9" customHeight="1" x14ac:dyDescent="0.2"/>
    <row r="1589" s="1" customFormat="1" ht="13.9" customHeight="1" x14ac:dyDescent="0.2"/>
    <row r="1590" s="1" customFormat="1" ht="13.9" customHeight="1" x14ac:dyDescent="0.2"/>
    <row r="1591" s="1" customFormat="1" ht="13.9" customHeight="1" x14ac:dyDescent="0.2"/>
    <row r="1592" s="1" customFormat="1" ht="13.9" customHeight="1" x14ac:dyDescent="0.2"/>
    <row r="1593" s="1" customFormat="1" ht="13.9" customHeight="1" x14ac:dyDescent="0.2"/>
    <row r="1594" s="1" customFormat="1" ht="13.9" customHeight="1" x14ac:dyDescent="0.2"/>
    <row r="1595" s="1" customFormat="1" ht="13.9" customHeight="1" x14ac:dyDescent="0.2"/>
    <row r="1596" s="1" customFormat="1" ht="13.9" customHeight="1" x14ac:dyDescent="0.2"/>
    <row r="1597" s="1" customFormat="1" ht="13.9" customHeight="1" x14ac:dyDescent="0.2"/>
    <row r="1598" s="1" customFormat="1" ht="13.9" customHeight="1" x14ac:dyDescent="0.2"/>
    <row r="1599" s="1" customFormat="1" ht="13.9" customHeight="1" x14ac:dyDescent="0.2"/>
    <row r="1600" s="1" customFormat="1" ht="13.9" customHeight="1" x14ac:dyDescent="0.2"/>
    <row r="1601" s="1" customFormat="1" ht="13.9" customHeight="1" x14ac:dyDescent="0.2"/>
    <row r="1602" s="1" customFormat="1" ht="13.9" customHeight="1" x14ac:dyDescent="0.2"/>
    <row r="1603" s="1" customFormat="1" ht="13.9" customHeight="1" x14ac:dyDescent="0.2"/>
    <row r="1604" s="1" customFormat="1" ht="13.9" customHeight="1" x14ac:dyDescent="0.2"/>
    <row r="1605" s="1" customFormat="1" ht="13.9" customHeight="1" x14ac:dyDescent="0.2"/>
    <row r="1606" s="1" customFormat="1" ht="13.9" customHeight="1" x14ac:dyDescent="0.2"/>
    <row r="1607" s="1" customFormat="1" ht="13.9" customHeight="1" x14ac:dyDescent="0.2"/>
    <row r="1608" s="1" customFormat="1" ht="13.9" customHeight="1" x14ac:dyDescent="0.2"/>
    <row r="1609" s="1" customFormat="1" ht="13.9" customHeight="1" x14ac:dyDescent="0.2"/>
    <row r="1610" s="1" customFormat="1" ht="13.9" customHeight="1" x14ac:dyDescent="0.2"/>
    <row r="1611" s="1" customFormat="1" ht="13.9" customHeight="1" x14ac:dyDescent="0.2"/>
    <row r="1612" s="1" customFormat="1" ht="13.9" customHeight="1" x14ac:dyDescent="0.2"/>
    <row r="1613" s="1" customFormat="1" ht="13.9" customHeight="1" x14ac:dyDescent="0.2"/>
    <row r="1614" s="1" customFormat="1" ht="13.9" customHeight="1" x14ac:dyDescent="0.2"/>
    <row r="1615" s="1" customFormat="1" ht="13.9" customHeight="1" x14ac:dyDescent="0.2"/>
    <row r="1616" s="1" customFormat="1" ht="13.9" customHeight="1" x14ac:dyDescent="0.2"/>
    <row r="1617" s="1" customFormat="1" ht="13.9" customHeight="1" x14ac:dyDescent="0.2"/>
    <row r="1618" s="1" customFormat="1" ht="13.9" customHeight="1" x14ac:dyDescent="0.2"/>
    <row r="1619" s="1" customFormat="1" ht="13.9" customHeight="1" x14ac:dyDescent="0.2"/>
    <row r="1620" s="1" customFormat="1" ht="13.9" customHeight="1" x14ac:dyDescent="0.2"/>
    <row r="1621" s="1" customFormat="1" ht="13.9" customHeight="1" x14ac:dyDescent="0.2"/>
    <row r="1622" s="1" customFormat="1" ht="13.9" customHeight="1" x14ac:dyDescent="0.2"/>
    <row r="1623" s="1" customFormat="1" ht="13.9" customHeight="1" x14ac:dyDescent="0.2"/>
    <row r="1624" s="1" customFormat="1" ht="13.9" customHeight="1" x14ac:dyDescent="0.2"/>
    <row r="1625" s="1" customFormat="1" ht="13.9" customHeight="1" x14ac:dyDescent="0.2"/>
    <row r="1626" s="1" customFormat="1" ht="13.9" customHeight="1" x14ac:dyDescent="0.2"/>
    <row r="1627" s="1" customFormat="1" ht="13.9" customHeight="1" x14ac:dyDescent="0.2"/>
    <row r="1628" s="1" customFormat="1" ht="13.9" customHeight="1" x14ac:dyDescent="0.2"/>
    <row r="1629" s="1" customFormat="1" ht="13.9" customHeight="1" x14ac:dyDescent="0.2"/>
    <row r="1630" s="1" customFormat="1" ht="13.9" customHeight="1" x14ac:dyDescent="0.2"/>
    <row r="1631" s="1" customFormat="1" ht="13.9" customHeight="1" x14ac:dyDescent="0.2"/>
    <row r="1632" s="1" customFormat="1" ht="13.9" customHeight="1" x14ac:dyDescent="0.2"/>
    <row r="1633" s="1" customFormat="1" ht="13.9" customHeight="1" x14ac:dyDescent="0.2"/>
    <row r="1634" s="1" customFormat="1" ht="13.9" customHeight="1" x14ac:dyDescent="0.2"/>
    <row r="1635" s="1" customFormat="1" ht="13.9" customHeight="1" x14ac:dyDescent="0.2"/>
    <row r="1636" s="1" customFormat="1" ht="13.9" customHeight="1" x14ac:dyDescent="0.2"/>
    <row r="1637" s="1" customFormat="1" ht="13.9" customHeight="1" x14ac:dyDescent="0.2"/>
    <row r="1638" s="1" customFormat="1" ht="13.9" customHeight="1" x14ac:dyDescent="0.2"/>
    <row r="1639" s="1" customFormat="1" ht="13.9" customHeight="1" x14ac:dyDescent="0.2"/>
    <row r="1640" s="1" customFormat="1" ht="13.9" customHeight="1" x14ac:dyDescent="0.2"/>
    <row r="1641" s="1" customFormat="1" ht="13.9" customHeight="1" x14ac:dyDescent="0.2"/>
    <row r="1642" s="1" customFormat="1" ht="13.9" customHeight="1" x14ac:dyDescent="0.2"/>
    <row r="1643" s="1" customFormat="1" ht="13.9" customHeight="1" x14ac:dyDescent="0.2"/>
    <row r="1644" s="1" customFormat="1" ht="13.9" customHeight="1" x14ac:dyDescent="0.2"/>
    <row r="1645" s="1" customFormat="1" ht="13.9" customHeight="1" x14ac:dyDescent="0.2"/>
    <row r="1646" s="1" customFormat="1" ht="13.9" customHeight="1" x14ac:dyDescent="0.2"/>
    <row r="1647" s="1" customFormat="1" ht="13.9" customHeight="1" x14ac:dyDescent="0.2"/>
    <row r="1648" s="1" customFormat="1" ht="13.9" customHeight="1" x14ac:dyDescent="0.2"/>
    <row r="1649" s="1" customFormat="1" ht="13.9" customHeight="1" x14ac:dyDescent="0.2"/>
    <row r="1650" s="1" customFormat="1" ht="13.9" customHeight="1" x14ac:dyDescent="0.2"/>
    <row r="1651" s="1" customFormat="1" ht="13.9" customHeight="1" x14ac:dyDescent="0.2"/>
    <row r="1652" s="1" customFormat="1" ht="13.9" customHeight="1" x14ac:dyDescent="0.2"/>
    <row r="1653" s="1" customFormat="1" ht="13.9" customHeight="1" x14ac:dyDescent="0.2"/>
    <row r="1654" s="1" customFormat="1" ht="13.9" customHeight="1" x14ac:dyDescent="0.2"/>
    <row r="1655" s="1" customFormat="1" ht="13.9" customHeight="1" x14ac:dyDescent="0.2"/>
    <row r="1656" s="1" customFormat="1" ht="13.9" customHeight="1" x14ac:dyDescent="0.2"/>
    <row r="1657" s="1" customFormat="1" ht="13.9" customHeight="1" x14ac:dyDescent="0.2"/>
    <row r="1658" s="1" customFormat="1" ht="13.9" customHeight="1" x14ac:dyDescent="0.2"/>
    <row r="1659" s="1" customFormat="1" ht="13.9" customHeight="1" x14ac:dyDescent="0.2"/>
    <row r="1660" s="1" customFormat="1" ht="13.9" customHeight="1" x14ac:dyDescent="0.2"/>
    <row r="1661" s="1" customFormat="1" ht="13.9" customHeight="1" x14ac:dyDescent="0.2"/>
    <row r="1662" s="1" customFormat="1" ht="13.9" customHeight="1" x14ac:dyDescent="0.2"/>
    <row r="1663" s="1" customFormat="1" ht="13.9" customHeight="1" x14ac:dyDescent="0.2"/>
    <row r="1664" s="1" customFormat="1" ht="13.9" customHeight="1" x14ac:dyDescent="0.2"/>
    <row r="1665" s="1" customFormat="1" ht="13.9" customHeight="1" x14ac:dyDescent="0.2"/>
    <row r="1666" s="1" customFormat="1" ht="13.9" customHeight="1" x14ac:dyDescent="0.2"/>
    <row r="1667" s="1" customFormat="1" ht="13.9" customHeight="1" x14ac:dyDescent="0.2"/>
    <row r="1668" s="1" customFormat="1" ht="13.9" customHeight="1" x14ac:dyDescent="0.2"/>
    <row r="1669" s="1" customFormat="1" ht="13.9" customHeight="1" x14ac:dyDescent="0.2"/>
    <row r="1670" s="1" customFormat="1" ht="13.9" customHeight="1" x14ac:dyDescent="0.2"/>
    <row r="1671" s="1" customFormat="1" ht="13.9" customHeight="1" x14ac:dyDescent="0.2"/>
    <row r="1672" s="1" customFormat="1" ht="13.9" customHeight="1" x14ac:dyDescent="0.2"/>
    <row r="1673" s="1" customFormat="1" ht="13.9" customHeight="1" x14ac:dyDescent="0.2"/>
    <row r="1674" s="1" customFormat="1" ht="13.9" customHeight="1" x14ac:dyDescent="0.2"/>
    <row r="1675" s="1" customFormat="1" ht="13.9" customHeight="1" x14ac:dyDescent="0.2"/>
    <row r="1676" s="1" customFormat="1" ht="13.9" customHeight="1" x14ac:dyDescent="0.2"/>
    <row r="1677" s="1" customFormat="1" ht="13.9" customHeight="1" x14ac:dyDescent="0.2"/>
    <row r="1678" s="1" customFormat="1" ht="13.9" customHeight="1" x14ac:dyDescent="0.2"/>
    <row r="1679" s="1" customFormat="1" ht="13.9" customHeight="1" x14ac:dyDescent="0.2"/>
    <row r="1680" s="1" customFormat="1" ht="13.9" customHeight="1" x14ac:dyDescent="0.2"/>
    <row r="1681" s="1" customFormat="1" ht="13.9" customHeight="1" x14ac:dyDescent="0.2"/>
    <row r="1682" s="1" customFormat="1" ht="13.9" customHeight="1" x14ac:dyDescent="0.2"/>
    <row r="1683" s="1" customFormat="1" ht="13.9" customHeight="1" x14ac:dyDescent="0.2"/>
    <row r="1684" s="1" customFormat="1" ht="13.9" customHeight="1" x14ac:dyDescent="0.2"/>
    <row r="1685" s="1" customFormat="1" ht="13.9" customHeight="1" x14ac:dyDescent="0.2"/>
    <row r="1686" s="1" customFormat="1" ht="13.9" customHeight="1" x14ac:dyDescent="0.2"/>
    <row r="1687" s="1" customFormat="1" ht="13.9" customHeight="1" x14ac:dyDescent="0.2"/>
    <row r="1688" s="1" customFormat="1" ht="13.9" customHeight="1" x14ac:dyDescent="0.2"/>
    <row r="1689" s="1" customFormat="1" ht="13.9" customHeight="1" x14ac:dyDescent="0.2"/>
    <row r="1690" s="1" customFormat="1" ht="13.9" customHeight="1" x14ac:dyDescent="0.2"/>
    <row r="1691" s="1" customFormat="1" ht="13.9" customHeight="1" x14ac:dyDescent="0.2"/>
    <row r="1692" s="1" customFormat="1" ht="13.9" customHeight="1" x14ac:dyDescent="0.2"/>
    <row r="1693" s="1" customFormat="1" ht="13.9" customHeight="1" x14ac:dyDescent="0.2"/>
    <row r="1694" s="1" customFormat="1" ht="13.9" customHeight="1" x14ac:dyDescent="0.2"/>
    <row r="1695" s="1" customFormat="1" ht="13.9" customHeight="1" x14ac:dyDescent="0.2"/>
    <row r="1696" s="1" customFormat="1" ht="13.9" customHeight="1" x14ac:dyDescent="0.2"/>
    <row r="1697" s="1" customFormat="1" ht="13.9" customHeight="1" x14ac:dyDescent="0.2"/>
    <row r="1698" s="1" customFormat="1" ht="13.9" customHeight="1" x14ac:dyDescent="0.2"/>
    <row r="1699" s="1" customFormat="1" ht="13.9" customHeight="1" x14ac:dyDescent="0.2"/>
    <row r="1700" s="1" customFormat="1" ht="13.9" customHeight="1" x14ac:dyDescent="0.2"/>
    <row r="1701" s="1" customFormat="1" ht="13.9" customHeight="1" x14ac:dyDescent="0.2"/>
    <row r="1702" s="1" customFormat="1" ht="13.9" customHeight="1" x14ac:dyDescent="0.2"/>
    <row r="1703" s="1" customFormat="1" ht="13.9" customHeight="1" x14ac:dyDescent="0.2"/>
    <row r="1704" s="1" customFormat="1" ht="13.9" customHeight="1" x14ac:dyDescent="0.2"/>
    <row r="1705" s="1" customFormat="1" ht="13.9" customHeight="1" x14ac:dyDescent="0.2"/>
    <row r="1706" s="1" customFormat="1" ht="13.9" customHeight="1" x14ac:dyDescent="0.2"/>
    <row r="1707" s="1" customFormat="1" ht="13.9" customHeight="1" x14ac:dyDescent="0.2"/>
    <row r="1708" s="1" customFormat="1" ht="13.9" customHeight="1" x14ac:dyDescent="0.2"/>
    <row r="1709" s="1" customFormat="1" ht="13.9" customHeight="1" x14ac:dyDescent="0.2"/>
    <row r="1710" s="1" customFormat="1" ht="13.9" customHeight="1" x14ac:dyDescent="0.2"/>
    <row r="1711" s="1" customFormat="1" ht="13.9" customHeight="1" x14ac:dyDescent="0.2"/>
    <row r="1712" s="1" customFormat="1" ht="13.9" customHeight="1" x14ac:dyDescent="0.2"/>
    <row r="1713" s="1" customFormat="1" ht="13.9" customHeight="1" x14ac:dyDescent="0.2"/>
    <row r="1714" s="1" customFormat="1" ht="13.9" customHeight="1" x14ac:dyDescent="0.2"/>
    <row r="1715" s="1" customFormat="1" ht="13.9" customHeight="1" x14ac:dyDescent="0.2"/>
    <row r="1716" s="1" customFormat="1" ht="13.9" customHeight="1" x14ac:dyDescent="0.2"/>
    <row r="1717" s="1" customFormat="1" ht="13.9" customHeight="1" x14ac:dyDescent="0.2"/>
    <row r="1718" s="1" customFormat="1" ht="13.9" customHeight="1" x14ac:dyDescent="0.2"/>
    <row r="1719" s="1" customFormat="1" ht="13.9" customHeight="1" x14ac:dyDescent="0.2"/>
    <row r="1720" s="1" customFormat="1" ht="13.9" customHeight="1" x14ac:dyDescent="0.2"/>
    <row r="1721" s="1" customFormat="1" ht="13.9" customHeight="1" x14ac:dyDescent="0.2"/>
    <row r="1722" s="1" customFormat="1" ht="13.9" customHeight="1" x14ac:dyDescent="0.2"/>
    <row r="1723" s="1" customFormat="1" ht="13.9" customHeight="1" x14ac:dyDescent="0.2"/>
    <row r="1724" s="1" customFormat="1" ht="13.9" customHeight="1" x14ac:dyDescent="0.2"/>
    <row r="1725" s="1" customFormat="1" ht="13.9" customHeight="1" x14ac:dyDescent="0.2"/>
    <row r="1726" s="1" customFormat="1" ht="13.9" customHeight="1" x14ac:dyDescent="0.2"/>
    <row r="1727" s="1" customFormat="1" ht="13.9" customHeight="1" x14ac:dyDescent="0.2"/>
    <row r="1728" s="1" customFormat="1" ht="13.9" customHeight="1" x14ac:dyDescent="0.2"/>
    <row r="1729" s="1" customFormat="1" ht="13.9" customHeight="1" x14ac:dyDescent="0.2"/>
    <row r="1730" s="1" customFormat="1" ht="13.9" customHeight="1" x14ac:dyDescent="0.2"/>
    <row r="1731" s="1" customFormat="1" ht="13.9" customHeight="1" x14ac:dyDescent="0.2"/>
    <row r="1732" s="1" customFormat="1" ht="13.9" customHeight="1" x14ac:dyDescent="0.2"/>
    <row r="1733" s="1" customFormat="1" ht="13.9" customHeight="1" x14ac:dyDescent="0.2"/>
    <row r="1734" s="1" customFormat="1" ht="13.9" customHeight="1" x14ac:dyDescent="0.2"/>
    <row r="1735" s="1" customFormat="1" ht="13.9" customHeight="1" x14ac:dyDescent="0.2"/>
    <row r="1736" s="1" customFormat="1" ht="13.9" customHeight="1" x14ac:dyDescent="0.2"/>
    <row r="1737" s="1" customFormat="1" ht="13.9" customHeight="1" x14ac:dyDescent="0.2"/>
    <row r="1738" s="1" customFormat="1" ht="13.9" customHeight="1" x14ac:dyDescent="0.2"/>
    <row r="1739" s="1" customFormat="1" ht="13.9" customHeight="1" x14ac:dyDescent="0.2"/>
    <row r="1740" s="1" customFormat="1" ht="13.9" customHeight="1" x14ac:dyDescent="0.2"/>
    <row r="1741" s="1" customFormat="1" ht="13.9" customHeight="1" x14ac:dyDescent="0.2"/>
    <row r="1742" s="1" customFormat="1" ht="13.9" customHeight="1" x14ac:dyDescent="0.2"/>
    <row r="1743" s="1" customFormat="1" ht="13.9" customHeight="1" x14ac:dyDescent="0.2"/>
    <row r="1744" s="1" customFormat="1" ht="13.9" customHeight="1" x14ac:dyDescent="0.2"/>
    <row r="1745" s="1" customFormat="1" ht="13.9" customHeight="1" x14ac:dyDescent="0.2"/>
    <row r="1746" s="1" customFormat="1" ht="13.9" customHeight="1" x14ac:dyDescent="0.2"/>
    <row r="1747" s="1" customFormat="1" ht="13.9" customHeight="1" x14ac:dyDescent="0.2"/>
    <row r="1748" s="1" customFormat="1" ht="13.9" customHeight="1" x14ac:dyDescent="0.2"/>
    <row r="1749" s="1" customFormat="1" ht="13.9" customHeight="1" x14ac:dyDescent="0.2"/>
    <row r="1750" s="1" customFormat="1" ht="13.9" customHeight="1" x14ac:dyDescent="0.2"/>
    <row r="1751" s="1" customFormat="1" ht="13.9" customHeight="1" x14ac:dyDescent="0.2"/>
    <row r="1752" s="1" customFormat="1" ht="13.9" customHeight="1" x14ac:dyDescent="0.2"/>
    <row r="1753" s="1" customFormat="1" ht="13.9" customHeight="1" x14ac:dyDescent="0.2"/>
    <row r="1754" s="1" customFormat="1" ht="13.9" customHeight="1" x14ac:dyDescent="0.2"/>
    <row r="1755" s="1" customFormat="1" ht="13.9" customHeight="1" x14ac:dyDescent="0.2"/>
    <row r="1756" s="1" customFormat="1" ht="13.9" customHeight="1" x14ac:dyDescent="0.2"/>
    <row r="1757" s="1" customFormat="1" ht="13.9" customHeight="1" x14ac:dyDescent="0.2"/>
    <row r="1758" s="1" customFormat="1" ht="13.9" customHeight="1" x14ac:dyDescent="0.2"/>
    <row r="1759" s="1" customFormat="1" ht="13.9" customHeight="1" x14ac:dyDescent="0.2"/>
    <row r="1760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K22 G220:K230 G207:K217 G194:K204 G181:K191 G168:K178 G155:K165 G142:K152 G129:K139 G116:K126 G103:K113 G90:K100 G77:K87 G64:K74 G51:K61 G38:K48 G25:K35" xr:uid="{00000000-0002-0000-01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="85" zoomScaleNormal="85" workbookViewId="0">
      <pane ySplit="11" topLeftCell="A47" activePane="bottomLeft" state="frozen"/>
      <selection pane="bottomLeft" activeCell="G71" sqref="G71"/>
    </sheetView>
  </sheetViews>
  <sheetFormatPr defaultColWidth="8.85546875" defaultRowHeight="15" x14ac:dyDescent="0.2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 x14ac:dyDescent="0.2">
      <c r="A1" s="88" t="s">
        <v>445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54" s="4" customFormat="1" ht="16.149999999999999" customHeight="1" x14ac:dyDescent="0.2">
      <c r="AZ2" s="4" t="s">
        <v>446</v>
      </c>
    </row>
    <row r="3" spans="1:54" s="4" customFormat="1" ht="16.149999999999999" customHeight="1" x14ac:dyDescent="0.2">
      <c r="B3" s="8" t="s">
        <v>1</v>
      </c>
      <c r="C3" s="9"/>
      <c r="E3" s="9"/>
      <c r="F3" s="9"/>
      <c r="H3" s="10"/>
      <c r="I3" s="10"/>
      <c r="J3" s="12"/>
      <c r="K3" s="12"/>
      <c r="AZ3" s="4" t="s">
        <v>447</v>
      </c>
    </row>
    <row r="4" spans="1:54" s="4" customFormat="1" ht="23.45" hidden="1" customHeight="1" x14ac:dyDescent="0.25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6" t="s">
        <v>9</v>
      </c>
    </row>
    <row r="5" spans="1:54" s="4" customFormat="1" ht="18.600000000000001" hidden="1" customHeight="1" x14ac:dyDescent="0.25">
      <c r="B5" s="8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5.6" hidden="1" customHeight="1" x14ac:dyDescent="0.25">
      <c r="B6" s="8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 x14ac:dyDescent="0.2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 x14ac:dyDescent="0.2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 x14ac:dyDescent="0.2">
      <c r="B9" s="8" t="s">
        <v>25</v>
      </c>
      <c r="C9" s="16"/>
      <c r="T9" s="9"/>
      <c r="U9" s="9"/>
    </row>
    <row r="10" spans="1:54" s="4" customFormat="1" ht="16.149999999999999" customHeight="1" x14ac:dyDescent="0.2">
      <c r="B10" s="15"/>
      <c r="C10" s="15"/>
      <c r="D10" s="16"/>
      <c r="E10" s="16"/>
      <c r="F10" s="16"/>
      <c r="G10" s="5" t="s">
        <v>448</v>
      </c>
      <c r="H10" s="5" t="s">
        <v>448</v>
      </c>
      <c r="I10" s="5" t="s">
        <v>448</v>
      </c>
      <c r="J10" s="5" t="s">
        <v>448</v>
      </c>
      <c r="K10" s="5" t="s">
        <v>448</v>
      </c>
      <c r="L10" s="8"/>
      <c r="M10" s="18" t="s">
        <v>449</v>
      </c>
      <c r="N10" s="18" t="s">
        <v>450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 x14ac:dyDescent="0.2">
      <c r="B11" s="19" t="s">
        <v>451</v>
      </c>
      <c r="C11" s="19" t="s">
        <v>23</v>
      </c>
      <c r="D11" s="19" t="s">
        <v>24</v>
      </c>
      <c r="E11" s="19" t="s">
        <v>452</v>
      </c>
      <c r="F11" s="19" t="s">
        <v>453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454</v>
      </c>
      <c r="M11" s="5" t="s">
        <v>452</v>
      </c>
      <c r="N11" s="5" t="s">
        <v>455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 x14ac:dyDescent="0.2">
      <c r="A12" s="24"/>
      <c r="B12" s="1" t="str">
        <f>Roster_Selection_Women!AF48&amp;" " &amp; "JV1 "</f>
        <v xml:space="preserve">Lindenwood University JV1 </v>
      </c>
      <c r="C12" s="1" t="str">
        <f>Roster_Selection_Women!AH48</f>
        <v>21-50967</v>
      </c>
      <c r="D12" s="1" t="str">
        <f>Roster_Selection_Women!AI48</f>
        <v>Alexis Schweiss</v>
      </c>
      <c r="E12" s="23"/>
      <c r="F12" s="1" t="str">
        <f>IF(ISERROR(Baker_Scores_Women_JV!E12), " ", IF(Baker_Scores_Women_JV!E12 = "Yes", "Yes", "  "))</f>
        <v xml:space="preserve">  </v>
      </c>
      <c r="G12" s="52">
        <v>158</v>
      </c>
      <c r="H12" s="52">
        <v>157</v>
      </c>
      <c r="I12" s="52">
        <v>133</v>
      </c>
      <c r="J12" s="52">
        <v>134</v>
      </c>
      <c r="K12" s="52">
        <v>166</v>
      </c>
      <c r="L12" s="19">
        <f t="shared" ref="L12:L22" si="0">SUM(G12:K12)</f>
        <v>748</v>
      </c>
      <c r="M12" s="19">
        <f t="shared" ref="M12:M22" si="1">COUNTIF(G12:K12, "&gt;0" )</f>
        <v>5</v>
      </c>
      <c r="N12" s="19">
        <f t="shared" ref="N12:N22" si="2">IF(M12=0,0,L12/M12)</f>
        <v>149.6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53"/>
      <c r="AB12" s="53"/>
      <c r="AC12" s="53"/>
      <c r="AD12" s="53"/>
      <c r="AE12" s="53"/>
      <c r="AF12" s="54"/>
      <c r="AG12" s="54"/>
      <c r="AH12" s="54"/>
      <c r="AI12" s="54"/>
      <c r="AJ12" s="54"/>
      <c r="AK12" s="54"/>
    </row>
    <row r="13" spans="1:54" s="1" customFormat="1" ht="13.9" customHeight="1" x14ac:dyDescent="0.2">
      <c r="A13" s="24"/>
      <c r="B13" s="1" t="str">
        <f>Roster_Selection_Women!AF49&amp;" " &amp; "JV1 "</f>
        <v xml:space="preserve">Lindenwood University JV1 </v>
      </c>
      <c r="C13" s="1" t="str">
        <f>Roster_Selection_Women!AH49</f>
        <v>18-61890</v>
      </c>
      <c r="D13" s="1" t="str">
        <f>Roster_Selection_Women!AI49</f>
        <v>Annie Hicks</v>
      </c>
      <c r="E13" s="23"/>
      <c r="F13" s="1" t="str">
        <f>IF(ISERROR(Baker_Scores_Women_JV!E13), " ", IF(Baker_Scores_Women_JV!E13 = "Yes", "Yes", "  "))</f>
        <v xml:space="preserve">  </v>
      </c>
      <c r="G13" s="52">
        <v>0</v>
      </c>
      <c r="H13" s="52">
        <v>0</v>
      </c>
      <c r="I13" s="52">
        <v>120</v>
      </c>
      <c r="J13" s="52">
        <v>0</v>
      </c>
      <c r="K13" s="52">
        <v>0</v>
      </c>
      <c r="L13" s="19">
        <f t="shared" si="0"/>
        <v>120</v>
      </c>
      <c r="M13" s="19">
        <f t="shared" si="1"/>
        <v>1</v>
      </c>
      <c r="N13" s="19">
        <f t="shared" si="2"/>
        <v>120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3"/>
      <c r="AB13" s="53"/>
      <c r="AC13" s="53"/>
      <c r="AD13" s="53"/>
      <c r="AE13" s="53"/>
      <c r="AF13" s="54"/>
      <c r="AG13" s="54"/>
      <c r="AH13" s="54"/>
      <c r="AI13" s="54"/>
      <c r="AJ13" s="54"/>
      <c r="AK13" s="54"/>
    </row>
    <row r="14" spans="1:54" s="1" customFormat="1" ht="13.9" customHeight="1" x14ac:dyDescent="0.2">
      <c r="A14" s="24"/>
      <c r="B14" s="1" t="str">
        <f>Roster_Selection_Women!AF50&amp;" " &amp; "JV1 "</f>
        <v xml:space="preserve">Lindenwood University JV1 </v>
      </c>
      <c r="C14" s="1" t="str">
        <f>Roster_Selection_Women!AH50</f>
        <v>16-109295</v>
      </c>
      <c r="D14" s="1" t="str">
        <f>Roster_Selection_Women!AI50</f>
        <v>Haley Gough</v>
      </c>
      <c r="E14" s="23"/>
      <c r="F14" s="1" t="str">
        <f>IF(ISERROR(Baker_Scores_Women_JV!E14), " ", IF(Baker_Scores_Women_JV!E14 = "Yes", "Yes", "  "))</f>
        <v xml:space="preserve">  </v>
      </c>
      <c r="G14" s="52">
        <v>191</v>
      </c>
      <c r="H14" s="52">
        <v>114</v>
      </c>
      <c r="I14" s="52">
        <v>0</v>
      </c>
      <c r="J14" s="52">
        <v>0</v>
      </c>
      <c r="K14" s="52">
        <v>0</v>
      </c>
      <c r="L14" s="19">
        <f t="shared" si="0"/>
        <v>305</v>
      </c>
      <c r="M14" s="19">
        <f t="shared" si="1"/>
        <v>2</v>
      </c>
      <c r="N14" s="19">
        <f t="shared" si="2"/>
        <v>152.5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3"/>
      <c r="AB14" s="53"/>
      <c r="AC14" s="53"/>
      <c r="AD14" s="53"/>
      <c r="AE14" s="53"/>
      <c r="AF14" s="54"/>
      <c r="AG14" s="54"/>
      <c r="AH14" s="54"/>
      <c r="AI14" s="54"/>
      <c r="AJ14" s="54"/>
      <c r="AK14" s="54"/>
    </row>
    <row r="15" spans="1:54" s="1" customFormat="1" ht="13.9" customHeight="1" x14ac:dyDescent="0.2">
      <c r="A15" s="24"/>
      <c r="B15" s="1" t="str">
        <f>Roster_Selection_Women!AF51&amp;" " &amp; "JV1 "</f>
        <v xml:space="preserve">Lindenwood University JV1 </v>
      </c>
      <c r="C15" s="1" t="str">
        <f>Roster_Selection_Women!AH51</f>
        <v>21-2561</v>
      </c>
      <c r="D15" s="1" t="str">
        <f>Roster_Selection_Women!AI51</f>
        <v>Julia Smith</v>
      </c>
      <c r="E15" s="23"/>
      <c r="F15" s="1" t="str">
        <f>IF(ISERROR(Baker_Scores_Women_JV!E15), " ", IF(Baker_Scores_Women_JV!E15 = "Yes", "Yes", "  "))</f>
        <v xml:space="preserve">  </v>
      </c>
      <c r="G15" s="52">
        <v>213</v>
      </c>
      <c r="H15" s="52">
        <v>194</v>
      </c>
      <c r="I15" s="52">
        <v>162</v>
      </c>
      <c r="J15" s="52">
        <v>156</v>
      </c>
      <c r="K15" s="52">
        <v>188</v>
      </c>
      <c r="L15" s="19">
        <f t="shared" si="0"/>
        <v>913</v>
      </c>
      <c r="M15" s="19">
        <f t="shared" si="1"/>
        <v>5</v>
      </c>
      <c r="N15" s="19">
        <f t="shared" si="2"/>
        <v>182.6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3"/>
      <c r="AB15" s="53"/>
      <c r="AC15" s="53"/>
      <c r="AD15" s="53"/>
      <c r="AE15" s="53"/>
      <c r="AF15" s="54"/>
      <c r="AG15" s="54"/>
      <c r="AH15" s="54"/>
      <c r="AI15" s="54"/>
      <c r="AJ15" s="54"/>
      <c r="AK15" s="54"/>
    </row>
    <row r="16" spans="1:54" s="1" customFormat="1" ht="13.9" customHeight="1" x14ac:dyDescent="0.2">
      <c r="A16" s="24"/>
      <c r="B16" s="1" t="str">
        <f>Roster_Selection_Women!AF52&amp;" " &amp; "JV1 "</f>
        <v xml:space="preserve">Lindenwood University JV1 </v>
      </c>
      <c r="C16" s="1" t="str">
        <f>Roster_Selection_Women!AH52</f>
        <v>11-449668</v>
      </c>
      <c r="D16" s="1" t="str">
        <f>Roster_Selection_Women!AI52</f>
        <v>Karsyn Braasch</v>
      </c>
      <c r="E16" s="23"/>
      <c r="F16" s="1" t="str">
        <f>IF(ISERROR(Baker_Scores_Women_JV!E16), " ", IF(Baker_Scores_Women_JV!E16 = "Yes", "Yes", "  "))</f>
        <v xml:space="preserve">  </v>
      </c>
      <c r="G16" s="52">
        <v>0</v>
      </c>
      <c r="H16" s="52"/>
      <c r="I16" s="52">
        <v>0</v>
      </c>
      <c r="J16" s="52">
        <v>0</v>
      </c>
      <c r="K16" s="52">
        <v>0</v>
      </c>
      <c r="L16" s="19">
        <f t="shared" si="0"/>
        <v>0</v>
      </c>
      <c r="M16" s="19">
        <f t="shared" si="1"/>
        <v>0</v>
      </c>
      <c r="N16" s="19">
        <f t="shared" si="2"/>
        <v>0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3"/>
      <c r="AB16" s="53"/>
      <c r="AC16" s="53"/>
      <c r="AD16" s="53"/>
      <c r="AE16" s="53"/>
      <c r="AF16" s="54"/>
      <c r="AG16" s="54"/>
      <c r="AH16" s="54"/>
      <c r="AI16" s="54"/>
      <c r="AJ16" s="54"/>
      <c r="AK16" s="54"/>
    </row>
    <row r="17" spans="1:37" s="1" customFormat="1" ht="13.9" customHeight="1" x14ac:dyDescent="0.2">
      <c r="A17" s="24"/>
      <c r="B17" s="1" t="str">
        <f>Roster_Selection_Women!AF53&amp;" " &amp; "JV1 "</f>
        <v xml:space="preserve">Lindenwood University JV1 </v>
      </c>
      <c r="C17" s="1" t="str">
        <f>Roster_Selection_Women!AH53</f>
        <v>22-16986</v>
      </c>
      <c r="D17" s="1" t="str">
        <f>Roster_Selection_Women!AI53</f>
        <v>Madeline Woelfel</v>
      </c>
      <c r="E17" s="23"/>
      <c r="F17" s="1" t="str">
        <f>IF(ISERROR(Baker_Scores_Women_JV!E17), " ", IF(Baker_Scores_Women_JV!E17 = "Yes", "Yes", "  "))</f>
        <v xml:space="preserve">  </v>
      </c>
      <c r="G17" s="52">
        <v>0</v>
      </c>
      <c r="H17" s="52">
        <v>115</v>
      </c>
      <c r="I17" s="52">
        <v>0</v>
      </c>
      <c r="J17" s="52">
        <v>161</v>
      </c>
      <c r="K17" s="52">
        <v>157</v>
      </c>
      <c r="L17" s="19">
        <f t="shared" si="0"/>
        <v>433</v>
      </c>
      <c r="M17" s="19">
        <f t="shared" si="1"/>
        <v>3</v>
      </c>
      <c r="N17" s="19">
        <f t="shared" si="2"/>
        <v>144.33333333333334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3"/>
      <c r="AB17" s="53"/>
      <c r="AC17" s="53"/>
      <c r="AD17" s="53"/>
      <c r="AE17" s="53"/>
      <c r="AF17" s="54"/>
      <c r="AG17" s="54"/>
      <c r="AH17" s="54"/>
      <c r="AI17" s="54"/>
      <c r="AJ17" s="54"/>
      <c r="AK17" s="54"/>
    </row>
    <row r="18" spans="1:37" s="1" customFormat="1" ht="13.9" customHeight="1" x14ac:dyDescent="0.2">
      <c r="A18" s="24"/>
      <c r="B18" s="1" t="str">
        <f>Roster_Selection_Women!AF54&amp;" " &amp; "JV1 "</f>
        <v xml:space="preserve">Lindenwood University JV1 </v>
      </c>
      <c r="C18" s="1" t="str">
        <f>Roster_Selection_Women!AH54</f>
        <v>20-29842</v>
      </c>
      <c r="D18" s="1" t="str">
        <f>Roster_Selection_Women!AI54</f>
        <v>Paige Ludington</v>
      </c>
      <c r="E18" s="23"/>
      <c r="F18" s="1" t="str">
        <f>IF(ISERROR(Baker_Scores_Women_JV!E18), " ", IF(Baker_Scores_Women_JV!E18 = "Yes", "Yes", "  "))</f>
        <v xml:space="preserve">  </v>
      </c>
      <c r="G18" s="52">
        <v>136</v>
      </c>
      <c r="H18" s="52">
        <v>0</v>
      </c>
      <c r="I18" s="52">
        <v>146</v>
      </c>
      <c r="J18" s="52">
        <v>126</v>
      </c>
      <c r="K18" s="52">
        <v>174</v>
      </c>
      <c r="L18" s="19">
        <f t="shared" si="0"/>
        <v>582</v>
      </c>
      <c r="M18" s="19">
        <f t="shared" si="1"/>
        <v>4</v>
      </c>
      <c r="N18" s="19">
        <f t="shared" si="2"/>
        <v>145.5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3"/>
      <c r="AB18" s="53"/>
      <c r="AC18" s="53"/>
      <c r="AD18" s="53"/>
      <c r="AE18" s="53"/>
      <c r="AF18" s="54"/>
      <c r="AG18" s="54"/>
      <c r="AH18" s="54"/>
      <c r="AI18" s="54"/>
      <c r="AJ18" s="54"/>
      <c r="AK18" s="54"/>
    </row>
    <row r="19" spans="1:37" s="1" customFormat="1" ht="13.9" customHeight="1" x14ac:dyDescent="0.2">
      <c r="A19" s="24"/>
      <c r="B19" s="1" t="str">
        <f>Roster_Selection_Women!AF55&amp;" " &amp; "JV1 "</f>
        <v xml:space="preserve">Lindenwood University JV1 </v>
      </c>
      <c r="C19" s="1" t="str">
        <f>Roster_Selection_Women!AH55</f>
        <v>16-161359</v>
      </c>
      <c r="D19" s="1" t="str">
        <f>Roster_Selection_Women!AI55</f>
        <v>Trinity Capps</v>
      </c>
      <c r="E19" s="23"/>
      <c r="F19" s="1" t="str">
        <f>IF(ISERROR(Baker_Scores_Women_JV!E19), " ", IF(Baker_Scores_Women_JV!E19 = "Yes", "Yes", "  "))</f>
        <v xml:space="preserve">  </v>
      </c>
      <c r="G19" s="52">
        <v>168</v>
      </c>
      <c r="H19" s="52">
        <v>135</v>
      </c>
      <c r="I19" s="52">
        <v>171</v>
      </c>
      <c r="J19" s="52">
        <v>171</v>
      </c>
      <c r="K19" s="52">
        <v>164</v>
      </c>
      <c r="L19" s="19">
        <f t="shared" si="0"/>
        <v>809</v>
      </c>
      <c r="M19" s="19">
        <f t="shared" si="1"/>
        <v>5</v>
      </c>
      <c r="N19" s="19">
        <f t="shared" si="2"/>
        <v>161.80000000000001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3"/>
      <c r="AB19" s="53"/>
      <c r="AC19" s="53"/>
      <c r="AD19" s="53"/>
      <c r="AE19" s="53"/>
      <c r="AF19" s="54"/>
      <c r="AG19" s="54"/>
      <c r="AH19" s="54"/>
      <c r="AI19" s="54"/>
      <c r="AJ19" s="54"/>
      <c r="AK19" s="54"/>
    </row>
    <row r="20" spans="1:37" s="1" customFormat="1" ht="13.9" customHeight="1" x14ac:dyDescent="0.2">
      <c r="A20" s="24"/>
      <c r="B20" s="1" t="s">
        <v>476</v>
      </c>
      <c r="C20" s="28" t="s">
        <v>70</v>
      </c>
      <c r="D20" s="23" t="s">
        <v>70</v>
      </c>
      <c r="E20" s="23"/>
      <c r="F20" s="23"/>
      <c r="G20" s="52"/>
      <c r="H20" s="52"/>
      <c r="I20" s="52"/>
      <c r="J20" s="52"/>
      <c r="K20" s="52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3"/>
      <c r="AB20" s="53"/>
      <c r="AC20" s="53"/>
      <c r="AD20" s="53"/>
      <c r="AE20" s="53"/>
      <c r="AF20" s="54"/>
      <c r="AG20" s="54"/>
      <c r="AH20" s="54"/>
      <c r="AI20" s="54"/>
      <c r="AJ20" s="54"/>
      <c r="AK20" s="54"/>
    </row>
    <row r="21" spans="1:37" s="1" customFormat="1" ht="13.9" customHeight="1" x14ac:dyDescent="0.2">
      <c r="A21" s="24"/>
      <c r="B21" s="1" t="s">
        <v>476</v>
      </c>
      <c r="C21" s="28" t="s">
        <v>70</v>
      </c>
      <c r="D21" s="23" t="s">
        <v>70</v>
      </c>
      <c r="E21" s="23"/>
      <c r="F21" s="23"/>
      <c r="G21" s="52"/>
      <c r="H21" s="52"/>
      <c r="I21" s="52"/>
      <c r="J21" s="52"/>
      <c r="K21" s="52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3"/>
      <c r="AB21" s="53"/>
      <c r="AC21" s="53"/>
      <c r="AD21" s="53"/>
      <c r="AE21" s="53"/>
      <c r="AF21" s="54"/>
      <c r="AG21" s="54"/>
      <c r="AH21" s="54"/>
      <c r="AI21" s="54"/>
      <c r="AJ21" s="54"/>
      <c r="AK21" s="54"/>
    </row>
    <row r="22" spans="1:37" s="1" customFormat="1" ht="13.9" customHeight="1" x14ac:dyDescent="0.2">
      <c r="A22" s="24"/>
      <c r="B22" s="1" t="s">
        <v>476</v>
      </c>
      <c r="C22" s="28" t="s">
        <v>70</v>
      </c>
      <c r="D22" s="23" t="s">
        <v>70</v>
      </c>
      <c r="E22" s="23"/>
      <c r="F22" s="23"/>
      <c r="G22" s="55"/>
      <c r="H22" s="55"/>
      <c r="I22" s="55"/>
      <c r="J22" s="55"/>
      <c r="K22" s="55"/>
      <c r="L22" s="56">
        <f t="shared" si="0"/>
        <v>0</v>
      </c>
      <c r="M22" s="56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3"/>
      <c r="AB22" s="53"/>
      <c r="AC22" s="53"/>
      <c r="AD22" s="53"/>
      <c r="AE22" s="53"/>
      <c r="AF22" s="54"/>
      <c r="AG22" s="54"/>
      <c r="AH22" s="54"/>
      <c r="AI22" s="54"/>
      <c r="AJ22" s="54"/>
      <c r="AK22" s="54"/>
    </row>
    <row r="23" spans="1:37" s="1" customFormat="1" ht="13.9" customHeight="1" x14ac:dyDescent="0.2">
      <c r="A23" s="24"/>
      <c r="B23" s="41"/>
      <c r="G23" s="19">
        <f t="shared" ref="G23:M23" si="3">SUM(G12:G22)</f>
        <v>866</v>
      </c>
      <c r="H23" s="19">
        <f t="shared" si="3"/>
        <v>715</v>
      </c>
      <c r="I23" s="19">
        <f t="shared" si="3"/>
        <v>732</v>
      </c>
      <c r="J23" s="19">
        <f t="shared" si="3"/>
        <v>748</v>
      </c>
      <c r="K23" s="19">
        <f t="shared" si="3"/>
        <v>849</v>
      </c>
      <c r="L23" s="57">
        <f t="shared" si="3"/>
        <v>3910</v>
      </c>
      <c r="M23" s="57">
        <f t="shared" si="3"/>
        <v>25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3"/>
      <c r="AB23" s="53"/>
      <c r="AC23" s="53"/>
      <c r="AD23" s="53"/>
      <c r="AE23" s="53"/>
      <c r="AF23" s="54"/>
      <c r="AG23" s="54"/>
      <c r="AH23" s="54"/>
      <c r="AI23" s="54"/>
      <c r="AJ23" s="54"/>
      <c r="AK23" s="54"/>
    </row>
    <row r="24" spans="1:37" s="1" customFormat="1" ht="13.9" customHeight="1" x14ac:dyDescent="0.2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3"/>
      <c r="AB24" s="53"/>
      <c r="AC24" s="53"/>
      <c r="AD24" s="53"/>
      <c r="AE24" s="53"/>
      <c r="AF24" s="54"/>
      <c r="AG24" s="54"/>
      <c r="AH24" s="54"/>
      <c r="AI24" s="54"/>
      <c r="AJ24" s="54"/>
      <c r="AK24" s="54"/>
    </row>
    <row r="25" spans="1:37" s="1" customFormat="1" ht="13.9" customHeight="1" x14ac:dyDescent="0.2">
      <c r="A25" s="24"/>
      <c r="B25" s="1" t="str">
        <f>Roster_Selection_Women!AF77&amp;" " &amp; "JV1 "</f>
        <v xml:space="preserve">Midway University JV1 </v>
      </c>
      <c r="C25" s="1" t="str">
        <f>Roster_Selection_Women!AH77</f>
        <v>8019-40653</v>
      </c>
      <c r="D25" s="1" t="str">
        <f>Roster_Selection_Women!AI77</f>
        <v>Arianna Peter</v>
      </c>
      <c r="E25" s="23"/>
      <c r="F25" s="1" t="str">
        <f>IF(ISERROR(Baker_Scores_Women_JV!E25), " ", IF(Baker_Scores_Women_JV!E25 = "Yes", "Yes", "  "))</f>
        <v xml:space="preserve">  </v>
      </c>
      <c r="G25" s="52">
        <v>123</v>
      </c>
      <c r="H25" s="52">
        <v>212</v>
      </c>
      <c r="I25" s="52">
        <v>223</v>
      </c>
      <c r="J25" s="52">
        <v>158</v>
      </c>
      <c r="K25" s="52">
        <v>226</v>
      </c>
      <c r="L25" s="19">
        <f t="shared" ref="L25:L35" si="4">SUM(G25:K25)</f>
        <v>942</v>
      </c>
      <c r="M25" s="19">
        <f t="shared" ref="M25:M35" si="5">COUNTIF(G25:K25, "&gt;0" )</f>
        <v>5</v>
      </c>
      <c r="N25" s="19">
        <f t="shared" ref="N25:N35" si="6">IF(M25=0,0,L25/M25)</f>
        <v>188.4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3"/>
      <c r="AB25" s="53"/>
      <c r="AC25" s="53"/>
      <c r="AD25" s="53"/>
      <c r="AE25" s="53"/>
      <c r="AF25" s="54"/>
      <c r="AG25" s="54"/>
      <c r="AH25" s="54"/>
      <c r="AI25" s="54"/>
      <c r="AJ25" s="54"/>
      <c r="AK25" s="54"/>
    </row>
    <row r="26" spans="1:37" s="1" customFormat="1" ht="13.9" customHeight="1" x14ac:dyDescent="0.2">
      <c r="A26" s="24"/>
      <c r="B26" s="1" t="str">
        <f>Roster_Selection_Women!AF78&amp;" " &amp; "JV1 "</f>
        <v xml:space="preserve">Midway University JV1 </v>
      </c>
      <c r="C26" s="1" t="str">
        <f>Roster_Selection_Women!AH78</f>
        <v>15-191883</v>
      </c>
      <c r="D26" s="1" t="str">
        <f>Roster_Selection_Women!AI78</f>
        <v>Ashley Smith</v>
      </c>
      <c r="E26" s="23"/>
      <c r="F26" s="1" t="str">
        <f>IF(ISERROR(Baker_Scores_Women_JV!E26), " ", IF(Baker_Scores_Women_JV!E26 = "Yes", "Yes", "  "))</f>
        <v xml:space="preserve">  </v>
      </c>
      <c r="G26" s="52">
        <v>177</v>
      </c>
      <c r="H26" s="52">
        <v>164</v>
      </c>
      <c r="I26" s="52">
        <v>146</v>
      </c>
      <c r="J26" s="52">
        <v>171</v>
      </c>
      <c r="K26" s="52">
        <v>186</v>
      </c>
      <c r="L26" s="19">
        <f t="shared" si="4"/>
        <v>844</v>
      </c>
      <c r="M26" s="19">
        <f t="shared" si="5"/>
        <v>5</v>
      </c>
      <c r="N26" s="19">
        <f t="shared" si="6"/>
        <v>168.8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3"/>
      <c r="AB26" s="53"/>
      <c r="AC26" s="53"/>
      <c r="AD26" s="53"/>
      <c r="AE26" s="53"/>
      <c r="AF26" s="54"/>
      <c r="AG26" s="54"/>
      <c r="AH26" s="54"/>
      <c r="AI26" s="54"/>
      <c r="AJ26" s="54"/>
      <c r="AK26" s="54"/>
    </row>
    <row r="27" spans="1:37" s="1" customFormat="1" ht="13.9" customHeight="1" x14ac:dyDescent="0.2">
      <c r="A27" s="24"/>
      <c r="B27" s="1" t="str">
        <f>Roster_Selection_Women!AF79&amp;" " &amp; "JV1 "</f>
        <v xml:space="preserve">Midway University JV1 </v>
      </c>
      <c r="C27" s="1" t="str">
        <f>Roster_Selection_Women!AH79</f>
        <v>19-67593</v>
      </c>
      <c r="D27" s="1" t="str">
        <f>Roster_Selection_Women!AI79</f>
        <v>Hailey Barnett</v>
      </c>
      <c r="E27" s="23"/>
      <c r="F27" s="1" t="str">
        <f>IF(ISERROR(Baker_Scores_Women_JV!E27), " ", IF(Baker_Scores_Women_JV!E27 = "Yes", "Yes", "  "))</f>
        <v xml:space="preserve">  </v>
      </c>
      <c r="G27" s="52">
        <v>151</v>
      </c>
      <c r="H27" s="52">
        <v>173</v>
      </c>
      <c r="I27" s="52">
        <v>198</v>
      </c>
      <c r="J27" s="52">
        <v>159</v>
      </c>
      <c r="K27" s="52">
        <v>142</v>
      </c>
      <c r="L27" s="19">
        <f t="shared" si="4"/>
        <v>823</v>
      </c>
      <c r="M27" s="19">
        <f t="shared" si="5"/>
        <v>5</v>
      </c>
      <c r="N27" s="19">
        <f t="shared" si="6"/>
        <v>164.6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3"/>
      <c r="AB27" s="53"/>
      <c r="AC27" s="53"/>
      <c r="AD27" s="53"/>
      <c r="AE27" s="53"/>
      <c r="AF27" s="54"/>
      <c r="AG27" s="54"/>
      <c r="AH27" s="54"/>
      <c r="AI27" s="54"/>
      <c r="AJ27" s="54"/>
      <c r="AK27" s="54"/>
    </row>
    <row r="28" spans="1:37" s="1" customFormat="1" ht="13.9" customHeight="1" x14ac:dyDescent="0.2">
      <c r="A28" s="24"/>
      <c r="B28" s="1" t="str">
        <f>Roster_Selection_Women!AF80&amp;" " &amp; "JV1 "</f>
        <v xml:space="preserve">Midway University JV1 </v>
      </c>
      <c r="C28" s="1" t="str">
        <f>Roster_Selection_Women!AH80</f>
        <v>15-151292</v>
      </c>
      <c r="D28" s="1" t="str">
        <f>Roster_Selection_Women!AI80</f>
        <v>Kaitlyn Sturgell</v>
      </c>
      <c r="E28" s="23"/>
      <c r="F28" s="1" t="str">
        <f>IF(ISERROR(Baker_Scores_Women_JV!E28), " ", IF(Baker_Scores_Women_JV!E28 = "Yes", "Yes", "  "))</f>
        <v xml:space="preserve">  </v>
      </c>
      <c r="G28" s="52">
        <v>134</v>
      </c>
      <c r="H28" s="52">
        <v>178</v>
      </c>
      <c r="I28" s="52">
        <v>180</v>
      </c>
      <c r="J28" s="52">
        <v>160</v>
      </c>
      <c r="K28" s="52">
        <v>137</v>
      </c>
      <c r="L28" s="19">
        <f t="shared" si="4"/>
        <v>789</v>
      </c>
      <c r="M28" s="19">
        <f t="shared" si="5"/>
        <v>5</v>
      </c>
      <c r="N28" s="19">
        <f t="shared" si="6"/>
        <v>157.80000000000001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3"/>
      <c r="AB28" s="53"/>
      <c r="AC28" s="53"/>
      <c r="AD28" s="53"/>
      <c r="AE28" s="53"/>
      <c r="AF28" s="54"/>
      <c r="AG28" s="54"/>
      <c r="AH28" s="54"/>
      <c r="AI28" s="54"/>
      <c r="AJ28" s="54"/>
      <c r="AK28" s="54"/>
    </row>
    <row r="29" spans="1:37" s="1" customFormat="1" ht="13.9" customHeight="1" x14ac:dyDescent="0.2">
      <c r="A29" s="24"/>
      <c r="B29" s="1" t="str">
        <f>Roster_Selection_Women!AF81&amp;" " &amp; "JV1 "</f>
        <v xml:space="preserve">Midway University JV1 </v>
      </c>
      <c r="C29" s="1" t="str">
        <f>Roster_Selection_Women!AH81</f>
        <v>11-262748</v>
      </c>
      <c r="D29" s="1" t="str">
        <f>Roster_Selection_Women!AI81</f>
        <v>Makayla Pounds</v>
      </c>
      <c r="E29" s="23"/>
      <c r="F29" s="1" t="str">
        <f>IF(ISERROR(Baker_Scores_Women_JV!E29), " ", IF(Baker_Scores_Women_JV!E29 = "Yes", "Yes", "  "))</f>
        <v xml:space="preserve">  </v>
      </c>
      <c r="G29" s="52">
        <v>167</v>
      </c>
      <c r="H29" s="52">
        <v>138</v>
      </c>
      <c r="I29" s="52">
        <v>162</v>
      </c>
      <c r="J29" s="52">
        <v>192</v>
      </c>
      <c r="K29" s="52">
        <v>142</v>
      </c>
      <c r="L29" s="19">
        <f t="shared" si="4"/>
        <v>801</v>
      </c>
      <c r="M29" s="19">
        <f t="shared" si="5"/>
        <v>5</v>
      </c>
      <c r="N29" s="19">
        <f t="shared" si="6"/>
        <v>160.19999999999999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3"/>
      <c r="AB29" s="53"/>
      <c r="AC29" s="53"/>
      <c r="AD29" s="53"/>
      <c r="AE29" s="53"/>
      <c r="AF29" s="54"/>
      <c r="AG29" s="54"/>
      <c r="AH29" s="54"/>
      <c r="AI29" s="54"/>
      <c r="AJ29" s="54"/>
      <c r="AK29" s="54"/>
    </row>
    <row r="30" spans="1:37" s="1" customFormat="1" ht="13.9" customHeight="1" x14ac:dyDescent="0.2">
      <c r="A30" s="24"/>
      <c r="B30" s="1" t="str">
        <f>Roster_Selection_Women!AF82&amp;" " &amp; "JV1 "</f>
        <v xml:space="preserve"> JV1 </v>
      </c>
      <c r="C30" s="1" t="str">
        <f>Roster_Selection_Women!AH82</f>
        <v/>
      </c>
      <c r="D30" s="1" t="str">
        <f>Roster_Selection_Women!AI82</f>
        <v/>
      </c>
      <c r="E30" s="23"/>
      <c r="F30" s="1" t="str">
        <f>IF(ISERROR(Baker_Scores_Women_JV!E30), " ", IF(Baker_Scores_Women_JV!E30 = "Yes", "Yes", "  "))</f>
        <v xml:space="preserve">  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19">
        <f t="shared" si="4"/>
        <v>0</v>
      </c>
      <c r="M30" s="19">
        <f t="shared" si="5"/>
        <v>0</v>
      </c>
      <c r="N30" s="19">
        <f t="shared" si="6"/>
        <v>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3"/>
      <c r="AB30" s="53"/>
      <c r="AC30" s="53"/>
      <c r="AD30" s="53"/>
      <c r="AE30" s="53"/>
      <c r="AF30" s="54"/>
      <c r="AG30" s="54"/>
      <c r="AH30" s="54"/>
      <c r="AI30" s="54"/>
      <c r="AJ30" s="54"/>
      <c r="AK30" s="54"/>
    </row>
    <row r="31" spans="1:37" s="1" customFormat="1" ht="13.9" customHeight="1" x14ac:dyDescent="0.2">
      <c r="A31" s="24"/>
      <c r="B31" s="1" t="str">
        <f>Roster_Selection_Women!AF83&amp;" " &amp; "JV1 "</f>
        <v xml:space="preserve"> JV1 </v>
      </c>
      <c r="C31" s="1" t="str">
        <f>Roster_Selection_Women!AH83</f>
        <v/>
      </c>
      <c r="D31" s="1" t="str">
        <f>Roster_Selection_Women!AI83</f>
        <v/>
      </c>
      <c r="E31" s="23"/>
      <c r="F31" s="1" t="str">
        <f>IF(ISERROR(Baker_Scores_Women_JV!E31), " ", IF(Baker_Scores_Women_JV!E31 = "Yes", "Yes", "  "))</f>
        <v xml:space="preserve">  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19">
        <f t="shared" si="4"/>
        <v>0</v>
      </c>
      <c r="M31" s="19">
        <f t="shared" si="5"/>
        <v>0</v>
      </c>
      <c r="N31" s="19">
        <f t="shared" si="6"/>
        <v>0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3"/>
      <c r="AB31" s="53"/>
      <c r="AC31" s="53"/>
      <c r="AD31" s="53"/>
      <c r="AE31" s="53"/>
      <c r="AF31" s="54"/>
      <c r="AG31" s="54"/>
      <c r="AH31" s="54"/>
      <c r="AI31" s="54"/>
      <c r="AJ31" s="54"/>
      <c r="AK31" s="54"/>
    </row>
    <row r="32" spans="1:37" s="1" customFormat="1" ht="13.9" customHeight="1" x14ac:dyDescent="0.2">
      <c r="A32" s="24"/>
      <c r="B32" s="1" t="str">
        <f>Roster_Selection_Women!AF84&amp;" " &amp; "JV1 "</f>
        <v xml:space="preserve"> JV1 </v>
      </c>
      <c r="C32" s="1" t="str">
        <f>Roster_Selection_Women!AH84</f>
        <v/>
      </c>
      <c r="D32" s="1" t="str">
        <f>Roster_Selection_Women!AI84</f>
        <v/>
      </c>
      <c r="E32" s="23"/>
      <c r="F32" s="1" t="str">
        <f>IF(ISERROR(Baker_Scores_Women_JV!E32), " ", IF(Baker_Scores_Women_JV!E32 = "Yes", "Yes", "  "))</f>
        <v xml:space="preserve">  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19">
        <f t="shared" si="4"/>
        <v>0</v>
      </c>
      <c r="M32" s="19">
        <f t="shared" si="5"/>
        <v>0</v>
      </c>
      <c r="N32" s="19">
        <f t="shared" si="6"/>
        <v>0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3"/>
      <c r="AB32" s="53"/>
      <c r="AC32" s="53"/>
      <c r="AD32" s="53"/>
      <c r="AE32" s="53"/>
      <c r="AF32" s="54"/>
      <c r="AG32" s="54"/>
      <c r="AH32" s="54"/>
      <c r="AI32" s="54"/>
      <c r="AJ32" s="54"/>
      <c r="AK32" s="54"/>
    </row>
    <row r="33" spans="1:37" s="1" customFormat="1" ht="13.9" customHeight="1" x14ac:dyDescent="0.2">
      <c r="A33" s="24"/>
      <c r="B33" s="1" t="s">
        <v>477</v>
      </c>
      <c r="C33" s="28" t="s">
        <v>70</v>
      </c>
      <c r="D33" s="23" t="s">
        <v>70</v>
      </c>
      <c r="E33" s="23"/>
      <c r="F33" s="23"/>
      <c r="G33" s="52"/>
      <c r="H33" s="52"/>
      <c r="I33" s="52"/>
      <c r="J33" s="52"/>
      <c r="K33" s="52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3"/>
      <c r="AB33" s="53"/>
      <c r="AC33" s="53"/>
      <c r="AD33" s="53"/>
      <c r="AE33" s="53"/>
      <c r="AF33" s="54"/>
      <c r="AG33" s="54"/>
      <c r="AH33" s="54"/>
      <c r="AI33" s="54"/>
      <c r="AJ33" s="54"/>
      <c r="AK33" s="54"/>
    </row>
    <row r="34" spans="1:37" s="1" customFormat="1" ht="13.9" customHeight="1" x14ac:dyDescent="0.2">
      <c r="A34" s="24"/>
      <c r="B34" s="1" t="s">
        <v>477</v>
      </c>
      <c r="C34" s="28" t="s">
        <v>70</v>
      </c>
      <c r="D34" s="23" t="s">
        <v>70</v>
      </c>
      <c r="E34" s="23"/>
      <c r="F34" s="23"/>
      <c r="G34" s="52"/>
      <c r="H34" s="52"/>
      <c r="I34" s="52"/>
      <c r="J34" s="52"/>
      <c r="K34" s="52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3"/>
      <c r="AB34" s="53"/>
      <c r="AC34" s="53"/>
      <c r="AD34" s="53"/>
      <c r="AE34" s="53"/>
      <c r="AF34" s="54"/>
      <c r="AG34" s="54"/>
      <c r="AH34" s="54"/>
      <c r="AI34" s="54"/>
      <c r="AJ34" s="54"/>
      <c r="AK34" s="54"/>
    </row>
    <row r="35" spans="1:37" s="1" customFormat="1" ht="13.9" customHeight="1" x14ac:dyDescent="0.2">
      <c r="A35" s="24"/>
      <c r="B35" s="1" t="s">
        <v>477</v>
      </c>
      <c r="C35" s="28" t="s">
        <v>70</v>
      </c>
      <c r="D35" s="23" t="s">
        <v>70</v>
      </c>
      <c r="E35" s="23"/>
      <c r="F35" s="23"/>
      <c r="G35" s="55"/>
      <c r="H35" s="55"/>
      <c r="I35" s="55"/>
      <c r="J35" s="55"/>
      <c r="K35" s="55"/>
      <c r="L35" s="56">
        <f t="shared" si="4"/>
        <v>0</v>
      </c>
      <c r="M35" s="56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3"/>
      <c r="AB35" s="53"/>
      <c r="AC35" s="53"/>
      <c r="AD35" s="53"/>
      <c r="AE35" s="53"/>
      <c r="AF35" s="54"/>
      <c r="AG35" s="54"/>
      <c r="AH35" s="54"/>
      <c r="AI35" s="54"/>
      <c r="AJ35" s="54"/>
      <c r="AK35" s="54"/>
    </row>
    <row r="36" spans="1:37" s="1" customFormat="1" ht="13.9" customHeight="1" x14ac:dyDescent="0.2">
      <c r="A36" s="24"/>
      <c r="B36" s="41"/>
      <c r="G36" s="19">
        <f t="shared" ref="G36:M36" si="7">SUM(G25:G35)</f>
        <v>752</v>
      </c>
      <c r="H36" s="19">
        <f t="shared" si="7"/>
        <v>865</v>
      </c>
      <c r="I36" s="19">
        <f t="shared" si="7"/>
        <v>909</v>
      </c>
      <c r="J36" s="19">
        <f t="shared" si="7"/>
        <v>840</v>
      </c>
      <c r="K36" s="19">
        <f t="shared" si="7"/>
        <v>833</v>
      </c>
      <c r="L36" s="57">
        <f t="shared" si="7"/>
        <v>4199</v>
      </c>
      <c r="M36" s="57">
        <f t="shared" si="7"/>
        <v>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3"/>
      <c r="AB36" s="53"/>
      <c r="AC36" s="53"/>
      <c r="AD36" s="53"/>
      <c r="AE36" s="53"/>
      <c r="AF36" s="54"/>
      <c r="AG36" s="54"/>
      <c r="AH36" s="54"/>
      <c r="AI36" s="54"/>
      <c r="AJ36" s="54"/>
      <c r="AK36" s="54"/>
    </row>
    <row r="37" spans="1:37" s="1" customFormat="1" ht="13.9" customHeight="1" x14ac:dyDescent="0.2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3"/>
      <c r="AB37" s="53"/>
      <c r="AC37" s="53"/>
      <c r="AD37" s="53"/>
      <c r="AE37" s="53"/>
      <c r="AF37" s="54"/>
      <c r="AG37" s="54"/>
      <c r="AH37" s="54"/>
      <c r="AI37" s="54"/>
      <c r="AJ37" s="54"/>
      <c r="AK37" s="54"/>
    </row>
    <row r="38" spans="1:37" s="1" customFormat="1" ht="13.9" customHeight="1" x14ac:dyDescent="0.2">
      <c r="A38" s="24"/>
      <c r="B38" s="1" t="str">
        <f>Roster_Selection_Women!AF90&amp;" " &amp; "JV1 "</f>
        <v xml:space="preserve">Milligan University JV1 </v>
      </c>
      <c r="C38" s="1" t="str">
        <f>Roster_Selection_Women!AH90</f>
        <v>16-29313</v>
      </c>
      <c r="D38" s="1" t="str">
        <f>Roster_Selection_Women!AI90</f>
        <v>Alexis Wright</v>
      </c>
      <c r="E38" s="23"/>
      <c r="F38" s="1" t="str">
        <f>IF(ISERROR(Baker_Scores_Women_JV!E38), " ", IF(Baker_Scores_Women_JV!E38 = "Yes", "Yes", "  "))</f>
        <v xml:space="preserve">  </v>
      </c>
      <c r="G38" s="52">
        <v>135</v>
      </c>
      <c r="H38" s="52">
        <v>184</v>
      </c>
      <c r="I38" s="52">
        <v>174</v>
      </c>
      <c r="J38" s="52">
        <v>192</v>
      </c>
      <c r="K38" s="52">
        <v>139</v>
      </c>
      <c r="L38" s="19">
        <f t="shared" ref="L38:L48" si="8">SUM(G38:K38)</f>
        <v>824</v>
      </c>
      <c r="M38" s="19">
        <f t="shared" ref="M38:M48" si="9">COUNTIF(G38:K38, "&gt;0" )</f>
        <v>5</v>
      </c>
      <c r="N38" s="19">
        <f t="shared" ref="N38:N48" si="10">IF(M38=0,0,L38/M38)</f>
        <v>164.8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3"/>
      <c r="AB38" s="53"/>
      <c r="AC38" s="53"/>
      <c r="AD38" s="53"/>
      <c r="AE38" s="53"/>
      <c r="AF38" s="54"/>
      <c r="AG38" s="54"/>
      <c r="AH38" s="54"/>
      <c r="AI38" s="54"/>
      <c r="AJ38" s="54"/>
      <c r="AK38" s="54"/>
    </row>
    <row r="39" spans="1:37" s="1" customFormat="1" ht="13.9" customHeight="1" x14ac:dyDescent="0.2">
      <c r="A39" s="24"/>
      <c r="B39" s="1" t="str">
        <f>Roster_Selection_Women!AF91&amp;" " &amp; "JV1 "</f>
        <v xml:space="preserve">Milligan University JV1 </v>
      </c>
      <c r="C39" s="1" t="str">
        <f>Roster_Selection_Women!AH91</f>
        <v>17-106365</v>
      </c>
      <c r="D39" s="1" t="str">
        <f>Roster_Selection_Women!AI91</f>
        <v>Braeton Wilson</v>
      </c>
      <c r="E39" s="23"/>
      <c r="F39" s="1" t="str">
        <f>IF(ISERROR(Baker_Scores_Women_JV!E39), " ", IF(Baker_Scores_Women_JV!E39 = "Yes", "Yes", "  "))</f>
        <v xml:space="preserve">  </v>
      </c>
      <c r="G39" s="52">
        <v>173</v>
      </c>
      <c r="H39" s="52">
        <v>130</v>
      </c>
      <c r="I39" s="52">
        <v>194</v>
      </c>
      <c r="J39" s="52">
        <v>179</v>
      </c>
      <c r="K39" s="52">
        <v>137</v>
      </c>
      <c r="L39" s="19">
        <f t="shared" si="8"/>
        <v>813</v>
      </c>
      <c r="M39" s="19">
        <f t="shared" si="9"/>
        <v>5</v>
      </c>
      <c r="N39" s="19">
        <f t="shared" si="10"/>
        <v>162.6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3"/>
      <c r="AB39" s="53"/>
      <c r="AC39" s="53"/>
      <c r="AD39" s="53"/>
      <c r="AE39" s="53"/>
      <c r="AF39" s="54"/>
      <c r="AG39" s="54"/>
      <c r="AH39" s="54"/>
      <c r="AI39" s="54"/>
      <c r="AJ39" s="54"/>
      <c r="AK39" s="54"/>
    </row>
    <row r="40" spans="1:37" s="1" customFormat="1" ht="13.9" customHeight="1" x14ac:dyDescent="0.2">
      <c r="A40" s="24"/>
      <c r="B40" s="1" t="str">
        <f>Roster_Selection_Women!AF92&amp;" " &amp; "JV1 "</f>
        <v xml:space="preserve">Milligan University JV1 </v>
      </c>
      <c r="C40" s="1" t="str">
        <f>Roster_Selection_Women!AH92</f>
        <v>15-171138</v>
      </c>
      <c r="D40" s="1" t="str">
        <f>Roster_Selection_Women!AI92</f>
        <v>Emily King</v>
      </c>
      <c r="E40" s="23"/>
      <c r="F40" s="1" t="str">
        <f>IF(ISERROR(Baker_Scores_Women_JV!E40), " ", IF(Baker_Scores_Women_JV!E40 = "Yes", "Yes", "  "))</f>
        <v xml:space="preserve">  </v>
      </c>
      <c r="G40" s="52">
        <v>171</v>
      </c>
      <c r="H40" s="52">
        <v>189</v>
      </c>
      <c r="I40" s="52">
        <v>162</v>
      </c>
      <c r="J40" s="52">
        <v>159</v>
      </c>
      <c r="K40" s="52">
        <v>215</v>
      </c>
      <c r="L40" s="19">
        <f t="shared" si="8"/>
        <v>896</v>
      </c>
      <c r="M40" s="19">
        <f t="shared" si="9"/>
        <v>5</v>
      </c>
      <c r="N40" s="19">
        <f t="shared" si="10"/>
        <v>179.2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3"/>
      <c r="AB40" s="53"/>
      <c r="AC40" s="53"/>
      <c r="AD40" s="53"/>
      <c r="AE40" s="53"/>
      <c r="AF40" s="54"/>
      <c r="AG40" s="54"/>
      <c r="AH40" s="54"/>
      <c r="AI40" s="54"/>
      <c r="AJ40" s="54"/>
      <c r="AK40" s="54"/>
    </row>
    <row r="41" spans="1:37" s="1" customFormat="1" ht="13.9" customHeight="1" x14ac:dyDescent="0.2">
      <c r="A41" s="24"/>
      <c r="B41" s="1" t="str">
        <f>Roster_Selection_Women!AF93&amp;" " &amp; "JV1 "</f>
        <v xml:space="preserve">Milligan University JV1 </v>
      </c>
      <c r="C41" s="1" t="str">
        <f>Roster_Selection_Women!AH93</f>
        <v>18-90562</v>
      </c>
      <c r="D41" s="1" t="str">
        <f>Roster_Selection_Women!AI93</f>
        <v>Molly Burnett</v>
      </c>
      <c r="E41" s="23"/>
      <c r="F41" s="1" t="str">
        <f>IF(ISERROR(Baker_Scores_Women_JV!E41), " ", IF(Baker_Scores_Women_JV!E41 = "Yes", "Yes", "  "))</f>
        <v xml:space="preserve">  </v>
      </c>
      <c r="G41" s="52">
        <v>132</v>
      </c>
      <c r="H41" s="52">
        <v>159</v>
      </c>
      <c r="I41" s="52">
        <v>171</v>
      </c>
      <c r="J41" s="52">
        <v>172</v>
      </c>
      <c r="K41" s="52">
        <v>147</v>
      </c>
      <c r="L41" s="19">
        <f t="shared" si="8"/>
        <v>781</v>
      </c>
      <c r="M41" s="19">
        <f t="shared" si="9"/>
        <v>5</v>
      </c>
      <c r="N41" s="19">
        <f t="shared" si="10"/>
        <v>156.19999999999999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3"/>
      <c r="AB41" s="53"/>
      <c r="AC41" s="53"/>
      <c r="AD41" s="53"/>
      <c r="AE41" s="53"/>
      <c r="AF41" s="54"/>
      <c r="AG41" s="54"/>
      <c r="AH41" s="54"/>
      <c r="AI41" s="54"/>
      <c r="AJ41" s="54"/>
      <c r="AK41" s="54"/>
    </row>
    <row r="42" spans="1:37" s="1" customFormat="1" ht="13.9" customHeight="1" x14ac:dyDescent="0.2">
      <c r="A42" s="24"/>
      <c r="B42" s="1" t="str">
        <f>Roster_Selection_Women!AF94&amp;" " &amp; "JV1 "</f>
        <v xml:space="preserve">Milligan University JV1 </v>
      </c>
      <c r="C42" s="1" t="str">
        <f>Roster_Selection_Women!AH94</f>
        <v>11-573458</v>
      </c>
      <c r="D42" s="1" t="str">
        <f>Roster_Selection_Women!AI94</f>
        <v>Olivia Vanhooser</v>
      </c>
      <c r="E42" s="23"/>
      <c r="F42" s="1" t="str">
        <f>IF(ISERROR(Baker_Scores_Women_JV!E42), " ", IF(Baker_Scores_Women_JV!E42 = "Yes", "Yes", "  "))</f>
        <v xml:space="preserve">  </v>
      </c>
      <c r="G42" s="52">
        <v>178</v>
      </c>
      <c r="H42" s="52">
        <v>168</v>
      </c>
      <c r="I42" s="52">
        <v>191</v>
      </c>
      <c r="J42" s="52">
        <v>163</v>
      </c>
      <c r="K42" s="52">
        <v>165</v>
      </c>
      <c r="L42" s="19">
        <f t="shared" si="8"/>
        <v>865</v>
      </c>
      <c r="M42" s="19">
        <f t="shared" si="9"/>
        <v>5</v>
      </c>
      <c r="N42" s="19">
        <f t="shared" si="10"/>
        <v>173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3"/>
      <c r="AB42" s="53"/>
      <c r="AC42" s="53"/>
      <c r="AD42" s="53"/>
      <c r="AE42" s="53"/>
      <c r="AF42" s="54"/>
      <c r="AG42" s="54"/>
      <c r="AH42" s="54"/>
      <c r="AI42" s="54"/>
      <c r="AJ42" s="54"/>
      <c r="AK42" s="54"/>
    </row>
    <row r="43" spans="1:37" s="1" customFormat="1" ht="13.9" customHeight="1" x14ac:dyDescent="0.2">
      <c r="A43" s="24"/>
      <c r="B43" s="1" t="str">
        <f>Roster_Selection_Women!AF95&amp;" " &amp; "JV1 "</f>
        <v xml:space="preserve"> JV1 </v>
      </c>
      <c r="C43" s="1" t="str">
        <f>Roster_Selection_Women!AH95</f>
        <v/>
      </c>
      <c r="D43" s="1" t="str">
        <f>Roster_Selection_Women!AI95</f>
        <v/>
      </c>
      <c r="E43" s="23"/>
      <c r="F43" s="1" t="str">
        <f>IF(ISERROR(Baker_Scores_Women_JV!E43), " ", IF(Baker_Scores_Women_JV!E43 = "Yes", "Yes", "  "))</f>
        <v xml:space="preserve">  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19">
        <f t="shared" si="8"/>
        <v>0</v>
      </c>
      <c r="M43" s="19">
        <f t="shared" si="9"/>
        <v>0</v>
      </c>
      <c r="N43" s="19">
        <f t="shared" si="10"/>
        <v>0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3"/>
      <c r="AB43" s="53"/>
      <c r="AC43" s="53"/>
      <c r="AD43" s="53"/>
      <c r="AE43" s="53"/>
      <c r="AF43" s="54"/>
      <c r="AG43" s="54"/>
      <c r="AH43" s="54"/>
      <c r="AI43" s="54"/>
      <c r="AJ43" s="54"/>
      <c r="AK43" s="54"/>
    </row>
    <row r="44" spans="1:37" s="1" customFormat="1" ht="13.9" customHeight="1" x14ac:dyDescent="0.2">
      <c r="A44" s="24"/>
      <c r="B44" s="1" t="str">
        <f>Roster_Selection_Women!AF96&amp;" " &amp; "JV1 "</f>
        <v xml:space="preserve"> JV1 </v>
      </c>
      <c r="C44" s="1" t="str">
        <f>Roster_Selection_Women!AH96</f>
        <v/>
      </c>
      <c r="D44" s="1" t="str">
        <f>Roster_Selection_Women!AI96</f>
        <v/>
      </c>
      <c r="E44" s="23"/>
      <c r="F44" s="1" t="str">
        <f>IF(ISERROR(Baker_Scores_Women_JV!E44), " ", IF(Baker_Scores_Women_JV!E44 = "Yes", "Yes", "  "))</f>
        <v xml:space="preserve">  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19">
        <f t="shared" si="8"/>
        <v>0</v>
      </c>
      <c r="M44" s="19">
        <f t="shared" si="9"/>
        <v>0</v>
      </c>
      <c r="N44" s="19">
        <f t="shared" si="10"/>
        <v>0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3"/>
      <c r="AB44" s="53"/>
      <c r="AC44" s="53"/>
      <c r="AD44" s="53"/>
      <c r="AE44" s="53"/>
      <c r="AF44" s="54"/>
      <c r="AG44" s="54"/>
      <c r="AH44" s="54"/>
      <c r="AI44" s="54"/>
      <c r="AJ44" s="54"/>
      <c r="AK44" s="54"/>
    </row>
    <row r="45" spans="1:37" s="1" customFormat="1" ht="13.9" customHeight="1" x14ac:dyDescent="0.2">
      <c r="A45" s="24"/>
      <c r="B45" s="1" t="str">
        <f>Roster_Selection_Women!AF97&amp;" " &amp; "JV1 "</f>
        <v xml:space="preserve"> JV1 </v>
      </c>
      <c r="C45" s="1" t="str">
        <f>Roster_Selection_Women!AH97</f>
        <v/>
      </c>
      <c r="D45" s="1" t="str">
        <f>Roster_Selection_Women!AI97</f>
        <v/>
      </c>
      <c r="E45" s="23"/>
      <c r="F45" s="1" t="str">
        <f>IF(ISERROR(Baker_Scores_Women_JV!E45), " ", IF(Baker_Scores_Women_JV!E45 = "Yes", "Yes", "  "))</f>
        <v xml:space="preserve">  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19">
        <f t="shared" si="8"/>
        <v>0</v>
      </c>
      <c r="M45" s="19">
        <f t="shared" si="9"/>
        <v>0</v>
      </c>
      <c r="N45" s="19">
        <f t="shared" si="10"/>
        <v>0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3"/>
      <c r="AB45" s="53"/>
      <c r="AC45" s="53"/>
      <c r="AD45" s="53"/>
      <c r="AE45" s="53"/>
      <c r="AF45" s="54"/>
      <c r="AG45" s="54"/>
      <c r="AH45" s="54"/>
      <c r="AI45" s="54"/>
      <c r="AJ45" s="54"/>
      <c r="AK45" s="54"/>
    </row>
    <row r="46" spans="1:37" s="1" customFormat="1" ht="13.9" customHeight="1" x14ac:dyDescent="0.2">
      <c r="A46" s="24"/>
      <c r="B46" s="1" t="s">
        <v>478</v>
      </c>
      <c r="C46" s="28" t="s">
        <v>70</v>
      </c>
      <c r="D46" s="23" t="s">
        <v>70</v>
      </c>
      <c r="E46" s="23"/>
      <c r="F46" s="23"/>
      <c r="G46" s="52"/>
      <c r="H46" s="52"/>
      <c r="I46" s="52"/>
      <c r="J46" s="52"/>
      <c r="K46" s="52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3"/>
      <c r="AB46" s="53"/>
      <c r="AC46" s="53"/>
      <c r="AD46" s="53"/>
      <c r="AE46" s="53"/>
      <c r="AF46" s="54"/>
      <c r="AG46" s="54"/>
      <c r="AH46" s="54"/>
      <c r="AI46" s="54"/>
      <c r="AJ46" s="54"/>
      <c r="AK46" s="54"/>
    </row>
    <row r="47" spans="1:37" s="1" customFormat="1" ht="13.9" customHeight="1" x14ac:dyDescent="0.2">
      <c r="A47" s="24"/>
      <c r="B47" s="1" t="s">
        <v>478</v>
      </c>
      <c r="C47" s="28" t="s">
        <v>70</v>
      </c>
      <c r="D47" s="23" t="s">
        <v>70</v>
      </c>
      <c r="E47" s="23"/>
      <c r="F47" s="23"/>
      <c r="G47" s="52"/>
      <c r="H47" s="52"/>
      <c r="I47" s="52"/>
      <c r="J47" s="52"/>
      <c r="K47" s="52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3"/>
      <c r="AB47" s="53"/>
      <c r="AC47" s="53"/>
      <c r="AD47" s="53"/>
      <c r="AE47" s="53"/>
      <c r="AF47" s="54"/>
      <c r="AG47" s="54"/>
      <c r="AH47" s="54"/>
      <c r="AI47" s="54"/>
      <c r="AJ47" s="54"/>
      <c r="AK47" s="54"/>
    </row>
    <row r="48" spans="1:37" s="1" customFormat="1" ht="13.9" customHeight="1" x14ac:dyDescent="0.2">
      <c r="A48" s="24"/>
      <c r="B48" s="1" t="s">
        <v>478</v>
      </c>
      <c r="C48" s="28" t="s">
        <v>70</v>
      </c>
      <c r="D48" s="23" t="s">
        <v>70</v>
      </c>
      <c r="E48" s="23"/>
      <c r="F48" s="23"/>
      <c r="G48" s="55"/>
      <c r="H48" s="55"/>
      <c r="I48" s="55"/>
      <c r="J48" s="55"/>
      <c r="K48" s="55"/>
      <c r="L48" s="56">
        <f t="shared" si="8"/>
        <v>0</v>
      </c>
      <c r="M48" s="56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3"/>
      <c r="AB48" s="53"/>
      <c r="AC48" s="53"/>
      <c r="AD48" s="53"/>
      <c r="AE48" s="53"/>
      <c r="AF48" s="54"/>
      <c r="AG48" s="54"/>
      <c r="AH48" s="54"/>
      <c r="AI48" s="54"/>
      <c r="AJ48" s="54"/>
      <c r="AK48" s="54"/>
    </row>
    <row r="49" spans="1:37" s="1" customFormat="1" ht="13.9" customHeight="1" x14ac:dyDescent="0.2">
      <c r="A49" s="24"/>
      <c r="B49" s="41"/>
      <c r="G49" s="19">
        <f t="shared" ref="G49:M49" si="11">SUM(G38:G48)</f>
        <v>789</v>
      </c>
      <c r="H49" s="19">
        <f t="shared" si="11"/>
        <v>830</v>
      </c>
      <c r="I49" s="19">
        <f t="shared" si="11"/>
        <v>892</v>
      </c>
      <c r="J49" s="19">
        <f t="shared" si="11"/>
        <v>865</v>
      </c>
      <c r="K49" s="19">
        <f t="shared" si="11"/>
        <v>803</v>
      </c>
      <c r="L49" s="57">
        <f t="shared" si="11"/>
        <v>4179</v>
      </c>
      <c r="M49" s="57">
        <f t="shared" si="11"/>
        <v>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3"/>
      <c r="AB49" s="53"/>
      <c r="AC49" s="53"/>
      <c r="AD49" s="53"/>
      <c r="AE49" s="53"/>
      <c r="AF49" s="54"/>
      <c r="AG49" s="54"/>
      <c r="AH49" s="54"/>
      <c r="AI49" s="54"/>
      <c r="AJ49" s="54"/>
      <c r="AK49" s="54"/>
    </row>
    <row r="50" spans="1:37" s="1" customFormat="1" ht="13.9" customHeight="1" x14ac:dyDescent="0.2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3"/>
      <c r="AB50" s="53"/>
      <c r="AC50" s="53"/>
      <c r="AD50" s="53"/>
      <c r="AE50" s="53"/>
      <c r="AF50" s="54"/>
      <c r="AG50" s="54"/>
      <c r="AH50" s="54"/>
      <c r="AI50" s="54"/>
      <c r="AJ50" s="54"/>
      <c r="AK50" s="54"/>
    </row>
    <row r="51" spans="1:37" s="1" customFormat="1" ht="13.9" customHeight="1" x14ac:dyDescent="0.2">
      <c r="A51" s="24"/>
      <c r="B51" s="1" t="str">
        <f>Roster_Selection_Women!AF102&amp;" " &amp; "JV1 "</f>
        <v xml:space="preserve">Pikeville ,University Of JV1 </v>
      </c>
      <c r="C51" s="1" t="str">
        <f>Roster_Selection_Women!AH102</f>
        <v>15-115753</v>
      </c>
      <c r="D51" s="1" t="str">
        <f>Roster_Selection_Women!AI102</f>
        <v>Allie Miles</v>
      </c>
      <c r="E51" s="23"/>
      <c r="F51" s="1" t="str">
        <f>IF(ISERROR(Baker_Scores_Women_JV!E51), " ", IF(Baker_Scores_Women_JV!E51 = "Yes", "Yes", "  "))</f>
        <v xml:space="preserve">  </v>
      </c>
      <c r="G51" s="52">
        <v>161</v>
      </c>
      <c r="H51" s="52">
        <v>152</v>
      </c>
      <c r="I51" s="52">
        <v>191</v>
      </c>
      <c r="J51" s="52">
        <v>162</v>
      </c>
      <c r="K51" s="52">
        <v>179</v>
      </c>
      <c r="L51" s="19">
        <f t="shared" ref="L51:L61" si="12">SUM(G51:K51)</f>
        <v>845</v>
      </c>
      <c r="M51" s="19">
        <f t="shared" ref="M51:M61" si="13">COUNTIF(G51:K51, "&gt;0" )</f>
        <v>5</v>
      </c>
      <c r="N51" s="19">
        <f t="shared" ref="N51:N61" si="14">IF(M51=0,0,L51/M51)</f>
        <v>169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3"/>
      <c r="AB51" s="53"/>
      <c r="AC51" s="53"/>
      <c r="AD51" s="53"/>
      <c r="AE51" s="53"/>
      <c r="AF51" s="54"/>
      <c r="AG51" s="54"/>
      <c r="AH51" s="54"/>
      <c r="AI51" s="54"/>
      <c r="AJ51" s="54"/>
      <c r="AK51" s="54"/>
    </row>
    <row r="52" spans="1:37" s="1" customFormat="1" ht="13.9" customHeight="1" x14ac:dyDescent="0.2">
      <c r="A52" s="24"/>
      <c r="B52" s="1" t="str">
        <f>Roster_Selection_Women!AF103&amp;" " &amp; "JV1 "</f>
        <v xml:space="preserve">Pikeville ,University Of JV1 </v>
      </c>
      <c r="C52" s="1" t="str">
        <f>Roster_Selection_Women!AH103</f>
        <v>6679-184</v>
      </c>
      <c r="D52" s="1" t="str">
        <f>Roster_Selection_Women!AI103</f>
        <v>Anastasia Howell</v>
      </c>
      <c r="E52" s="23"/>
      <c r="F52" s="1" t="str">
        <f>IF(ISERROR(Baker_Scores_Women_JV!E52), " ", IF(Baker_Scores_Women_JV!E52 = "Yes", "Yes", "  "))</f>
        <v xml:space="preserve">  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19">
        <f t="shared" si="12"/>
        <v>0</v>
      </c>
      <c r="M52" s="19">
        <f t="shared" si="13"/>
        <v>0</v>
      </c>
      <c r="N52" s="19">
        <f t="shared" si="14"/>
        <v>0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3"/>
      <c r="AB52" s="53"/>
      <c r="AC52" s="53"/>
      <c r="AD52" s="53"/>
      <c r="AE52" s="53"/>
      <c r="AF52" s="54"/>
      <c r="AG52" s="54"/>
      <c r="AH52" s="54"/>
      <c r="AI52" s="54"/>
      <c r="AJ52" s="54"/>
      <c r="AK52" s="54"/>
    </row>
    <row r="53" spans="1:37" s="1" customFormat="1" ht="13.9" customHeight="1" x14ac:dyDescent="0.2">
      <c r="A53" s="24"/>
      <c r="B53" s="1" t="str">
        <f>Roster_Selection_Women!AF104&amp;" " &amp; "JV1 "</f>
        <v xml:space="preserve">Pikeville ,University Of JV1 </v>
      </c>
      <c r="C53" s="1" t="str">
        <f>Roster_Selection_Women!AH104</f>
        <v>18-3595</v>
      </c>
      <c r="D53" s="1" t="str">
        <f>Roster_Selection_Women!AI104</f>
        <v>Ava McLaughlin</v>
      </c>
      <c r="E53" s="23"/>
      <c r="F53" s="1" t="str">
        <f>IF(ISERROR(Baker_Scores_Women_JV!E53), " ", IF(Baker_Scores_Women_JV!E53 = "Yes", "Yes", "  "))</f>
        <v xml:space="preserve">  </v>
      </c>
      <c r="G53" s="52">
        <v>117</v>
      </c>
      <c r="H53" s="52">
        <v>0</v>
      </c>
      <c r="I53" s="52">
        <v>0</v>
      </c>
      <c r="J53" s="52">
        <v>0</v>
      </c>
      <c r="K53" s="52">
        <v>159</v>
      </c>
      <c r="L53" s="19">
        <f t="shared" si="12"/>
        <v>276</v>
      </c>
      <c r="M53" s="19">
        <f t="shared" si="13"/>
        <v>2</v>
      </c>
      <c r="N53" s="19">
        <f t="shared" si="14"/>
        <v>138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3"/>
      <c r="AB53" s="53"/>
      <c r="AC53" s="53"/>
      <c r="AD53" s="53"/>
      <c r="AE53" s="53"/>
      <c r="AF53" s="54"/>
      <c r="AG53" s="54"/>
      <c r="AH53" s="54"/>
      <c r="AI53" s="54"/>
      <c r="AJ53" s="54"/>
      <c r="AK53" s="54"/>
    </row>
    <row r="54" spans="1:37" s="1" customFormat="1" ht="13.9" customHeight="1" x14ac:dyDescent="0.2">
      <c r="A54" s="24"/>
      <c r="B54" s="1" t="str">
        <f>Roster_Selection_Women!AF105&amp;" " &amp; "JV1 "</f>
        <v xml:space="preserve">Pikeville ,University Of JV1 </v>
      </c>
      <c r="C54" s="1" t="str">
        <f>Roster_Selection_Women!AH105</f>
        <v>17-30102</v>
      </c>
      <c r="D54" s="1" t="str">
        <f>Roster_Selection_Women!AI105</f>
        <v>Doris Huskey</v>
      </c>
      <c r="E54" s="23"/>
      <c r="F54" s="1" t="str">
        <f>IF(ISERROR(Baker_Scores_Women_JV!E54), " ", IF(Baker_Scores_Women_JV!E54 = "Yes", "Yes", "  "))</f>
        <v xml:space="preserve">  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19">
        <f t="shared" si="12"/>
        <v>0</v>
      </c>
      <c r="M54" s="19">
        <f t="shared" si="13"/>
        <v>0</v>
      </c>
      <c r="N54" s="19">
        <f t="shared" si="14"/>
        <v>0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3"/>
      <c r="AB54" s="53"/>
      <c r="AC54" s="53"/>
      <c r="AD54" s="53"/>
      <c r="AE54" s="53"/>
      <c r="AF54" s="54"/>
      <c r="AG54" s="54"/>
      <c r="AH54" s="54"/>
      <c r="AI54" s="54"/>
      <c r="AJ54" s="54"/>
      <c r="AK54" s="54"/>
    </row>
    <row r="55" spans="1:37" s="1" customFormat="1" ht="13.9" customHeight="1" x14ac:dyDescent="0.2">
      <c r="A55" s="24"/>
      <c r="B55" s="1" t="str">
        <f>Roster_Selection_Women!AF106&amp;" " &amp; "JV1 "</f>
        <v xml:space="preserve">Pikeville ,University Of JV1 </v>
      </c>
      <c r="C55" s="1" t="str">
        <f>Roster_Selection_Women!AH106</f>
        <v>11-411123</v>
      </c>
      <c r="D55" s="1" t="str">
        <f>Roster_Selection_Women!AI106</f>
        <v>Faythe Reid</v>
      </c>
      <c r="E55" s="23"/>
      <c r="F55" s="1" t="str">
        <f>IF(ISERROR(Baker_Scores_Women_JV!E55), " ", IF(Baker_Scores_Women_JV!E55 = "Yes", "Yes", "  "))</f>
        <v xml:space="preserve">  </v>
      </c>
      <c r="G55" s="52">
        <v>0</v>
      </c>
      <c r="H55" s="52">
        <v>160</v>
      </c>
      <c r="I55" s="52">
        <v>180</v>
      </c>
      <c r="J55" s="52">
        <v>233</v>
      </c>
      <c r="K55" s="52">
        <v>168</v>
      </c>
      <c r="L55" s="19">
        <f t="shared" si="12"/>
        <v>741</v>
      </c>
      <c r="M55" s="19">
        <f t="shared" si="13"/>
        <v>4</v>
      </c>
      <c r="N55" s="19">
        <f t="shared" si="14"/>
        <v>185.25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3"/>
      <c r="AB55" s="53"/>
      <c r="AC55" s="53"/>
      <c r="AD55" s="53"/>
      <c r="AE55" s="53"/>
      <c r="AF55" s="54"/>
      <c r="AG55" s="54"/>
      <c r="AH55" s="54"/>
      <c r="AI55" s="54"/>
      <c r="AJ55" s="54"/>
      <c r="AK55" s="54"/>
    </row>
    <row r="56" spans="1:37" s="1" customFormat="1" ht="13.9" customHeight="1" x14ac:dyDescent="0.2">
      <c r="A56" s="24"/>
      <c r="B56" s="1" t="str">
        <f>Roster_Selection_Women!AF107&amp;" " &amp; "JV1 "</f>
        <v xml:space="preserve">Pikeville ,University Of JV1 </v>
      </c>
      <c r="C56" s="1" t="str">
        <f>Roster_Selection_Women!AH107</f>
        <v>11-473952</v>
      </c>
      <c r="D56" s="1" t="str">
        <f>Roster_Selection_Women!AI107</f>
        <v>Hana Hackworth</v>
      </c>
      <c r="E56" s="23"/>
      <c r="F56" s="1" t="str">
        <f>IF(ISERROR(Baker_Scores_Women_JV!E56), " ", IF(Baker_Scores_Women_JV!E56 = "Yes", "Yes", "  "))</f>
        <v xml:space="preserve">  </v>
      </c>
      <c r="G56" s="52">
        <v>152</v>
      </c>
      <c r="H56" s="52">
        <v>190</v>
      </c>
      <c r="I56" s="52">
        <v>186</v>
      </c>
      <c r="J56" s="52">
        <v>178</v>
      </c>
      <c r="K56" s="52">
        <v>198</v>
      </c>
      <c r="L56" s="19">
        <f t="shared" si="12"/>
        <v>904</v>
      </c>
      <c r="M56" s="19">
        <f t="shared" si="13"/>
        <v>5</v>
      </c>
      <c r="N56" s="19">
        <f t="shared" si="14"/>
        <v>180.8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3"/>
      <c r="AB56" s="53"/>
      <c r="AC56" s="53"/>
      <c r="AD56" s="53"/>
      <c r="AE56" s="53"/>
      <c r="AF56" s="54"/>
      <c r="AG56" s="54"/>
      <c r="AH56" s="54"/>
      <c r="AI56" s="54"/>
      <c r="AJ56" s="54"/>
      <c r="AK56" s="54"/>
    </row>
    <row r="57" spans="1:37" s="1" customFormat="1" ht="13.9" customHeight="1" x14ac:dyDescent="0.2">
      <c r="A57" s="24"/>
      <c r="B57" s="1" t="str">
        <f>Roster_Selection_Women!AF108&amp;" " &amp; "JV1 "</f>
        <v xml:space="preserve">Pikeville ,University Of JV1 </v>
      </c>
      <c r="C57" s="1" t="str">
        <f>Roster_Selection_Women!AH108</f>
        <v>19-81206</v>
      </c>
      <c r="D57" s="1" t="str">
        <f>Roster_Selection_Women!AI108</f>
        <v>Kristen Bittner</v>
      </c>
      <c r="E57" s="23"/>
      <c r="F57" s="1" t="str">
        <f>IF(ISERROR(Baker_Scores_Women_JV!E57), " ", IF(Baker_Scores_Women_JV!E57 = "Yes", "Yes", "  "))</f>
        <v xml:space="preserve">  </v>
      </c>
      <c r="G57" s="52">
        <v>131</v>
      </c>
      <c r="H57" s="52">
        <v>156</v>
      </c>
      <c r="I57" s="52">
        <v>150</v>
      </c>
      <c r="J57" s="52">
        <v>134</v>
      </c>
      <c r="K57" s="52">
        <v>0</v>
      </c>
      <c r="L57" s="19">
        <f t="shared" si="12"/>
        <v>571</v>
      </c>
      <c r="M57" s="19">
        <f t="shared" si="13"/>
        <v>4</v>
      </c>
      <c r="N57" s="19">
        <f t="shared" si="14"/>
        <v>142.75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3"/>
      <c r="AB57" s="53"/>
      <c r="AC57" s="53"/>
      <c r="AD57" s="53"/>
      <c r="AE57" s="53"/>
      <c r="AF57" s="54"/>
      <c r="AG57" s="54"/>
      <c r="AH57" s="54"/>
      <c r="AI57" s="54"/>
      <c r="AJ57" s="54"/>
      <c r="AK57" s="54"/>
    </row>
    <row r="58" spans="1:37" s="1" customFormat="1" ht="13.9" customHeight="1" x14ac:dyDescent="0.2">
      <c r="A58" s="24"/>
      <c r="B58" s="1" t="str">
        <f>Roster_Selection_Women!AF109&amp;" " &amp; "JV1 "</f>
        <v xml:space="preserve">Pikeville ,University Of JV1 </v>
      </c>
      <c r="C58" s="1" t="str">
        <f>Roster_Selection_Women!AH109</f>
        <v>11-696645</v>
      </c>
      <c r="D58" s="1" t="str">
        <f>Roster_Selection_Women!AI109</f>
        <v>Madison Stanton</v>
      </c>
      <c r="E58" s="23"/>
      <c r="F58" s="1" t="str">
        <f>IF(ISERROR(Baker_Scores_Women_JV!E58), " ", IF(Baker_Scores_Women_JV!E58 = "Yes", "Yes", "  "))</f>
        <v xml:space="preserve">  </v>
      </c>
      <c r="G58" s="52">
        <v>161</v>
      </c>
      <c r="H58" s="52">
        <v>156</v>
      </c>
      <c r="I58" s="52">
        <v>139</v>
      </c>
      <c r="J58" s="52">
        <v>166</v>
      </c>
      <c r="K58" s="52">
        <v>167</v>
      </c>
      <c r="L58" s="19">
        <f t="shared" si="12"/>
        <v>789</v>
      </c>
      <c r="M58" s="19">
        <f t="shared" si="13"/>
        <v>5</v>
      </c>
      <c r="N58" s="19">
        <f t="shared" si="14"/>
        <v>157.80000000000001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3"/>
      <c r="AB58" s="53"/>
      <c r="AC58" s="53"/>
      <c r="AD58" s="53"/>
      <c r="AE58" s="53"/>
      <c r="AF58" s="54"/>
      <c r="AG58" s="54"/>
      <c r="AH58" s="54"/>
      <c r="AI58" s="54"/>
      <c r="AJ58" s="54"/>
      <c r="AK58" s="54"/>
    </row>
    <row r="59" spans="1:37" s="1" customFormat="1" ht="13.9" customHeight="1" x14ac:dyDescent="0.2">
      <c r="A59" s="24"/>
      <c r="B59" s="1" t="s">
        <v>479</v>
      </c>
      <c r="C59" s="28" t="s">
        <v>70</v>
      </c>
      <c r="D59" s="23" t="s">
        <v>70</v>
      </c>
      <c r="E59" s="23"/>
      <c r="F59" s="23"/>
      <c r="G59" s="52"/>
      <c r="H59" s="52"/>
      <c r="I59" s="52"/>
      <c r="J59" s="52"/>
      <c r="K59" s="52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3"/>
      <c r="AB59" s="53"/>
      <c r="AC59" s="53"/>
      <c r="AD59" s="53"/>
      <c r="AE59" s="53"/>
      <c r="AF59" s="54"/>
      <c r="AG59" s="54"/>
      <c r="AH59" s="54"/>
      <c r="AI59" s="54"/>
      <c r="AJ59" s="54"/>
      <c r="AK59" s="54"/>
    </row>
    <row r="60" spans="1:37" s="1" customFormat="1" ht="13.9" customHeight="1" x14ac:dyDescent="0.2">
      <c r="A60" s="24"/>
      <c r="B60" s="1" t="s">
        <v>479</v>
      </c>
      <c r="C60" s="28" t="s">
        <v>70</v>
      </c>
      <c r="D60" s="23" t="s">
        <v>70</v>
      </c>
      <c r="E60" s="23"/>
      <c r="F60" s="23"/>
      <c r="G60" s="52"/>
      <c r="H60" s="52"/>
      <c r="I60" s="52"/>
      <c r="J60" s="52"/>
      <c r="K60" s="52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3"/>
      <c r="AB60" s="53"/>
      <c r="AC60" s="53"/>
      <c r="AD60" s="53"/>
      <c r="AE60" s="53"/>
      <c r="AF60" s="54"/>
      <c r="AG60" s="54"/>
      <c r="AH60" s="54"/>
      <c r="AI60" s="54"/>
      <c r="AJ60" s="54"/>
      <c r="AK60" s="54"/>
    </row>
    <row r="61" spans="1:37" s="1" customFormat="1" ht="13.9" customHeight="1" x14ac:dyDescent="0.2">
      <c r="B61" s="1" t="s">
        <v>479</v>
      </c>
      <c r="C61" s="28" t="s">
        <v>70</v>
      </c>
      <c r="D61" s="23" t="s">
        <v>70</v>
      </c>
      <c r="E61" s="23"/>
      <c r="F61" s="23"/>
      <c r="G61" s="39"/>
      <c r="H61" s="39"/>
      <c r="I61" s="39"/>
      <c r="J61" s="39"/>
      <c r="K61" s="39"/>
      <c r="L61" s="40">
        <f t="shared" si="12"/>
        <v>0</v>
      </c>
      <c r="M61" s="40">
        <f t="shared" si="13"/>
        <v>0</v>
      </c>
      <c r="N61" s="38">
        <f t="shared" si="14"/>
        <v>0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</row>
    <row r="62" spans="1:37" s="1" customFormat="1" ht="13.9" customHeight="1" x14ac:dyDescent="0.2">
      <c r="B62" s="41"/>
      <c r="G62" s="38">
        <f t="shared" ref="G62:M62" si="15">SUM(G51:G61)</f>
        <v>722</v>
      </c>
      <c r="H62" s="38">
        <f t="shared" si="15"/>
        <v>814</v>
      </c>
      <c r="I62" s="38">
        <f t="shared" si="15"/>
        <v>846</v>
      </c>
      <c r="J62" s="38">
        <f t="shared" si="15"/>
        <v>873</v>
      </c>
      <c r="K62" s="38">
        <f t="shared" si="15"/>
        <v>871</v>
      </c>
      <c r="L62" s="42">
        <f t="shared" si="15"/>
        <v>4126</v>
      </c>
      <c r="M62" s="42">
        <f t="shared" si="15"/>
        <v>25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</row>
    <row r="63" spans="1:37" s="1" customFormat="1" ht="13.9" customHeight="1" x14ac:dyDescent="0.2"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</row>
    <row r="64" spans="1:37" s="1" customFormat="1" ht="13.9" customHeight="1" x14ac:dyDescent="0.2">
      <c r="B64" s="1" t="str">
        <f>Roster_Selection_Women!AJ102&amp;" " &amp; "JV2 "</f>
        <v xml:space="preserve">Pikeville ,University Of JV2 </v>
      </c>
      <c r="C64" s="1" t="str">
        <f>Roster_Selection_Women!AL102</f>
        <v>21-5188</v>
      </c>
      <c r="D64" s="1" t="str">
        <f>Roster_Selection_Women!AM102</f>
        <v>Alexis Girard</v>
      </c>
      <c r="E64" s="23"/>
      <c r="F64" s="1" t="str">
        <f>IF(ISERROR(Baker_Scores_Women_JV!E64), " ", IF(Baker_Scores_Women_JV!E64 = "Yes", "Yes", "  "))</f>
        <v xml:space="preserve">  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8">
        <f t="shared" ref="L64:L74" si="16">SUM(G64:K64)</f>
        <v>0</v>
      </c>
      <c r="M64" s="38">
        <f t="shared" ref="M64:M74" si="17">COUNTIF(G64:K64, "&gt;0" )</f>
        <v>0</v>
      </c>
      <c r="N64" s="38">
        <f t="shared" ref="N64:N74" si="18">IF(M64=0,0,L64/M64)</f>
        <v>0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</row>
    <row r="65" spans="2:52" s="1" customFormat="1" ht="13.9" customHeight="1" x14ac:dyDescent="0.2">
      <c r="B65" s="1" t="str">
        <f>Roster_Selection_Women!AJ103&amp;" " &amp; "JV2 "</f>
        <v xml:space="preserve">Pikeville ,University Of JV2 </v>
      </c>
      <c r="C65" s="1" t="str">
        <f>Roster_Selection_Women!AL103</f>
        <v>7914-817</v>
      </c>
      <c r="D65" s="1" t="str">
        <f>Roster_Selection_Women!AM103</f>
        <v>Emily Lindsey</v>
      </c>
      <c r="E65" s="23"/>
      <c r="F65" s="1" t="str">
        <f>IF(ISERROR(Baker_Scores_Women_JV!E65), " ", IF(Baker_Scores_Women_JV!E65 = "Yes", "Yes", "  "))</f>
        <v xml:space="preserve">  </v>
      </c>
      <c r="G65" s="37">
        <v>144</v>
      </c>
      <c r="H65" s="37">
        <v>168</v>
      </c>
      <c r="I65" s="37">
        <v>171</v>
      </c>
      <c r="J65" s="37">
        <v>173</v>
      </c>
      <c r="K65" s="37">
        <v>152</v>
      </c>
      <c r="L65" s="38">
        <f t="shared" si="16"/>
        <v>808</v>
      </c>
      <c r="M65" s="38">
        <f t="shared" si="17"/>
        <v>5</v>
      </c>
      <c r="N65" s="38">
        <f t="shared" si="18"/>
        <v>161.6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</row>
    <row r="66" spans="2:52" s="1" customFormat="1" ht="13.9" customHeight="1" x14ac:dyDescent="0.2">
      <c r="B66" s="1" t="str">
        <f>Roster_Selection_Women!AJ104&amp;" " &amp; "JV2 "</f>
        <v xml:space="preserve">Pikeville ,University Of JV2 </v>
      </c>
      <c r="C66" s="1" t="str">
        <f>Roster_Selection_Women!AL104</f>
        <v>15-133661</v>
      </c>
      <c r="D66" s="1" t="str">
        <f>Roster_Selection_Women!AM104</f>
        <v>Haley Grabowski</v>
      </c>
      <c r="E66" s="23"/>
      <c r="F66" s="1" t="str">
        <f>IF(ISERROR(Baker_Scores_Women_JV!E66), " ", IF(Baker_Scores_Women_JV!E66 = "Yes", "Yes", "  "))</f>
        <v xml:space="preserve">  </v>
      </c>
      <c r="G66" s="37">
        <v>151</v>
      </c>
      <c r="H66" s="37">
        <v>177</v>
      </c>
      <c r="I66" s="37">
        <v>182</v>
      </c>
      <c r="J66" s="37">
        <v>187</v>
      </c>
      <c r="K66" s="37">
        <v>197</v>
      </c>
      <c r="L66" s="38">
        <f t="shared" si="16"/>
        <v>894</v>
      </c>
      <c r="M66" s="38">
        <f t="shared" si="17"/>
        <v>5</v>
      </c>
      <c r="N66" s="38">
        <f t="shared" si="18"/>
        <v>178.8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</row>
    <row r="67" spans="2:52" s="1" customFormat="1" ht="13.9" customHeight="1" x14ac:dyDescent="0.2">
      <c r="B67" s="1" t="str">
        <f>Roster_Selection_Women!AJ105&amp;" " &amp; "JV2 "</f>
        <v xml:space="preserve">Pikeville ,University Of JV2 </v>
      </c>
      <c r="C67" s="1" t="str">
        <f>Roster_Selection_Women!AL105</f>
        <v>11-42975</v>
      </c>
      <c r="D67" s="1" t="str">
        <f>Roster_Selection_Women!AM105</f>
        <v>Kadie Dicken</v>
      </c>
      <c r="E67" s="23"/>
      <c r="F67" s="1" t="str">
        <f>IF(ISERROR(Baker_Scores_Women_JV!E67), " ", IF(Baker_Scores_Women_JV!E67 = "Yes", "Yes", "  "))</f>
        <v xml:space="preserve">  </v>
      </c>
      <c r="G67" s="37">
        <v>166</v>
      </c>
      <c r="H67" s="37">
        <v>163</v>
      </c>
      <c r="I67" s="37">
        <v>168</v>
      </c>
      <c r="J67" s="37">
        <v>153</v>
      </c>
      <c r="K67" s="37">
        <v>170</v>
      </c>
      <c r="L67" s="38">
        <f t="shared" si="16"/>
        <v>820</v>
      </c>
      <c r="M67" s="38">
        <f t="shared" si="17"/>
        <v>5</v>
      </c>
      <c r="N67" s="38">
        <f t="shared" si="18"/>
        <v>164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</row>
    <row r="68" spans="2:52" s="1" customFormat="1" ht="13.9" customHeight="1" x14ac:dyDescent="0.2">
      <c r="B68" s="1" t="str">
        <f>Roster_Selection_Women!AJ106&amp;" " &amp; "JV2 "</f>
        <v xml:space="preserve">Pikeville ,University Of JV2 </v>
      </c>
      <c r="C68" s="1" t="str">
        <f>Roster_Selection_Women!AL106</f>
        <v>21-76481</v>
      </c>
      <c r="D68" s="1" t="str">
        <f>Roster_Selection_Women!AM106</f>
        <v>Madison Ginn</v>
      </c>
      <c r="E68" s="23"/>
      <c r="F68" s="1" t="str">
        <f>IF(ISERROR(Baker_Scores_Women_JV!E68), " ", IF(Baker_Scores_Women_JV!E68 = "Yes", "Yes", "  "))</f>
        <v xml:space="preserve">  </v>
      </c>
      <c r="G68" s="37">
        <v>0</v>
      </c>
      <c r="H68" s="37">
        <v>0</v>
      </c>
      <c r="I68" s="37"/>
      <c r="J68" s="37">
        <v>0</v>
      </c>
      <c r="K68" s="37">
        <v>0</v>
      </c>
      <c r="L68" s="38">
        <f t="shared" si="16"/>
        <v>0</v>
      </c>
      <c r="M68" s="38">
        <f t="shared" si="17"/>
        <v>0</v>
      </c>
      <c r="N68" s="38">
        <f t="shared" si="18"/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</row>
    <row r="69" spans="2:52" s="1" customFormat="1" ht="13.9" customHeight="1" x14ac:dyDescent="0.2">
      <c r="B69" s="1" t="str">
        <f>Roster_Selection_Women!AJ107&amp;" " &amp; "JV2 "</f>
        <v xml:space="preserve">Pikeville ,University Of JV2 </v>
      </c>
      <c r="C69" s="1" t="str">
        <f>Roster_Selection_Women!AL107</f>
        <v>11-134152</v>
      </c>
      <c r="D69" s="1" t="str">
        <f>Roster_Selection_Women!AM107</f>
        <v>Mikayla Blair</v>
      </c>
      <c r="E69" s="23"/>
      <c r="F69" s="1" t="str">
        <f>IF(ISERROR(Baker_Scores_Women_JV!E69), " ", IF(Baker_Scores_Women_JV!E69 = "Yes", "Yes", "  "))</f>
        <v xml:space="preserve">  </v>
      </c>
      <c r="G69" s="37">
        <v>224</v>
      </c>
      <c r="H69" s="37">
        <v>167</v>
      </c>
      <c r="I69" s="37">
        <v>224</v>
      </c>
      <c r="J69" s="37">
        <v>158</v>
      </c>
      <c r="K69" s="37">
        <v>177</v>
      </c>
      <c r="L69" s="38">
        <f t="shared" si="16"/>
        <v>950</v>
      </c>
      <c r="M69" s="38">
        <f t="shared" si="17"/>
        <v>5</v>
      </c>
      <c r="N69" s="38">
        <f t="shared" si="18"/>
        <v>190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</row>
    <row r="70" spans="2:52" s="1" customFormat="1" ht="13.9" customHeight="1" x14ac:dyDescent="0.2">
      <c r="B70" s="1" t="str">
        <f>Roster_Selection_Women!AJ108&amp;" " &amp; "JV2 "</f>
        <v xml:space="preserve">Pikeville ,University Of JV2 </v>
      </c>
      <c r="C70" s="1" t="str">
        <f>Roster_Selection_Women!AL108</f>
        <v>11-170853</v>
      </c>
      <c r="D70" s="1" t="str">
        <f>Roster_Selection_Women!AM108</f>
        <v>Rayce Yelton</v>
      </c>
      <c r="E70" s="23"/>
      <c r="F70" s="1" t="str">
        <f>IF(ISERROR(Baker_Scores_Women_JV!E70), " ", IF(Baker_Scores_Women_JV!E70 = "Yes", "Yes", "  "))</f>
        <v xml:space="preserve">  </v>
      </c>
      <c r="G70" s="37">
        <v>157</v>
      </c>
      <c r="H70" s="37">
        <v>118</v>
      </c>
      <c r="I70" s="37">
        <v>0</v>
      </c>
      <c r="J70" s="37">
        <v>0</v>
      </c>
      <c r="K70" s="37">
        <v>0</v>
      </c>
      <c r="L70" s="38">
        <f t="shared" si="16"/>
        <v>275</v>
      </c>
      <c r="M70" s="38">
        <f t="shared" si="17"/>
        <v>2</v>
      </c>
      <c r="N70" s="38">
        <f t="shared" si="18"/>
        <v>137.5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</row>
    <row r="71" spans="2:52" s="1" customFormat="1" ht="13.9" customHeight="1" x14ac:dyDescent="0.2">
      <c r="B71" s="1" t="str">
        <f>Roster_Selection_Women!AJ109&amp;" " &amp; "JV2 "</f>
        <v xml:space="preserve">Pikeville ,University Of JV2 </v>
      </c>
      <c r="C71" s="1" t="str">
        <f>Roster_Selection_Women!AL109</f>
        <v>9829-12276</v>
      </c>
      <c r="D71" s="1" t="str">
        <f>Roster_Selection_Women!AM109</f>
        <v>Yadieliz Maldonado</v>
      </c>
      <c r="E71" s="23"/>
      <c r="F71" s="1" t="str">
        <f>IF(ISERROR(Baker_Scores_Women_JV!E71), " ", IF(Baker_Scores_Women_JV!E71 = "Yes", "Yes", "  "))</f>
        <v xml:space="preserve">  </v>
      </c>
      <c r="G71" s="37">
        <v>0</v>
      </c>
      <c r="H71" s="37">
        <v>0</v>
      </c>
      <c r="I71" s="37">
        <v>148</v>
      </c>
      <c r="J71" s="37">
        <v>196</v>
      </c>
      <c r="K71" s="37">
        <v>146</v>
      </c>
      <c r="L71" s="38">
        <f t="shared" si="16"/>
        <v>490</v>
      </c>
      <c r="M71" s="38">
        <f t="shared" si="17"/>
        <v>3</v>
      </c>
      <c r="N71" s="38">
        <f t="shared" si="18"/>
        <v>163.33333333333334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</row>
    <row r="72" spans="2:52" s="1" customFormat="1" ht="13.9" customHeight="1" x14ac:dyDescent="0.2">
      <c r="B72" s="1" t="s">
        <v>480</v>
      </c>
      <c r="C72" s="28" t="s">
        <v>70</v>
      </c>
      <c r="D72" s="23" t="s">
        <v>70</v>
      </c>
      <c r="E72" s="23"/>
      <c r="F72" s="23"/>
      <c r="G72" s="37"/>
      <c r="H72" s="37"/>
      <c r="I72" s="37"/>
      <c r="J72" s="37"/>
      <c r="K72" s="37"/>
      <c r="L72" s="38">
        <f t="shared" si="16"/>
        <v>0</v>
      </c>
      <c r="M72" s="38">
        <f t="shared" si="17"/>
        <v>0</v>
      </c>
      <c r="N72" s="38">
        <f t="shared" si="18"/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</row>
    <row r="73" spans="2:52" s="1" customFormat="1" ht="13.9" customHeight="1" x14ac:dyDescent="0.2">
      <c r="B73" s="1" t="s">
        <v>480</v>
      </c>
      <c r="C73" s="28" t="s">
        <v>70</v>
      </c>
      <c r="D73" s="23" t="s">
        <v>70</v>
      </c>
      <c r="E73" s="23"/>
      <c r="F73" s="23"/>
      <c r="G73" s="37"/>
      <c r="H73" s="37"/>
      <c r="I73" s="37"/>
      <c r="J73" s="37"/>
      <c r="K73" s="37"/>
      <c r="L73" s="38">
        <f t="shared" si="16"/>
        <v>0</v>
      </c>
      <c r="M73" s="38">
        <f t="shared" si="17"/>
        <v>0</v>
      </c>
      <c r="N73" s="38">
        <f t="shared" si="18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</row>
    <row r="74" spans="2:52" s="1" customFormat="1" ht="13.9" customHeight="1" x14ac:dyDescent="0.2">
      <c r="B74" s="1" t="s">
        <v>480</v>
      </c>
      <c r="C74" s="28" t="s">
        <v>70</v>
      </c>
      <c r="D74" s="23" t="s">
        <v>70</v>
      </c>
      <c r="E74" s="23"/>
      <c r="F74" s="23"/>
      <c r="G74" s="39"/>
      <c r="H74" s="39"/>
      <c r="I74" s="39"/>
      <c r="J74" s="39"/>
      <c r="K74" s="39"/>
      <c r="L74" s="40">
        <f t="shared" si="16"/>
        <v>0</v>
      </c>
      <c r="M74" s="40">
        <f t="shared" si="17"/>
        <v>0</v>
      </c>
      <c r="N74" s="38">
        <f t="shared" si="18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</row>
    <row r="75" spans="2:52" s="1" customFormat="1" ht="13.9" customHeight="1" x14ac:dyDescent="0.2">
      <c r="B75" s="41"/>
      <c r="G75" s="38">
        <f t="shared" ref="G75:M75" si="19">SUM(G64:G74)</f>
        <v>842</v>
      </c>
      <c r="H75" s="38">
        <f t="shared" si="19"/>
        <v>793</v>
      </c>
      <c r="I75" s="38">
        <f t="shared" si="19"/>
        <v>893</v>
      </c>
      <c r="J75" s="38">
        <f t="shared" si="19"/>
        <v>867</v>
      </c>
      <c r="K75" s="38">
        <f t="shared" si="19"/>
        <v>842</v>
      </c>
      <c r="L75" s="42">
        <f t="shared" si="19"/>
        <v>4237</v>
      </c>
      <c r="M75" s="42">
        <f t="shared" si="19"/>
        <v>25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</row>
    <row r="76" spans="2:52" s="1" customFormat="1" ht="13.9" customHeight="1" x14ac:dyDescent="0.2"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</row>
    <row r="77" spans="2:52" s="1" customFormat="1" ht="13.9" customHeight="1" x14ac:dyDescent="0.2"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</row>
    <row r="78" spans="2:52" s="1" customFormat="1" ht="13.9" customHeight="1" x14ac:dyDescent="0.2"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</row>
    <row r="79" spans="2:52" s="1" customFormat="1" ht="13.9" customHeight="1" x14ac:dyDescent="0.2"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</row>
    <row r="80" spans="2:52" s="1" customFormat="1" ht="13.9" customHeight="1" x14ac:dyDescent="0.2">
      <c r="E80" s="43" t="s">
        <v>473</v>
      </c>
      <c r="F80" s="44"/>
      <c r="G80" s="45">
        <f t="shared" ref="G80:M80" si="20">SUM(G23,G36,G49,G62,G75)</f>
        <v>3971</v>
      </c>
      <c r="H80" s="45">
        <f t="shared" si="20"/>
        <v>4017</v>
      </c>
      <c r="I80" s="45">
        <f t="shared" si="20"/>
        <v>4272</v>
      </c>
      <c r="J80" s="45">
        <f t="shared" si="20"/>
        <v>4193</v>
      </c>
      <c r="K80" s="45">
        <f t="shared" si="20"/>
        <v>4198</v>
      </c>
      <c r="L80" s="46">
        <f t="shared" si="20"/>
        <v>20651</v>
      </c>
      <c r="M80" s="47">
        <f t="shared" si="20"/>
        <v>125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Z80" s="1" t="s">
        <v>474</v>
      </c>
    </row>
    <row r="81" spans="5:37" s="1" customFormat="1" ht="13.9" customHeight="1" x14ac:dyDescent="0.2">
      <c r="E81" s="48" t="s">
        <v>475</v>
      </c>
      <c r="F81" s="49"/>
      <c r="G81" s="50">
        <f>SUM(G80/(5))</f>
        <v>794.2</v>
      </c>
      <c r="H81" s="50">
        <f>SUM(H80/(5))</f>
        <v>803.4</v>
      </c>
      <c r="I81" s="50">
        <f>SUM(I80/(5))</f>
        <v>854.4</v>
      </c>
      <c r="J81" s="50">
        <f>SUM(J80/(5))</f>
        <v>838.6</v>
      </c>
      <c r="K81" s="50">
        <f>SUM(K80/(5))</f>
        <v>839.6</v>
      </c>
      <c r="L81" s="40"/>
      <c r="M81" s="59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</row>
    <row r="82" spans="5:37" s="1" customFormat="1" ht="13.9" customHeight="1" x14ac:dyDescent="0.2"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</row>
    <row r="83" spans="5:37" s="1" customFormat="1" ht="13.9" customHeight="1" x14ac:dyDescent="0.2"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</row>
    <row r="84" spans="5:37" s="1" customFormat="1" ht="13.9" customHeight="1" x14ac:dyDescent="0.2"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</row>
    <row r="85" spans="5:37" s="1" customFormat="1" ht="13.9" customHeight="1" x14ac:dyDescent="0.2"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</row>
    <row r="86" spans="5:37" s="1" customFormat="1" ht="13.9" customHeight="1" x14ac:dyDescent="0.2"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</row>
    <row r="87" spans="5:37" s="1" customFormat="1" ht="13.9" customHeight="1" x14ac:dyDescent="0.2"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</row>
    <row r="88" spans="5:37" s="1" customFormat="1" ht="13.9" customHeight="1" x14ac:dyDescent="0.2"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</row>
    <row r="89" spans="5:37" s="1" customFormat="1" ht="13.9" customHeight="1" x14ac:dyDescent="0.2"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</row>
    <row r="90" spans="5:37" s="1" customFormat="1" ht="13.9" customHeight="1" x14ac:dyDescent="0.2"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</row>
    <row r="91" spans="5:37" s="1" customFormat="1" ht="13.9" customHeight="1" x14ac:dyDescent="0.2"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</row>
    <row r="92" spans="5:37" s="1" customFormat="1" ht="13.9" customHeight="1" x14ac:dyDescent="0.2"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</row>
    <row r="93" spans="5:37" s="1" customFormat="1" ht="13.9" customHeight="1" x14ac:dyDescent="0.2"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</row>
    <row r="94" spans="5:37" s="1" customFormat="1" ht="13.9" customHeight="1" x14ac:dyDescent="0.2"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</row>
    <row r="95" spans="5:37" s="1" customFormat="1" ht="13.9" customHeight="1" x14ac:dyDescent="0.2"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</row>
    <row r="96" spans="5:37" s="1" customFormat="1" ht="13.9" customHeight="1" x14ac:dyDescent="0.2"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</row>
    <row r="97" spans="7:37" s="1" customFormat="1" ht="13.9" customHeight="1" x14ac:dyDescent="0.2"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</row>
    <row r="98" spans="7:37" s="1" customFormat="1" ht="13.9" customHeight="1" x14ac:dyDescent="0.2"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</row>
    <row r="99" spans="7:37" s="1" customFormat="1" ht="13.9" customHeight="1" x14ac:dyDescent="0.2"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</row>
    <row r="100" spans="7:37" s="1" customFormat="1" ht="13.9" customHeight="1" x14ac:dyDescent="0.2"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</row>
    <row r="101" spans="7:37" s="1" customFormat="1" ht="13.9" customHeight="1" x14ac:dyDescent="0.2"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</row>
    <row r="102" spans="7:37" s="1" customFormat="1" ht="13.9" customHeight="1" x14ac:dyDescent="0.2"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</row>
    <row r="103" spans="7:37" s="1" customFormat="1" ht="13.9" customHeight="1" x14ac:dyDescent="0.2"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</row>
    <row r="104" spans="7:37" s="1" customFormat="1" ht="13.9" customHeight="1" x14ac:dyDescent="0.2"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</row>
    <row r="105" spans="7:37" s="1" customFormat="1" ht="13.9" customHeight="1" x14ac:dyDescent="0.2"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</row>
    <row r="106" spans="7:37" s="1" customFormat="1" ht="13.9" customHeight="1" x14ac:dyDescent="0.2"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</row>
    <row r="107" spans="7:37" s="1" customFormat="1" ht="13.9" customHeight="1" x14ac:dyDescent="0.2"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</row>
    <row r="108" spans="7:37" s="1" customFormat="1" ht="13.9" customHeight="1" x14ac:dyDescent="0.2"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</row>
    <row r="109" spans="7:37" s="1" customFormat="1" ht="13.9" customHeight="1" x14ac:dyDescent="0.2"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</row>
    <row r="110" spans="7:37" s="1" customFormat="1" ht="13.9" customHeight="1" x14ac:dyDescent="0.2"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</row>
    <row r="111" spans="7:37" s="1" customFormat="1" ht="13.9" customHeight="1" x14ac:dyDescent="0.2"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</row>
    <row r="112" spans="7:37" s="1" customFormat="1" ht="13.9" customHeight="1" x14ac:dyDescent="0.2"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</row>
    <row r="113" spans="7:37" s="1" customFormat="1" ht="13.9" customHeight="1" x14ac:dyDescent="0.2"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</row>
    <row r="114" spans="7:37" s="1" customFormat="1" ht="13.9" customHeight="1" x14ac:dyDescent="0.2"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</row>
    <row r="115" spans="7:37" s="1" customFormat="1" ht="13.9" customHeight="1" x14ac:dyDescent="0.2"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</row>
    <row r="116" spans="7:37" s="1" customFormat="1" ht="13.9" customHeight="1" x14ac:dyDescent="0.2"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</row>
    <row r="117" spans="7:37" s="1" customFormat="1" ht="13.9" customHeight="1" x14ac:dyDescent="0.2"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</row>
    <row r="118" spans="7:37" s="1" customFormat="1" ht="13.9" customHeight="1" x14ac:dyDescent="0.2"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</row>
    <row r="119" spans="7:37" s="1" customFormat="1" ht="13.9" customHeight="1" x14ac:dyDescent="0.2"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</row>
    <row r="120" spans="7:37" s="1" customFormat="1" ht="13.9" customHeight="1" x14ac:dyDescent="0.2"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</row>
    <row r="121" spans="7:37" s="1" customFormat="1" ht="13.9" customHeight="1" x14ac:dyDescent="0.2"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</row>
    <row r="122" spans="7:37" s="1" customFormat="1" ht="13.9" customHeight="1" x14ac:dyDescent="0.2"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</row>
    <row r="123" spans="7:37" s="1" customFormat="1" ht="13.9" customHeight="1" x14ac:dyDescent="0.2"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</row>
    <row r="124" spans="7:37" s="1" customFormat="1" ht="13.9" customHeight="1" x14ac:dyDescent="0.2"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</row>
    <row r="125" spans="7:37" s="1" customFormat="1" ht="13.9" customHeight="1" x14ac:dyDescent="0.2"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</row>
    <row r="126" spans="7:37" s="1" customFormat="1" ht="13.9" customHeight="1" x14ac:dyDescent="0.2"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</row>
    <row r="127" spans="7:37" s="1" customFormat="1" ht="13.9" customHeight="1" x14ac:dyDescent="0.2"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</row>
    <row r="128" spans="7:37" s="1" customFormat="1" ht="13.9" customHeight="1" x14ac:dyDescent="0.2"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</row>
    <row r="129" spans="7:37" s="1" customFormat="1" ht="13.9" customHeight="1" x14ac:dyDescent="0.2"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</row>
    <row r="130" spans="7:37" s="1" customFormat="1" ht="13.9" customHeight="1" x14ac:dyDescent="0.2"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</row>
    <row r="131" spans="7:37" s="1" customFormat="1" ht="13.9" customHeight="1" x14ac:dyDescent="0.2"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</row>
    <row r="132" spans="7:37" s="1" customFormat="1" ht="13.9" customHeight="1" x14ac:dyDescent="0.2"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</row>
    <row r="133" spans="7:37" s="1" customFormat="1" ht="13.9" customHeight="1" x14ac:dyDescent="0.2"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</row>
    <row r="134" spans="7:37" s="1" customFormat="1" ht="13.9" customHeight="1" x14ac:dyDescent="0.2"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</row>
    <row r="135" spans="7:37" s="1" customFormat="1" ht="13.9" customHeight="1" x14ac:dyDescent="0.2"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</row>
    <row r="136" spans="7:37" s="1" customFormat="1" ht="13.9" customHeight="1" x14ac:dyDescent="0.2"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</row>
    <row r="137" spans="7:37" s="1" customFormat="1" ht="13.9" customHeight="1" x14ac:dyDescent="0.2"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</row>
    <row r="138" spans="7:37" s="1" customFormat="1" ht="13.9" customHeight="1" x14ac:dyDescent="0.2"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</row>
    <row r="139" spans="7:37" s="1" customFormat="1" ht="13.9" customHeight="1" x14ac:dyDescent="0.2"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</row>
    <row r="140" spans="7:37" s="1" customFormat="1" ht="13.9" customHeight="1" x14ac:dyDescent="0.2"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</row>
    <row r="141" spans="7:37" s="1" customFormat="1" ht="13.9" customHeight="1" x14ac:dyDescent="0.2"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</row>
    <row r="142" spans="7:37" s="1" customFormat="1" ht="13.9" customHeight="1" x14ac:dyDescent="0.2"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</row>
    <row r="143" spans="7:37" s="1" customFormat="1" ht="13.9" customHeight="1" x14ac:dyDescent="0.2"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</row>
    <row r="144" spans="7:37" s="1" customFormat="1" ht="13.9" customHeight="1" x14ac:dyDescent="0.2"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</row>
    <row r="145" spans="7:37" s="1" customFormat="1" ht="13.9" customHeight="1" x14ac:dyDescent="0.2"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</row>
    <row r="146" spans="7:37" s="1" customFormat="1" ht="13.9" customHeight="1" x14ac:dyDescent="0.2"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</row>
    <row r="147" spans="7:37" s="1" customFormat="1" ht="13.9" customHeight="1" x14ac:dyDescent="0.2"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</row>
    <row r="148" spans="7:37" s="1" customFormat="1" ht="13.9" customHeight="1" x14ac:dyDescent="0.2"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</row>
    <row r="149" spans="7:37" s="1" customFormat="1" ht="13.9" customHeight="1" x14ac:dyDescent="0.2"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</row>
    <row r="150" spans="7:37" s="1" customFormat="1" ht="13.9" customHeight="1" x14ac:dyDescent="0.2"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</row>
    <row r="151" spans="7:37" s="1" customFormat="1" ht="13.9" customHeight="1" x14ac:dyDescent="0.2"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</row>
    <row r="152" spans="7:37" s="1" customFormat="1" ht="13.9" customHeight="1" x14ac:dyDescent="0.2"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</row>
    <row r="153" spans="7:37" s="1" customFormat="1" ht="13.9" customHeight="1" x14ac:dyDescent="0.2"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</row>
    <row r="154" spans="7:37" s="1" customFormat="1" ht="13.9" customHeight="1" x14ac:dyDescent="0.2"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</row>
    <row r="155" spans="7:37" s="1" customFormat="1" ht="13.9" customHeight="1" x14ac:dyDescent="0.2"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</row>
    <row r="156" spans="7:37" s="1" customFormat="1" ht="13.9" customHeight="1" x14ac:dyDescent="0.2"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</row>
    <row r="157" spans="7:37" s="1" customFormat="1" ht="13.9" customHeight="1" x14ac:dyDescent="0.2"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</row>
    <row r="158" spans="7:37" s="1" customFormat="1" ht="13.9" customHeight="1" x14ac:dyDescent="0.2"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</row>
    <row r="159" spans="7:37" s="1" customFormat="1" ht="13.9" customHeight="1" x14ac:dyDescent="0.2"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</row>
    <row r="160" spans="7:37" s="1" customFormat="1" ht="13.9" customHeight="1" x14ac:dyDescent="0.2"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</row>
    <row r="161" spans="7:37" s="1" customFormat="1" ht="13.9" customHeight="1" x14ac:dyDescent="0.2"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</row>
    <row r="162" spans="7:37" s="1" customFormat="1" ht="13.9" customHeight="1" x14ac:dyDescent="0.2"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</row>
    <row r="163" spans="7:37" s="1" customFormat="1" ht="13.9" customHeight="1" x14ac:dyDescent="0.2"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</row>
    <row r="164" spans="7:37" s="1" customFormat="1" ht="13.9" customHeight="1" x14ac:dyDescent="0.2"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</row>
    <row r="165" spans="7:37" s="1" customFormat="1" ht="13.9" customHeight="1" x14ac:dyDescent="0.2"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</row>
    <row r="166" spans="7:37" s="1" customFormat="1" ht="13.9" customHeight="1" x14ac:dyDescent="0.2"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</row>
    <row r="167" spans="7:37" s="1" customFormat="1" ht="13.9" customHeight="1" x14ac:dyDescent="0.2"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</row>
    <row r="168" spans="7:37" s="1" customFormat="1" ht="13.9" customHeight="1" x14ac:dyDescent="0.2"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</row>
    <row r="169" spans="7:37" s="1" customFormat="1" ht="13.9" customHeight="1" x14ac:dyDescent="0.2"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</row>
    <row r="170" spans="7:37" s="1" customFormat="1" ht="13.9" customHeight="1" x14ac:dyDescent="0.2"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</row>
    <row r="171" spans="7:37" s="1" customFormat="1" ht="13.9" customHeight="1" x14ac:dyDescent="0.2"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</row>
    <row r="172" spans="7:37" s="1" customFormat="1" ht="13.9" customHeight="1" x14ac:dyDescent="0.2"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</row>
    <row r="173" spans="7:37" s="1" customFormat="1" ht="13.9" customHeight="1" x14ac:dyDescent="0.2"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</row>
    <row r="174" spans="7:37" s="1" customFormat="1" ht="13.9" customHeight="1" x14ac:dyDescent="0.2"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</row>
    <row r="175" spans="7:37" s="1" customFormat="1" ht="13.9" customHeight="1" x14ac:dyDescent="0.2"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</row>
    <row r="176" spans="7:37" s="1" customFormat="1" ht="13.9" customHeight="1" x14ac:dyDescent="0.2"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</row>
    <row r="177" spans="7:37" s="1" customFormat="1" ht="13.9" customHeight="1" x14ac:dyDescent="0.2"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</row>
    <row r="178" spans="7:37" s="1" customFormat="1" ht="13.9" customHeight="1" x14ac:dyDescent="0.2"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</row>
    <row r="179" spans="7:37" s="1" customFormat="1" ht="13.9" customHeight="1" x14ac:dyDescent="0.2"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</row>
    <row r="180" spans="7:37" s="1" customFormat="1" ht="13.9" customHeight="1" x14ac:dyDescent="0.2"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</row>
    <row r="181" spans="7:37" s="1" customFormat="1" ht="13.9" customHeight="1" x14ac:dyDescent="0.2"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</row>
    <row r="182" spans="7:37" s="1" customFormat="1" ht="13.9" customHeight="1" x14ac:dyDescent="0.2"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</row>
    <row r="183" spans="7:37" s="1" customFormat="1" ht="13.9" customHeight="1" x14ac:dyDescent="0.2"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</row>
    <row r="184" spans="7:37" s="1" customFormat="1" ht="13.9" customHeight="1" x14ac:dyDescent="0.2"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</row>
    <row r="185" spans="7:37" s="1" customFormat="1" ht="13.9" customHeight="1" x14ac:dyDescent="0.2"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</row>
    <row r="186" spans="7:37" s="1" customFormat="1" ht="13.9" customHeight="1" x14ac:dyDescent="0.2"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</row>
    <row r="187" spans="7:37" s="1" customFormat="1" ht="13.9" customHeight="1" x14ac:dyDescent="0.2"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</row>
    <row r="188" spans="7:37" s="1" customFormat="1" ht="13.9" customHeight="1" x14ac:dyDescent="0.2"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</row>
    <row r="189" spans="7:37" s="1" customFormat="1" ht="13.9" customHeight="1" x14ac:dyDescent="0.2"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</row>
    <row r="190" spans="7:37" s="1" customFormat="1" ht="13.9" customHeight="1" x14ac:dyDescent="0.2"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</row>
    <row r="191" spans="7:37" s="1" customFormat="1" ht="13.9" customHeight="1" x14ac:dyDescent="0.2"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</row>
    <row r="192" spans="7:37" s="1" customFormat="1" ht="13.9" customHeight="1" x14ac:dyDescent="0.2"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</row>
    <row r="193" spans="7:37" s="1" customFormat="1" ht="13.9" customHeight="1" x14ac:dyDescent="0.2"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</row>
    <row r="194" spans="7:37" s="1" customFormat="1" ht="13.9" customHeight="1" x14ac:dyDescent="0.2"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</row>
    <row r="195" spans="7:37" s="1" customFormat="1" ht="13.9" customHeight="1" x14ac:dyDescent="0.2"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</row>
    <row r="196" spans="7:37" s="1" customFormat="1" ht="13.9" customHeight="1" x14ac:dyDescent="0.2"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</row>
    <row r="197" spans="7:37" s="1" customFormat="1" ht="13.9" customHeight="1" x14ac:dyDescent="0.2"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</row>
    <row r="198" spans="7:37" s="1" customFormat="1" ht="13.9" customHeight="1" x14ac:dyDescent="0.2"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</row>
    <row r="199" spans="7:37" s="1" customFormat="1" ht="13.9" customHeight="1" x14ac:dyDescent="0.2"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</row>
    <row r="200" spans="7:37" s="1" customFormat="1" ht="13.9" customHeight="1" x14ac:dyDescent="0.2"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</row>
    <row r="201" spans="7:37" s="1" customFormat="1" ht="13.9" customHeight="1" x14ac:dyDescent="0.2"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</row>
    <row r="202" spans="7:37" s="1" customFormat="1" ht="13.9" customHeight="1" x14ac:dyDescent="0.2"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</row>
    <row r="203" spans="7:37" s="1" customFormat="1" ht="13.9" customHeight="1" x14ac:dyDescent="0.2"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</row>
    <row r="204" spans="7:37" s="1" customFormat="1" ht="13.9" customHeight="1" x14ac:dyDescent="0.2"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</row>
    <row r="205" spans="7:37" s="1" customFormat="1" ht="13.9" customHeight="1" x14ac:dyDescent="0.2"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</row>
    <row r="206" spans="7:37" s="1" customFormat="1" ht="13.9" customHeight="1" x14ac:dyDescent="0.2"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</row>
    <row r="207" spans="7:37" s="1" customFormat="1" ht="13.9" customHeight="1" x14ac:dyDescent="0.2"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</row>
    <row r="208" spans="7:37" s="1" customFormat="1" ht="13.9" customHeight="1" x14ac:dyDescent="0.2"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</row>
    <row r="209" spans="7:37" s="1" customFormat="1" ht="13.9" customHeight="1" x14ac:dyDescent="0.2"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</row>
    <row r="210" spans="7:37" s="1" customFormat="1" ht="13.9" customHeight="1" x14ac:dyDescent="0.2"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</row>
    <row r="211" spans="7:37" s="1" customFormat="1" ht="13.9" customHeight="1" x14ac:dyDescent="0.2"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</row>
    <row r="212" spans="7:37" s="1" customFormat="1" ht="13.9" customHeight="1" x14ac:dyDescent="0.2"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</row>
    <row r="213" spans="7:37" s="1" customFormat="1" ht="13.9" customHeight="1" x14ac:dyDescent="0.2"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</row>
    <row r="214" spans="7:37" s="1" customFormat="1" ht="13.9" customHeight="1" x14ac:dyDescent="0.2"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</row>
    <row r="215" spans="7:37" s="1" customFormat="1" ht="13.9" customHeight="1" x14ac:dyDescent="0.2"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</row>
    <row r="216" spans="7:37" s="1" customFormat="1" ht="13.9" customHeight="1" x14ac:dyDescent="0.2"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</row>
    <row r="217" spans="7:37" s="1" customFormat="1" ht="13.9" customHeight="1" x14ac:dyDescent="0.2"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</row>
    <row r="218" spans="7:37" s="1" customFormat="1" ht="13.9" customHeight="1" x14ac:dyDescent="0.2"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</row>
    <row r="219" spans="7:37" s="1" customFormat="1" ht="13.9" customHeight="1" x14ac:dyDescent="0.2"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</row>
    <row r="220" spans="7:37" s="1" customFormat="1" ht="13.9" customHeight="1" x14ac:dyDescent="0.2"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</row>
    <row r="221" spans="7:37" s="1" customFormat="1" ht="13.9" customHeight="1" x14ac:dyDescent="0.2"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</row>
    <row r="222" spans="7:37" s="1" customFormat="1" ht="13.9" customHeight="1" x14ac:dyDescent="0.2"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</row>
    <row r="223" spans="7:37" s="1" customFormat="1" ht="13.9" customHeight="1" x14ac:dyDescent="0.2"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</row>
    <row r="224" spans="7:37" s="1" customFormat="1" ht="13.9" customHeight="1" x14ac:dyDescent="0.2"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</row>
    <row r="225" spans="7:37" s="1" customFormat="1" ht="13.9" customHeight="1" x14ac:dyDescent="0.2"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</row>
    <row r="226" spans="7:37" s="1" customFormat="1" ht="13.9" customHeight="1" x14ac:dyDescent="0.2"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</row>
    <row r="227" spans="7:37" s="1" customFormat="1" ht="13.9" customHeight="1" x14ac:dyDescent="0.2"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</row>
    <row r="228" spans="7:37" s="1" customFormat="1" ht="13.9" customHeight="1" x14ac:dyDescent="0.2"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</row>
    <row r="229" spans="7:37" s="1" customFormat="1" ht="13.9" customHeight="1" x14ac:dyDescent="0.2"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</row>
    <row r="230" spans="7:37" s="1" customFormat="1" ht="13.9" customHeight="1" x14ac:dyDescent="0.2"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</row>
    <row r="231" spans="7:37" s="1" customFormat="1" ht="13.9" customHeight="1" x14ac:dyDescent="0.2"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</row>
    <row r="232" spans="7:37" s="1" customFormat="1" ht="13.9" customHeight="1" x14ac:dyDescent="0.2"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</row>
    <row r="233" spans="7:37" s="1" customFormat="1" ht="13.9" customHeight="1" x14ac:dyDescent="0.2"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</row>
    <row r="234" spans="7:37" s="1" customFormat="1" ht="13.9" customHeight="1" x14ac:dyDescent="0.2"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</row>
    <row r="235" spans="7:37" s="1" customFormat="1" ht="13.9" customHeight="1" x14ac:dyDescent="0.2"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</row>
    <row r="236" spans="7:37" s="1" customFormat="1" ht="13.9" customHeight="1" x14ac:dyDescent="0.2"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</row>
    <row r="237" spans="7:37" s="1" customFormat="1" ht="13.9" customHeight="1" x14ac:dyDescent="0.2"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</row>
    <row r="238" spans="7:37" s="1" customFormat="1" ht="13.9" customHeight="1" x14ac:dyDescent="0.2"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</row>
    <row r="239" spans="7:37" s="1" customFormat="1" ht="13.9" customHeight="1" x14ac:dyDescent="0.2"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</row>
    <row r="240" spans="7:37" s="1" customFormat="1" ht="13.9" customHeight="1" x14ac:dyDescent="0.2"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</row>
    <row r="241" spans="7:37" s="1" customFormat="1" ht="13.9" customHeight="1" x14ac:dyDescent="0.2"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</row>
    <row r="242" spans="7:37" s="1" customFormat="1" ht="13.9" customHeight="1" x14ac:dyDescent="0.2"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</row>
    <row r="243" spans="7:37" s="1" customFormat="1" ht="13.9" customHeight="1" x14ac:dyDescent="0.2"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</row>
    <row r="244" spans="7:37" s="1" customFormat="1" ht="13.9" customHeight="1" x14ac:dyDescent="0.2"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</row>
    <row r="245" spans="7:37" s="1" customFormat="1" ht="13.9" customHeight="1" x14ac:dyDescent="0.2"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</row>
    <row r="246" spans="7:37" s="1" customFormat="1" ht="13.9" customHeight="1" x14ac:dyDescent="0.2"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</row>
    <row r="247" spans="7:37" s="1" customFormat="1" ht="13.9" customHeight="1" x14ac:dyDescent="0.2"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</row>
    <row r="248" spans="7:37" s="1" customFormat="1" ht="13.9" customHeight="1" x14ac:dyDescent="0.2"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</row>
    <row r="249" spans="7:37" s="1" customFormat="1" ht="13.9" customHeight="1" x14ac:dyDescent="0.2"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</row>
    <row r="250" spans="7:37" s="1" customFormat="1" ht="13.9" customHeight="1" x14ac:dyDescent="0.2"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</row>
    <row r="251" spans="7:37" s="1" customFormat="1" ht="13.9" customHeight="1" x14ac:dyDescent="0.2"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</row>
    <row r="252" spans="7:37" s="1" customFormat="1" ht="13.9" customHeight="1" x14ac:dyDescent="0.2"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</row>
    <row r="253" spans="7:37" s="1" customFormat="1" ht="13.9" customHeight="1" x14ac:dyDescent="0.2"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</row>
    <row r="254" spans="7:37" s="1" customFormat="1" ht="13.9" customHeight="1" x14ac:dyDescent="0.2"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</row>
    <row r="255" spans="7:37" s="1" customFormat="1" ht="13.9" customHeight="1" x14ac:dyDescent="0.2"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</row>
    <row r="256" spans="7:37" s="1" customFormat="1" ht="13.9" customHeight="1" x14ac:dyDescent="0.2"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</row>
    <row r="257" spans="7:37" s="1" customFormat="1" ht="13.9" customHeight="1" x14ac:dyDescent="0.2"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</row>
    <row r="258" spans="7:37" s="1" customFormat="1" ht="13.9" customHeight="1" x14ac:dyDescent="0.2"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</row>
    <row r="259" spans="7:37" s="1" customFormat="1" ht="13.9" customHeight="1" x14ac:dyDescent="0.2"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</row>
    <row r="260" spans="7:37" s="1" customFormat="1" ht="13.9" customHeight="1" x14ac:dyDescent="0.2"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</row>
    <row r="261" spans="7:37" s="1" customFormat="1" ht="13.9" customHeight="1" x14ac:dyDescent="0.2"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</row>
    <row r="262" spans="7:37" s="1" customFormat="1" ht="13.9" customHeight="1" x14ac:dyDescent="0.2"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</row>
    <row r="263" spans="7:37" s="1" customFormat="1" ht="13.9" customHeight="1" x14ac:dyDescent="0.2"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</row>
    <row r="264" spans="7:37" s="1" customFormat="1" ht="13.9" customHeight="1" x14ac:dyDescent="0.2"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</row>
    <row r="265" spans="7:37" s="1" customFormat="1" ht="13.9" customHeight="1" x14ac:dyDescent="0.2"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</row>
    <row r="266" spans="7:37" s="1" customFormat="1" ht="13.9" customHeight="1" x14ac:dyDescent="0.2"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</row>
    <row r="267" spans="7:37" s="1" customFormat="1" ht="13.9" customHeight="1" x14ac:dyDescent="0.2"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</row>
    <row r="268" spans="7:37" s="1" customFormat="1" ht="13.9" customHeight="1" x14ac:dyDescent="0.2"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</row>
    <row r="269" spans="7:37" s="1" customFormat="1" ht="13.9" customHeight="1" x14ac:dyDescent="0.2"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</row>
    <row r="270" spans="7:37" s="1" customFormat="1" ht="13.9" customHeight="1" x14ac:dyDescent="0.2"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</row>
    <row r="271" spans="7:37" s="1" customFormat="1" ht="13.9" customHeight="1" x14ac:dyDescent="0.2"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</row>
    <row r="272" spans="7:37" s="1" customFormat="1" ht="13.9" customHeight="1" x14ac:dyDescent="0.2"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</row>
    <row r="273" spans="7:37" s="1" customFormat="1" ht="13.9" customHeight="1" x14ac:dyDescent="0.2"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</row>
    <row r="274" spans="7:37" s="1" customFormat="1" ht="13.9" customHeight="1" x14ac:dyDescent="0.2"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</row>
    <row r="275" spans="7:37" s="1" customFormat="1" ht="13.9" customHeight="1" x14ac:dyDescent="0.2"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</row>
    <row r="276" spans="7:37" s="1" customFormat="1" ht="13.9" customHeight="1" x14ac:dyDescent="0.2"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</row>
    <row r="277" spans="7:37" s="1" customFormat="1" ht="13.9" customHeight="1" x14ac:dyDescent="0.2"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</row>
    <row r="278" spans="7:37" s="1" customFormat="1" ht="13.9" customHeight="1" x14ac:dyDescent="0.2"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</row>
    <row r="279" spans="7:37" s="1" customFormat="1" ht="13.9" customHeight="1" x14ac:dyDescent="0.2"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</row>
    <row r="280" spans="7:37" s="1" customFormat="1" ht="13.9" customHeight="1" x14ac:dyDescent="0.2"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</row>
    <row r="281" spans="7:37" s="1" customFormat="1" ht="13.9" customHeight="1" x14ac:dyDescent="0.2"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</row>
    <row r="282" spans="7:37" s="1" customFormat="1" ht="13.9" customHeight="1" x14ac:dyDescent="0.2"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</row>
    <row r="283" spans="7:37" s="1" customFormat="1" ht="13.9" customHeight="1" x14ac:dyDescent="0.2"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</row>
    <row r="284" spans="7:37" s="1" customFormat="1" ht="13.9" customHeight="1" x14ac:dyDescent="0.2"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</row>
    <row r="285" spans="7:37" s="1" customFormat="1" ht="13.9" customHeight="1" x14ac:dyDescent="0.2"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</row>
    <row r="286" spans="7:37" s="1" customFormat="1" ht="13.9" customHeight="1" x14ac:dyDescent="0.2"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</row>
    <row r="287" spans="7:37" s="1" customFormat="1" ht="13.9" customHeight="1" x14ac:dyDescent="0.2"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</row>
    <row r="288" spans="7:37" s="1" customFormat="1" ht="13.9" customHeight="1" x14ac:dyDescent="0.2"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</row>
    <row r="289" spans="7:37" s="1" customFormat="1" ht="13.9" customHeight="1" x14ac:dyDescent="0.2"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</row>
    <row r="290" spans="7:37" s="1" customFormat="1" ht="13.9" customHeight="1" x14ac:dyDescent="0.2"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</row>
    <row r="291" spans="7:37" s="1" customFormat="1" ht="13.9" customHeight="1" x14ac:dyDescent="0.2"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</row>
    <row r="292" spans="7:37" s="1" customFormat="1" ht="13.9" customHeight="1" x14ac:dyDescent="0.2"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</row>
    <row r="293" spans="7:37" s="1" customFormat="1" ht="13.9" customHeight="1" x14ac:dyDescent="0.2"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</row>
    <row r="294" spans="7:37" s="1" customFormat="1" ht="13.9" customHeight="1" x14ac:dyDescent="0.2"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</row>
    <row r="295" spans="7:37" s="1" customFormat="1" ht="13.9" customHeight="1" x14ac:dyDescent="0.2"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</row>
    <row r="296" spans="7:37" s="1" customFormat="1" ht="13.9" customHeight="1" x14ac:dyDescent="0.2"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</row>
    <row r="297" spans="7:37" s="1" customFormat="1" ht="13.9" customHeight="1" x14ac:dyDescent="0.2"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</row>
    <row r="298" spans="7:37" s="1" customFormat="1" ht="13.9" customHeight="1" x14ac:dyDescent="0.2"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</row>
    <row r="299" spans="7:37" s="1" customFormat="1" ht="13.9" customHeight="1" x14ac:dyDescent="0.2"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</row>
    <row r="300" spans="7:37" s="1" customFormat="1" ht="13.9" customHeight="1" x14ac:dyDescent="0.2"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</row>
    <row r="301" spans="7:37" s="1" customFormat="1" ht="13.9" customHeight="1" x14ac:dyDescent="0.2"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</row>
    <row r="302" spans="7:37" s="1" customFormat="1" ht="13.9" customHeight="1" x14ac:dyDescent="0.2"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</row>
    <row r="303" spans="7:37" s="1" customFormat="1" ht="13.9" customHeight="1" x14ac:dyDescent="0.2"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</row>
    <row r="304" spans="7:37" s="1" customFormat="1" ht="13.9" customHeight="1" x14ac:dyDescent="0.2"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</row>
    <row r="305" spans="7:37" s="1" customFormat="1" ht="13.9" customHeight="1" x14ac:dyDescent="0.2"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</row>
    <row r="306" spans="7:37" s="1" customFormat="1" ht="13.9" customHeight="1" x14ac:dyDescent="0.2"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</row>
    <row r="307" spans="7:37" s="1" customFormat="1" ht="13.9" customHeight="1" x14ac:dyDescent="0.2"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</row>
    <row r="308" spans="7:37" s="1" customFormat="1" ht="13.9" customHeight="1" x14ac:dyDescent="0.2"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</row>
    <row r="309" spans="7:37" s="1" customFormat="1" ht="13.9" customHeight="1" x14ac:dyDescent="0.2"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</row>
    <row r="310" spans="7:37" s="1" customFormat="1" ht="13.9" customHeight="1" x14ac:dyDescent="0.2"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</row>
    <row r="311" spans="7:37" s="1" customFormat="1" ht="13.9" customHeight="1" x14ac:dyDescent="0.2"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</row>
    <row r="312" spans="7:37" s="1" customFormat="1" ht="13.9" customHeight="1" x14ac:dyDescent="0.2"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</row>
    <row r="313" spans="7:37" s="1" customFormat="1" ht="13.9" customHeight="1" x14ac:dyDescent="0.2"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</row>
    <row r="314" spans="7:37" s="1" customFormat="1" ht="13.9" customHeight="1" x14ac:dyDescent="0.2"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</row>
    <row r="315" spans="7:37" s="1" customFormat="1" ht="13.9" customHeight="1" x14ac:dyDescent="0.2"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</row>
    <row r="316" spans="7:37" s="1" customFormat="1" ht="13.9" customHeight="1" x14ac:dyDescent="0.2"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</row>
    <row r="317" spans="7:37" s="1" customFormat="1" ht="13.9" customHeight="1" x14ac:dyDescent="0.2"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</row>
    <row r="318" spans="7:37" s="1" customFormat="1" ht="13.9" customHeight="1" x14ac:dyDescent="0.2"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</row>
    <row r="319" spans="7:37" s="1" customFormat="1" ht="13.9" customHeight="1" x14ac:dyDescent="0.2"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</row>
    <row r="320" spans="7:37" s="1" customFormat="1" ht="13.9" customHeight="1" x14ac:dyDescent="0.2"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</row>
    <row r="321" spans="7:37" s="1" customFormat="1" ht="13.9" customHeight="1" x14ac:dyDescent="0.2"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</row>
    <row r="322" spans="7:37" s="1" customFormat="1" ht="13.9" customHeight="1" x14ac:dyDescent="0.2"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</row>
    <row r="323" spans="7:37" s="1" customFormat="1" ht="13.9" customHeight="1" x14ac:dyDescent="0.2"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</row>
    <row r="324" spans="7:37" s="1" customFormat="1" ht="13.9" customHeight="1" x14ac:dyDescent="0.2"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</row>
    <row r="325" spans="7:37" s="1" customFormat="1" ht="13.9" customHeight="1" x14ac:dyDescent="0.2"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</row>
    <row r="326" spans="7:37" s="1" customFormat="1" ht="13.9" customHeight="1" x14ac:dyDescent="0.2"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</row>
    <row r="327" spans="7:37" s="1" customFormat="1" ht="13.9" customHeight="1" x14ac:dyDescent="0.2"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</row>
    <row r="328" spans="7:37" s="1" customFormat="1" ht="13.9" customHeight="1" x14ac:dyDescent="0.2"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</row>
    <row r="329" spans="7:37" s="1" customFormat="1" ht="13.9" customHeight="1" x14ac:dyDescent="0.2"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</row>
    <row r="330" spans="7:37" s="1" customFormat="1" ht="13.9" customHeight="1" x14ac:dyDescent="0.2"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</row>
    <row r="331" spans="7:37" s="1" customFormat="1" ht="13.9" customHeight="1" x14ac:dyDescent="0.2"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</row>
    <row r="332" spans="7:37" s="1" customFormat="1" ht="13.9" customHeight="1" x14ac:dyDescent="0.2"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</row>
    <row r="333" spans="7:37" s="1" customFormat="1" ht="13.9" customHeight="1" x14ac:dyDescent="0.2"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</row>
    <row r="334" spans="7:37" s="1" customFormat="1" ht="13.9" customHeight="1" x14ac:dyDescent="0.2"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</row>
    <row r="335" spans="7:37" s="1" customFormat="1" ht="13.9" customHeight="1" x14ac:dyDescent="0.2"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</row>
    <row r="336" spans="7:37" s="1" customFormat="1" ht="13.9" customHeight="1" x14ac:dyDescent="0.2"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</row>
    <row r="337" spans="7:37" s="1" customFormat="1" ht="13.9" customHeight="1" x14ac:dyDescent="0.2"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</row>
    <row r="338" spans="7:37" s="1" customFormat="1" ht="13.9" customHeight="1" x14ac:dyDescent="0.2"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</row>
    <row r="339" spans="7:37" s="1" customFormat="1" ht="13.9" customHeight="1" x14ac:dyDescent="0.2"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</row>
    <row r="340" spans="7:37" s="1" customFormat="1" ht="13.9" customHeight="1" x14ac:dyDescent="0.2"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</row>
    <row r="341" spans="7:37" s="1" customFormat="1" ht="13.9" customHeight="1" x14ac:dyDescent="0.2"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</row>
    <row r="342" spans="7:37" s="1" customFormat="1" ht="13.9" customHeight="1" x14ac:dyDescent="0.2"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</row>
    <row r="343" spans="7:37" s="1" customFormat="1" ht="13.9" customHeight="1" x14ac:dyDescent="0.2"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</row>
    <row r="344" spans="7:37" s="1" customFormat="1" ht="13.9" customHeight="1" x14ac:dyDescent="0.2"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</row>
    <row r="345" spans="7:37" s="1" customFormat="1" ht="13.9" customHeight="1" x14ac:dyDescent="0.2"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</row>
    <row r="346" spans="7:37" s="1" customFormat="1" ht="13.9" customHeight="1" x14ac:dyDescent="0.2"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</row>
    <row r="347" spans="7:37" s="1" customFormat="1" ht="13.9" customHeight="1" x14ac:dyDescent="0.2"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</row>
    <row r="348" spans="7:37" s="1" customFormat="1" ht="13.9" customHeight="1" x14ac:dyDescent="0.2"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</row>
    <row r="349" spans="7:37" s="1" customFormat="1" ht="13.9" customHeight="1" x14ac:dyDescent="0.2"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</row>
    <row r="350" spans="7:37" s="1" customFormat="1" ht="13.9" customHeight="1" x14ac:dyDescent="0.2"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</row>
    <row r="351" spans="7:37" s="1" customFormat="1" ht="13.9" customHeight="1" x14ac:dyDescent="0.2"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</row>
    <row r="352" spans="7:37" s="1" customFormat="1" ht="13.9" customHeight="1" x14ac:dyDescent="0.2"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</row>
    <row r="353" spans="7:37" s="1" customFormat="1" ht="13.9" customHeight="1" x14ac:dyDescent="0.2"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</row>
    <row r="354" spans="7:37" s="1" customFormat="1" ht="13.9" customHeight="1" x14ac:dyDescent="0.2"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</row>
    <row r="355" spans="7:37" s="1" customFormat="1" ht="13.9" customHeight="1" x14ac:dyDescent="0.2"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</row>
    <row r="356" spans="7:37" s="1" customFormat="1" ht="13.9" customHeight="1" x14ac:dyDescent="0.2"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</row>
    <row r="357" spans="7:37" s="1" customFormat="1" ht="13.9" customHeight="1" x14ac:dyDescent="0.2"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</row>
    <row r="358" spans="7:37" s="1" customFormat="1" ht="13.9" customHeight="1" x14ac:dyDescent="0.2"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</row>
    <row r="359" spans="7:37" s="1" customFormat="1" ht="13.9" customHeight="1" x14ac:dyDescent="0.2"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</row>
    <row r="360" spans="7:37" s="1" customFormat="1" ht="13.9" customHeight="1" x14ac:dyDescent="0.2"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</row>
    <row r="361" spans="7:37" s="1" customFormat="1" ht="13.9" customHeight="1" x14ac:dyDescent="0.2"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</row>
    <row r="362" spans="7:37" s="1" customFormat="1" ht="13.9" customHeight="1" x14ac:dyDescent="0.2"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</row>
    <row r="363" spans="7:37" s="1" customFormat="1" ht="13.9" customHeight="1" x14ac:dyDescent="0.2"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</row>
    <row r="364" spans="7:37" s="1" customFormat="1" ht="13.9" customHeight="1" x14ac:dyDescent="0.2"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</row>
    <row r="365" spans="7:37" s="1" customFormat="1" ht="13.9" customHeight="1" x14ac:dyDescent="0.2"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</row>
    <row r="366" spans="7:37" s="1" customFormat="1" ht="13.9" customHeight="1" x14ac:dyDescent="0.2"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</row>
    <row r="367" spans="7:37" s="1" customFormat="1" ht="13.9" customHeight="1" x14ac:dyDescent="0.2"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</row>
    <row r="368" spans="7:37" s="1" customFormat="1" ht="13.9" customHeight="1" x14ac:dyDescent="0.2"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</row>
    <row r="369" spans="7:37" s="1" customFormat="1" ht="13.9" customHeight="1" x14ac:dyDescent="0.2"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</row>
    <row r="370" spans="7:37" s="1" customFormat="1" ht="13.9" customHeight="1" x14ac:dyDescent="0.2"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</row>
    <row r="371" spans="7:37" s="1" customFormat="1" ht="13.9" customHeight="1" x14ac:dyDescent="0.2"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</row>
    <row r="372" spans="7:37" s="1" customFormat="1" ht="13.9" customHeight="1" x14ac:dyDescent="0.2"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</row>
    <row r="373" spans="7:37" s="1" customFormat="1" ht="13.9" customHeight="1" x14ac:dyDescent="0.2"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</row>
    <row r="374" spans="7:37" s="1" customFormat="1" ht="13.9" customHeight="1" x14ac:dyDescent="0.2"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</row>
    <row r="375" spans="7:37" s="1" customFormat="1" ht="13.9" customHeight="1" x14ac:dyDescent="0.2"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</row>
    <row r="376" spans="7:37" s="1" customFormat="1" ht="13.9" customHeight="1" x14ac:dyDescent="0.2"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</row>
    <row r="377" spans="7:37" s="1" customFormat="1" ht="13.9" customHeight="1" x14ac:dyDescent="0.2"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</row>
    <row r="378" spans="7:37" s="1" customFormat="1" ht="13.9" customHeight="1" x14ac:dyDescent="0.2"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</row>
    <row r="379" spans="7:37" s="1" customFormat="1" ht="13.9" customHeight="1" x14ac:dyDescent="0.2"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</row>
    <row r="380" spans="7:37" s="1" customFormat="1" ht="13.9" customHeight="1" x14ac:dyDescent="0.2"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</row>
    <row r="381" spans="7:37" s="1" customFormat="1" ht="13.9" customHeight="1" x14ac:dyDescent="0.2"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</row>
    <row r="382" spans="7:37" s="1" customFormat="1" ht="13.9" customHeight="1" x14ac:dyDescent="0.2"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</row>
    <row r="383" spans="7:37" s="1" customFormat="1" ht="13.9" customHeight="1" x14ac:dyDescent="0.2"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</row>
    <row r="384" spans="7:37" s="1" customFormat="1" ht="13.9" customHeight="1" x14ac:dyDescent="0.2"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</row>
    <row r="385" spans="7:37" s="1" customFormat="1" ht="13.9" customHeight="1" x14ac:dyDescent="0.2"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</row>
    <row r="386" spans="7:37" s="1" customFormat="1" ht="13.9" customHeight="1" x14ac:dyDescent="0.2"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</row>
    <row r="387" spans="7:37" s="1" customFormat="1" ht="13.9" customHeight="1" x14ac:dyDescent="0.2"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</row>
    <row r="388" spans="7:37" s="1" customFormat="1" ht="13.9" customHeight="1" x14ac:dyDescent="0.2"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</row>
    <row r="389" spans="7:37" s="1" customFormat="1" ht="13.9" customHeight="1" x14ac:dyDescent="0.2"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</row>
    <row r="390" spans="7:37" s="1" customFormat="1" ht="13.9" customHeight="1" x14ac:dyDescent="0.2"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</row>
    <row r="391" spans="7:37" s="1" customFormat="1" ht="13.9" customHeight="1" x14ac:dyDescent="0.2"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</row>
    <row r="392" spans="7:37" s="1" customFormat="1" ht="13.9" customHeight="1" x14ac:dyDescent="0.2"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</row>
    <row r="393" spans="7:37" s="1" customFormat="1" ht="13.9" customHeight="1" x14ac:dyDescent="0.2"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</row>
    <row r="394" spans="7:37" s="1" customFormat="1" ht="13.9" customHeight="1" x14ac:dyDescent="0.2"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</row>
    <row r="395" spans="7:37" s="1" customFormat="1" ht="13.9" customHeight="1" x14ac:dyDescent="0.2"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</row>
    <row r="396" spans="7:37" s="1" customFormat="1" ht="13.9" customHeight="1" x14ac:dyDescent="0.2"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</row>
    <row r="397" spans="7:37" s="1" customFormat="1" ht="13.9" customHeight="1" x14ac:dyDescent="0.2"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</row>
    <row r="398" spans="7:37" s="1" customFormat="1" ht="13.9" customHeight="1" x14ac:dyDescent="0.2"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</row>
    <row r="399" spans="7:37" s="1" customFormat="1" ht="13.9" customHeight="1" x14ac:dyDescent="0.2"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</row>
    <row r="400" spans="7:37" s="1" customFormat="1" ht="13.9" customHeight="1" x14ac:dyDescent="0.2"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</row>
    <row r="401" spans="7:37" s="1" customFormat="1" ht="13.9" customHeight="1" x14ac:dyDescent="0.2"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</row>
    <row r="402" spans="7:37" s="1" customFormat="1" ht="13.9" customHeight="1" x14ac:dyDescent="0.2"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</row>
    <row r="403" spans="7:37" s="1" customFormat="1" ht="13.9" customHeight="1" x14ac:dyDescent="0.2"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</row>
    <row r="404" spans="7:37" s="1" customFormat="1" ht="13.9" customHeight="1" x14ac:dyDescent="0.2"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</row>
    <row r="405" spans="7:37" s="1" customFormat="1" ht="13.9" customHeight="1" x14ac:dyDescent="0.2"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</row>
    <row r="406" spans="7:37" s="1" customFormat="1" ht="13.9" customHeight="1" x14ac:dyDescent="0.2"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</row>
    <row r="407" spans="7:37" s="1" customFormat="1" ht="13.9" customHeight="1" x14ac:dyDescent="0.2"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</row>
    <row r="408" spans="7:37" s="1" customFormat="1" ht="13.9" customHeight="1" x14ac:dyDescent="0.2"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</row>
    <row r="409" spans="7:37" s="1" customFormat="1" ht="13.9" customHeight="1" x14ac:dyDescent="0.2"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</row>
    <row r="410" spans="7:37" s="1" customFormat="1" ht="13.9" customHeight="1" x14ac:dyDescent="0.2"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</row>
    <row r="411" spans="7:37" s="1" customFormat="1" ht="13.9" customHeight="1" x14ac:dyDescent="0.2"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</row>
    <row r="412" spans="7:37" s="1" customFormat="1" ht="13.9" customHeight="1" x14ac:dyDescent="0.2"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</row>
    <row r="413" spans="7:37" s="1" customFormat="1" ht="13.9" customHeight="1" x14ac:dyDescent="0.2"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</row>
    <row r="414" spans="7:37" s="1" customFormat="1" ht="13.9" customHeight="1" x14ac:dyDescent="0.2"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</row>
    <row r="415" spans="7:37" s="1" customFormat="1" ht="13.9" customHeight="1" x14ac:dyDescent="0.2"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</row>
    <row r="416" spans="7:37" s="1" customFormat="1" ht="13.9" customHeight="1" x14ac:dyDescent="0.2"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</row>
    <row r="417" spans="7:37" s="1" customFormat="1" ht="13.9" customHeight="1" x14ac:dyDescent="0.2"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</row>
    <row r="418" spans="7:37" s="1" customFormat="1" ht="13.9" customHeight="1" x14ac:dyDescent="0.2"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</row>
    <row r="419" spans="7:37" s="1" customFormat="1" ht="13.9" customHeight="1" x14ac:dyDescent="0.2"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</row>
    <row r="420" spans="7:37" s="1" customFormat="1" ht="13.9" customHeight="1" x14ac:dyDescent="0.2"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</row>
    <row r="421" spans="7:37" s="1" customFormat="1" ht="13.9" customHeight="1" x14ac:dyDescent="0.2"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</row>
    <row r="422" spans="7:37" s="1" customFormat="1" ht="13.9" customHeight="1" x14ac:dyDescent="0.2"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</row>
    <row r="423" spans="7:37" s="1" customFormat="1" ht="13.9" customHeight="1" x14ac:dyDescent="0.2"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</row>
    <row r="424" spans="7:37" s="1" customFormat="1" ht="13.9" customHeight="1" x14ac:dyDescent="0.2"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</row>
    <row r="425" spans="7:37" s="1" customFormat="1" ht="13.9" customHeight="1" x14ac:dyDescent="0.2"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</row>
    <row r="426" spans="7:37" s="1" customFormat="1" ht="13.9" customHeight="1" x14ac:dyDescent="0.2"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</row>
    <row r="427" spans="7:37" s="1" customFormat="1" ht="13.9" customHeight="1" x14ac:dyDescent="0.2"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</row>
    <row r="428" spans="7:37" s="1" customFormat="1" ht="13.9" customHeight="1" x14ac:dyDescent="0.2"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</row>
    <row r="429" spans="7:37" s="1" customFormat="1" ht="13.9" customHeight="1" x14ac:dyDescent="0.2"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</row>
    <row r="430" spans="7:37" s="1" customFormat="1" ht="13.9" customHeight="1" x14ac:dyDescent="0.2"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</row>
    <row r="431" spans="7:37" s="1" customFormat="1" ht="13.9" customHeight="1" x14ac:dyDescent="0.2"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</row>
    <row r="432" spans="7:37" s="1" customFormat="1" ht="13.9" customHeight="1" x14ac:dyDescent="0.2"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</row>
    <row r="433" spans="7:37" s="1" customFormat="1" ht="13.9" customHeight="1" x14ac:dyDescent="0.2"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</row>
    <row r="434" spans="7:37" s="1" customFormat="1" ht="13.9" customHeight="1" x14ac:dyDescent="0.2"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</row>
    <row r="435" spans="7:37" s="1" customFormat="1" ht="13.9" customHeight="1" x14ac:dyDescent="0.2"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</row>
    <row r="436" spans="7:37" s="1" customFormat="1" ht="13.9" customHeight="1" x14ac:dyDescent="0.2"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</row>
    <row r="437" spans="7:37" s="1" customFormat="1" ht="13.9" customHeight="1" x14ac:dyDescent="0.2"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</row>
    <row r="438" spans="7:37" s="1" customFormat="1" ht="13.9" customHeight="1" x14ac:dyDescent="0.2"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</row>
    <row r="439" spans="7:37" s="1" customFormat="1" ht="13.9" customHeight="1" x14ac:dyDescent="0.2"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</row>
    <row r="440" spans="7:37" s="1" customFormat="1" ht="13.9" customHeight="1" x14ac:dyDescent="0.2"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</row>
    <row r="441" spans="7:37" s="1" customFormat="1" ht="13.9" customHeight="1" x14ac:dyDescent="0.2"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</row>
    <row r="442" spans="7:37" s="1" customFormat="1" ht="13.9" customHeight="1" x14ac:dyDescent="0.2"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</row>
    <row r="443" spans="7:37" s="1" customFormat="1" ht="13.9" customHeight="1" x14ac:dyDescent="0.2"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</row>
    <row r="444" spans="7:37" s="1" customFormat="1" ht="13.9" customHeight="1" x14ac:dyDescent="0.2"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</row>
    <row r="445" spans="7:37" s="1" customFormat="1" ht="13.9" customHeight="1" x14ac:dyDescent="0.2"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</row>
    <row r="446" spans="7:37" s="1" customFormat="1" ht="13.9" customHeight="1" x14ac:dyDescent="0.2"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</row>
    <row r="447" spans="7:37" s="1" customFormat="1" ht="13.9" customHeight="1" x14ac:dyDescent="0.2"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</row>
    <row r="448" spans="7:37" s="1" customFormat="1" ht="13.9" customHeight="1" x14ac:dyDescent="0.2"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</row>
    <row r="449" spans="7:37" s="1" customFormat="1" ht="13.9" customHeight="1" x14ac:dyDescent="0.2"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</row>
    <row r="450" spans="7:37" s="1" customFormat="1" ht="13.9" customHeight="1" x14ac:dyDescent="0.2"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</row>
    <row r="451" spans="7:37" s="1" customFormat="1" ht="13.9" customHeight="1" x14ac:dyDescent="0.2"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</row>
    <row r="452" spans="7:37" s="1" customFormat="1" ht="13.9" customHeight="1" x14ac:dyDescent="0.2"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</row>
    <row r="453" spans="7:37" s="1" customFormat="1" ht="13.9" customHeight="1" x14ac:dyDescent="0.2"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</row>
    <row r="454" spans="7:37" s="1" customFormat="1" ht="13.9" customHeight="1" x14ac:dyDescent="0.2"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</row>
    <row r="455" spans="7:37" s="1" customFormat="1" ht="13.9" customHeight="1" x14ac:dyDescent="0.2"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</row>
    <row r="456" spans="7:37" s="1" customFormat="1" ht="13.9" customHeight="1" x14ac:dyDescent="0.2"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</row>
    <row r="457" spans="7:37" s="1" customFormat="1" ht="13.9" customHeight="1" x14ac:dyDescent="0.2"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</row>
    <row r="458" spans="7:37" s="1" customFormat="1" ht="13.9" customHeight="1" x14ac:dyDescent="0.2"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</row>
    <row r="459" spans="7:37" s="1" customFormat="1" ht="13.9" customHeight="1" x14ac:dyDescent="0.2"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</row>
    <row r="460" spans="7:37" s="1" customFormat="1" ht="13.9" customHeight="1" x14ac:dyDescent="0.2"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</row>
    <row r="461" spans="7:37" s="1" customFormat="1" ht="13.9" customHeight="1" x14ac:dyDescent="0.2"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</row>
    <row r="462" spans="7:37" s="1" customFormat="1" ht="13.9" customHeight="1" x14ac:dyDescent="0.2"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</row>
    <row r="463" spans="7:37" s="1" customFormat="1" ht="13.9" customHeight="1" x14ac:dyDescent="0.2"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</row>
    <row r="464" spans="7:37" s="1" customFormat="1" ht="13.9" customHeight="1" x14ac:dyDescent="0.2"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</row>
    <row r="465" spans="7:37" s="1" customFormat="1" ht="13.9" customHeight="1" x14ac:dyDescent="0.2"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</row>
    <row r="466" spans="7:37" s="1" customFormat="1" ht="13.9" customHeight="1" x14ac:dyDescent="0.2"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</row>
    <row r="467" spans="7:37" s="1" customFormat="1" ht="13.9" customHeight="1" x14ac:dyDescent="0.2"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</row>
    <row r="468" spans="7:37" s="1" customFormat="1" ht="13.9" customHeight="1" x14ac:dyDescent="0.2"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</row>
    <row r="469" spans="7:37" s="1" customFormat="1" ht="13.9" customHeight="1" x14ac:dyDescent="0.2"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</row>
    <row r="470" spans="7:37" s="1" customFormat="1" ht="13.9" customHeight="1" x14ac:dyDescent="0.2"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</row>
    <row r="471" spans="7:37" s="1" customFormat="1" ht="13.9" customHeight="1" x14ac:dyDescent="0.2"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</row>
    <row r="472" spans="7:37" s="1" customFormat="1" ht="13.9" customHeight="1" x14ac:dyDescent="0.2"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</row>
    <row r="473" spans="7:37" s="1" customFormat="1" ht="13.9" customHeight="1" x14ac:dyDescent="0.2"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</row>
    <row r="474" spans="7:37" s="1" customFormat="1" ht="13.9" customHeight="1" x14ac:dyDescent="0.2"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</row>
    <row r="475" spans="7:37" s="1" customFormat="1" ht="13.9" customHeight="1" x14ac:dyDescent="0.2"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</row>
    <row r="476" spans="7:37" s="1" customFormat="1" ht="13.9" customHeight="1" x14ac:dyDescent="0.2"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</row>
    <row r="477" spans="7:37" s="1" customFormat="1" ht="13.9" customHeight="1" x14ac:dyDescent="0.2"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</row>
    <row r="478" spans="7:37" s="1" customFormat="1" ht="13.9" customHeight="1" x14ac:dyDescent="0.2"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</row>
    <row r="479" spans="7:37" s="1" customFormat="1" ht="13.9" customHeight="1" x14ac:dyDescent="0.2"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</row>
    <row r="480" spans="7:37" s="1" customFormat="1" ht="13.9" customHeight="1" x14ac:dyDescent="0.2"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</row>
    <row r="481" spans="7:37" s="1" customFormat="1" ht="13.9" customHeight="1" x14ac:dyDescent="0.2"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</row>
    <row r="482" spans="7:37" s="1" customFormat="1" ht="13.9" customHeight="1" x14ac:dyDescent="0.2"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</row>
    <row r="483" spans="7:37" s="1" customFormat="1" ht="13.9" customHeight="1" x14ac:dyDescent="0.2"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</row>
    <row r="484" spans="7:37" s="1" customFormat="1" ht="13.9" customHeight="1" x14ac:dyDescent="0.2"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</row>
    <row r="485" spans="7:37" s="1" customFormat="1" ht="13.9" customHeight="1" x14ac:dyDescent="0.2"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</row>
    <row r="486" spans="7:37" s="1" customFormat="1" ht="13.9" customHeight="1" x14ac:dyDescent="0.2"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</row>
    <row r="487" spans="7:37" s="1" customFormat="1" ht="13.9" customHeight="1" x14ac:dyDescent="0.2"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</row>
    <row r="488" spans="7:37" s="1" customFormat="1" ht="13.9" customHeight="1" x14ac:dyDescent="0.2"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</row>
    <row r="489" spans="7:37" s="1" customFormat="1" ht="13.9" customHeight="1" x14ac:dyDescent="0.2"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</row>
    <row r="490" spans="7:37" s="1" customFormat="1" ht="13.9" customHeight="1" x14ac:dyDescent="0.2"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</row>
    <row r="491" spans="7:37" s="1" customFormat="1" ht="13.9" customHeight="1" x14ac:dyDescent="0.2"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</row>
    <row r="492" spans="7:37" s="1" customFormat="1" ht="13.9" customHeight="1" x14ac:dyDescent="0.2"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</row>
    <row r="493" spans="7:37" s="1" customFormat="1" ht="13.9" customHeight="1" x14ac:dyDescent="0.2"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</row>
    <row r="494" spans="7:37" s="1" customFormat="1" ht="13.9" customHeight="1" x14ac:dyDescent="0.2"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</row>
    <row r="495" spans="7:37" s="1" customFormat="1" ht="13.9" customHeight="1" x14ac:dyDescent="0.2"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</row>
    <row r="496" spans="7:37" s="1" customFormat="1" ht="13.9" customHeight="1" x14ac:dyDescent="0.2"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</row>
    <row r="497" spans="7:37" s="1" customFormat="1" ht="13.9" customHeight="1" x14ac:dyDescent="0.2"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</row>
    <row r="498" spans="7:37" s="1" customFormat="1" ht="13.9" customHeight="1" x14ac:dyDescent="0.2"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</row>
    <row r="499" spans="7:37" s="1" customFormat="1" ht="13.9" customHeight="1" x14ac:dyDescent="0.2"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</row>
    <row r="500" spans="7:37" s="1" customFormat="1" ht="13.9" customHeight="1" x14ac:dyDescent="0.2"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</row>
    <row r="501" spans="7:37" s="1" customFormat="1" ht="13.9" customHeight="1" x14ac:dyDescent="0.2"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</row>
    <row r="502" spans="7:37" s="1" customFormat="1" ht="13.9" customHeight="1" x14ac:dyDescent="0.2"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</row>
    <row r="503" spans="7:37" s="1" customFormat="1" ht="13.9" customHeight="1" x14ac:dyDescent="0.2"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</row>
    <row r="504" spans="7:37" s="1" customFormat="1" ht="13.9" customHeight="1" x14ac:dyDescent="0.2"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</row>
    <row r="505" spans="7:37" s="1" customFormat="1" ht="13.9" customHeight="1" x14ac:dyDescent="0.2"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</row>
    <row r="506" spans="7:37" s="1" customFormat="1" ht="13.9" customHeight="1" x14ac:dyDescent="0.2"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</row>
    <row r="507" spans="7:37" s="1" customFormat="1" ht="13.9" customHeight="1" x14ac:dyDescent="0.2"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</row>
    <row r="508" spans="7:37" s="1" customFormat="1" ht="13.9" customHeight="1" x14ac:dyDescent="0.2"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</row>
    <row r="509" spans="7:37" s="1" customFormat="1" ht="13.9" customHeight="1" x14ac:dyDescent="0.2"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</row>
    <row r="510" spans="7:37" s="1" customFormat="1" ht="13.9" customHeight="1" x14ac:dyDescent="0.2"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</row>
    <row r="511" spans="7:37" s="1" customFormat="1" ht="13.9" customHeight="1" x14ac:dyDescent="0.2"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</row>
    <row r="512" spans="7:37" s="1" customFormat="1" ht="13.9" customHeight="1" x14ac:dyDescent="0.2"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</row>
    <row r="513" spans="7:37" s="1" customFormat="1" ht="13.9" customHeight="1" x14ac:dyDescent="0.2"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</row>
    <row r="514" spans="7:37" s="1" customFormat="1" ht="13.9" customHeight="1" x14ac:dyDescent="0.2"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</row>
    <row r="515" spans="7:37" s="1" customFormat="1" ht="13.9" customHeight="1" x14ac:dyDescent="0.2"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</row>
    <row r="516" spans="7:37" s="1" customFormat="1" ht="13.9" customHeight="1" x14ac:dyDescent="0.2"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</row>
    <row r="517" spans="7:37" s="1" customFormat="1" ht="13.9" customHeight="1" x14ac:dyDescent="0.2"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</row>
    <row r="518" spans="7:37" s="1" customFormat="1" ht="13.9" customHeight="1" x14ac:dyDescent="0.2"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</row>
    <row r="519" spans="7:37" s="1" customFormat="1" ht="13.9" customHeight="1" x14ac:dyDescent="0.2"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</row>
    <row r="520" spans="7:37" s="1" customFormat="1" ht="13.9" customHeight="1" x14ac:dyDescent="0.2"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</row>
    <row r="521" spans="7:37" s="1" customFormat="1" ht="13.9" customHeight="1" x14ac:dyDescent="0.2"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</row>
    <row r="522" spans="7:37" s="1" customFormat="1" ht="13.9" customHeight="1" x14ac:dyDescent="0.2"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</row>
    <row r="523" spans="7:37" s="1" customFormat="1" ht="13.9" customHeight="1" x14ac:dyDescent="0.2"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</row>
    <row r="524" spans="7:37" s="1" customFormat="1" ht="13.9" customHeight="1" x14ac:dyDescent="0.2"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</row>
    <row r="525" spans="7:37" s="1" customFormat="1" ht="13.9" customHeight="1" x14ac:dyDescent="0.2"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</row>
    <row r="526" spans="7:37" s="1" customFormat="1" ht="13.9" customHeight="1" x14ac:dyDescent="0.2"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</row>
    <row r="527" spans="7:37" s="1" customFormat="1" ht="13.9" customHeight="1" x14ac:dyDescent="0.2"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</row>
    <row r="528" spans="7:37" s="1" customFormat="1" ht="13.9" customHeight="1" x14ac:dyDescent="0.2"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</row>
    <row r="529" spans="7:37" s="1" customFormat="1" ht="13.9" customHeight="1" x14ac:dyDescent="0.2"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</row>
    <row r="530" spans="7:37" s="1" customFormat="1" ht="13.9" customHeight="1" x14ac:dyDescent="0.2"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</row>
    <row r="531" spans="7:37" s="1" customFormat="1" ht="13.9" customHeight="1" x14ac:dyDescent="0.2"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</row>
    <row r="532" spans="7:37" s="1" customFormat="1" ht="13.9" customHeight="1" x14ac:dyDescent="0.2"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</row>
    <row r="533" spans="7:37" s="1" customFormat="1" ht="13.9" customHeight="1" x14ac:dyDescent="0.2"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</row>
    <row r="534" spans="7:37" s="1" customFormat="1" ht="13.9" customHeight="1" x14ac:dyDescent="0.2"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</row>
    <row r="535" spans="7:37" s="1" customFormat="1" ht="13.9" customHeight="1" x14ac:dyDescent="0.2"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</row>
    <row r="536" spans="7:37" s="1" customFormat="1" ht="13.9" customHeight="1" x14ac:dyDescent="0.2"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</row>
    <row r="537" spans="7:37" s="1" customFormat="1" ht="13.9" customHeight="1" x14ac:dyDescent="0.2"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</row>
    <row r="538" spans="7:37" s="1" customFormat="1" ht="13.9" customHeight="1" x14ac:dyDescent="0.2"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</row>
    <row r="539" spans="7:37" s="1" customFormat="1" ht="13.9" customHeight="1" x14ac:dyDescent="0.2"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</row>
    <row r="540" spans="7:37" s="1" customFormat="1" ht="13.9" customHeight="1" x14ac:dyDescent="0.2"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</row>
    <row r="541" spans="7:37" s="1" customFormat="1" ht="13.9" customHeight="1" x14ac:dyDescent="0.2"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</row>
    <row r="542" spans="7:37" s="1" customFormat="1" ht="13.9" customHeight="1" x14ac:dyDescent="0.2"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</row>
    <row r="543" spans="7:37" s="1" customFormat="1" ht="13.9" customHeight="1" x14ac:dyDescent="0.2"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</row>
    <row r="544" spans="7:37" s="1" customFormat="1" ht="13.9" customHeight="1" x14ac:dyDescent="0.2"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</row>
    <row r="545" spans="7:37" s="1" customFormat="1" ht="13.9" customHeight="1" x14ac:dyDescent="0.2"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</row>
    <row r="546" spans="7:37" s="1" customFormat="1" ht="13.9" customHeight="1" x14ac:dyDescent="0.2"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</row>
    <row r="547" spans="7:37" s="1" customFormat="1" ht="13.9" customHeight="1" x14ac:dyDescent="0.2"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</row>
    <row r="548" spans="7:37" s="1" customFormat="1" ht="13.9" customHeight="1" x14ac:dyDescent="0.2"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</row>
    <row r="549" spans="7:37" s="1" customFormat="1" ht="13.9" customHeight="1" x14ac:dyDescent="0.2"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</row>
    <row r="550" spans="7:37" s="1" customFormat="1" ht="13.9" customHeight="1" x14ac:dyDescent="0.2"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</row>
    <row r="551" spans="7:37" s="1" customFormat="1" ht="13.9" customHeight="1" x14ac:dyDescent="0.2"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</row>
    <row r="552" spans="7:37" s="1" customFormat="1" ht="13.9" customHeight="1" x14ac:dyDescent="0.2"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</row>
    <row r="553" spans="7:37" s="1" customFormat="1" ht="13.9" customHeight="1" x14ac:dyDescent="0.2"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</row>
    <row r="554" spans="7:37" s="1" customFormat="1" ht="13.9" customHeight="1" x14ac:dyDescent="0.2"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</row>
    <row r="555" spans="7:37" s="1" customFormat="1" ht="13.9" customHeight="1" x14ac:dyDescent="0.2"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</row>
    <row r="556" spans="7:37" s="1" customFormat="1" ht="13.9" customHeight="1" x14ac:dyDescent="0.2"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</row>
    <row r="557" spans="7:37" s="1" customFormat="1" ht="13.9" customHeight="1" x14ac:dyDescent="0.2"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</row>
    <row r="558" spans="7:37" s="1" customFormat="1" ht="13.9" customHeight="1" x14ac:dyDescent="0.2"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</row>
    <row r="559" spans="7:37" s="1" customFormat="1" ht="13.9" customHeight="1" x14ac:dyDescent="0.2"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</row>
    <row r="560" spans="7:37" s="1" customFormat="1" ht="13.9" customHeight="1" x14ac:dyDescent="0.2"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</row>
    <row r="561" spans="7:37" s="1" customFormat="1" ht="13.9" customHeight="1" x14ac:dyDescent="0.2"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</row>
    <row r="562" spans="7:37" s="1" customFormat="1" ht="13.9" customHeight="1" x14ac:dyDescent="0.2"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</row>
    <row r="563" spans="7:37" s="1" customFormat="1" ht="13.9" customHeight="1" x14ac:dyDescent="0.2"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</row>
    <row r="564" spans="7:37" s="1" customFormat="1" ht="13.9" customHeight="1" x14ac:dyDescent="0.2"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</row>
    <row r="565" spans="7:37" s="1" customFormat="1" ht="13.9" customHeight="1" x14ac:dyDescent="0.2"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</row>
    <row r="566" spans="7:37" s="1" customFormat="1" ht="13.9" customHeight="1" x14ac:dyDescent="0.2"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</row>
    <row r="567" spans="7:37" s="1" customFormat="1" ht="13.9" customHeight="1" x14ac:dyDescent="0.2"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</row>
    <row r="568" spans="7:37" s="1" customFormat="1" ht="13.9" customHeight="1" x14ac:dyDescent="0.2"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</row>
    <row r="569" spans="7:37" s="1" customFormat="1" ht="13.9" customHeight="1" x14ac:dyDescent="0.2"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</row>
    <row r="570" spans="7:37" s="1" customFormat="1" ht="13.9" customHeight="1" x14ac:dyDescent="0.2"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</row>
    <row r="571" spans="7:37" s="1" customFormat="1" ht="13.9" customHeight="1" x14ac:dyDescent="0.2"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</row>
    <row r="572" spans="7:37" s="1" customFormat="1" ht="13.9" customHeight="1" x14ac:dyDescent="0.2"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</row>
    <row r="573" spans="7:37" s="1" customFormat="1" ht="13.9" customHeight="1" x14ac:dyDescent="0.2"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</row>
    <row r="574" spans="7:37" s="1" customFormat="1" ht="13.9" customHeight="1" x14ac:dyDescent="0.2"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</row>
    <row r="575" spans="7:37" s="1" customFormat="1" ht="13.9" customHeight="1" x14ac:dyDescent="0.2"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</row>
    <row r="576" spans="7:37" s="1" customFormat="1" ht="13.9" customHeight="1" x14ac:dyDescent="0.2"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</row>
    <row r="577" spans="7:37" s="1" customFormat="1" ht="13.9" customHeight="1" x14ac:dyDescent="0.2"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</row>
    <row r="578" spans="7:37" s="1" customFormat="1" ht="13.9" customHeight="1" x14ac:dyDescent="0.2"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</row>
    <row r="579" spans="7:37" s="1" customFormat="1" ht="13.9" customHeight="1" x14ac:dyDescent="0.2"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</row>
    <row r="580" spans="7:37" s="1" customFormat="1" ht="13.9" customHeight="1" x14ac:dyDescent="0.2"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</row>
    <row r="581" spans="7:37" s="1" customFormat="1" ht="13.9" customHeight="1" x14ac:dyDescent="0.2"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</row>
    <row r="582" spans="7:37" s="1" customFormat="1" ht="13.9" customHeight="1" x14ac:dyDescent="0.2"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</row>
    <row r="583" spans="7:37" s="1" customFormat="1" ht="13.9" customHeight="1" x14ac:dyDescent="0.2"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</row>
    <row r="584" spans="7:37" s="1" customFormat="1" ht="13.9" customHeight="1" x14ac:dyDescent="0.2"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</row>
    <row r="585" spans="7:37" s="1" customFormat="1" ht="13.9" customHeight="1" x14ac:dyDescent="0.2"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</row>
    <row r="586" spans="7:37" s="1" customFormat="1" ht="13.9" customHeight="1" x14ac:dyDescent="0.2"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</row>
    <row r="587" spans="7:37" s="1" customFormat="1" ht="13.9" customHeight="1" x14ac:dyDescent="0.2"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</row>
    <row r="588" spans="7:37" s="1" customFormat="1" ht="13.9" customHeight="1" x14ac:dyDescent="0.2"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</row>
    <row r="589" spans="7:37" s="1" customFormat="1" ht="13.9" customHeight="1" x14ac:dyDescent="0.2"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</row>
    <row r="590" spans="7:37" s="1" customFormat="1" ht="13.9" customHeight="1" x14ac:dyDescent="0.2"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</row>
    <row r="591" spans="7:37" s="1" customFormat="1" ht="13.9" customHeight="1" x14ac:dyDescent="0.2"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</row>
    <row r="592" spans="7:37" s="1" customFormat="1" ht="13.9" customHeight="1" x14ac:dyDescent="0.2"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</row>
    <row r="593" spans="7:37" s="1" customFormat="1" ht="13.9" customHeight="1" x14ac:dyDescent="0.2"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</row>
    <row r="594" spans="7:37" s="1" customFormat="1" ht="13.9" customHeight="1" x14ac:dyDescent="0.2"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</row>
    <row r="595" spans="7:37" s="1" customFormat="1" ht="13.9" customHeight="1" x14ac:dyDescent="0.2"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</row>
    <row r="596" spans="7:37" s="1" customFormat="1" ht="13.9" customHeight="1" x14ac:dyDescent="0.2"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</row>
    <row r="597" spans="7:37" s="1" customFormat="1" ht="13.9" customHeight="1" x14ac:dyDescent="0.2"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</row>
    <row r="598" spans="7:37" s="1" customFormat="1" ht="13.9" customHeight="1" x14ac:dyDescent="0.2"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</row>
    <row r="599" spans="7:37" s="1" customFormat="1" ht="13.9" customHeight="1" x14ac:dyDescent="0.2"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</row>
    <row r="600" spans="7:37" s="1" customFormat="1" ht="13.9" customHeight="1" x14ac:dyDescent="0.2"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</row>
    <row r="601" spans="7:37" s="1" customFormat="1" ht="13.9" customHeight="1" x14ac:dyDescent="0.2"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</row>
    <row r="602" spans="7:37" s="1" customFormat="1" ht="13.9" customHeight="1" x14ac:dyDescent="0.2"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</row>
    <row r="603" spans="7:37" s="1" customFormat="1" ht="13.9" customHeight="1" x14ac:dyDescent="0.2"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</row>
    <row r="604" spans="7:37" s="1" customFormat="1" ht="13.9" customHeight="1" x14ac:dyDescent="0.2"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</row>
    <row r="605" spans="7:37" s="1" customFormat="1" ht="13.9" customHeight="1" x14ac:dyDescent="0.2"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</row>
    <row r="606" spans="7:37" s="1" customFormat="1" ht="13.9" customHeight="1" x14ac:dyDescent="0.2"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</row>
    <row r="607" spans="7:37" s="1" customFormat="1" ht="13.9" customHeight="1" x14ac:dyDescent="0.2"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</row>
    <row r="608" spans="7:37" s="1" customFormat="1" ht="13.9" customHeight="1" x14ac:dyDescent="0.2"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</row>
    <row r="609" spans="7:37" s="1" customFormat="1" ht="13.9" customHeight="1" x14ac:dyDescent="0.2"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</row>
    <row r="610" spans="7:37" s="1" customFormat="1" ht="13.9" customHeight="1" x14ac:dyDescent="0.2"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</row>
    <row r="611" spans="7:37" s="1" customFormat="1" ht="13.9" customHeight="1" x14ac:dyDescent="0.2"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</row>
    <row r="612" spans="7:37" s="1" customFormat="1" ht="13.9" customHeight="1" x14ac:dyDescent="0.2"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</row>
    <row r="613" spans="7:37" s="1" customFormat="1" ht="13.9" customHeight="1" x14ac:dyDescent="0.2"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</row>
    <row r="614" spans="7:37" s="1" customFormat="1" ht="13.9" customHeight="1" x14ac:dyDescent="0.2"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</row>
    <row r="615" spans="7:37" s="1" customFormat="1" ht="13.9" customHeight="1" x14ac:dyDescent="0.2"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</row>
    <row r="616" spans="7:37" s="1" customFormat="1" ht="13.9" customHeight="1" x14ac:dyDescent="0.2"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</row>
    <row r="617" spans="7:37" s="1" customFormat="1" ht="13.9" customHeight="1" x14ac:dyDescent="0.2"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</row>
    <row r="618" spans="7:37" s="1" customFormat="1" ht="13.9" customHeight="1" x14ac:dyDescent="0.2"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</row>
    <row r="619" spans="7:37" s="1" customFormat="1" ht="13.9" customHeight="1" x14ac:dyDescent="0.2"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</row>
    <row r="620" spans="7:37" s="1" customFormat="1" ht="13.9" customHeight="1" x14ac:dyDescent="0.2"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</row>
    <row r="621" spans="7:37" s="1" customFormat="1" ht="13.9" customHeight="1" x14ac:dyDescent="0.2"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</row>
    <row r="622" spans="7:37" s="1" customFormat="1" ht="13.9" customHeight="1" x14ac:dyDescent="0.2"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</row>
    <row r="623" spans="7:37" s="1" customFormat="1" ht="13.9" customHeight="1" x14ac:dyDescent="0.2"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</row>
    <row r="624" spans="7:37" s="1" customFormat="1" ht="13.9" customHeight="1" x14ac:dyDescent="0.2"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</row>
    <row r="625" spans="7:37" s="1" customFormat="1" ht="13.9" customHeight="1" x14ac:dyDescent="0.2"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</row>
    <row r="626" spans="7:37" s="1" customFormat="1" ht="13.9" customHeight="1" x14ac:dyDescent="0.2"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</row>
    <row r="627" spans="7:37" s="1" customFormat="1" ht="13.9" customHeight="1" x14ac:dyDescent="0.2"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</row>
    <row r="628" spans="7:37" s="1" customFormat="1" ht="13.9" customHeight="1" x14ac:dyDescent="0.2"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</row>
    <row r="629" spans="7:37" s="1" customFormat="1" ht="13.9" customHeight="1" x14ac:dyDescent="0.2"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</row>
    <row r="630" spans="7:37" s="1" customFormat="1" ht="13.9" customHeight="1" x14ac:dyDescent="0.2"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</row>
    <row r="631" spans="7:37" s="1" customFormat="1" ht="13.9" customHeight="1" x14ac:dyDescent="0.2"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</row>
    <row r="632" spans="7:37" s="1" customFormat="1" ht="13.9" customHeight="1" x14ac:dyDescent="0.2"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</row>
    <row r="633" spans="7:37" s="1" customFormat="1" ht="13.9" customHeight="1" x14ac:dyDescent="0.2"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</row>
    <row r="634" spans="7:37" s="1" customFormat="1" ht="13.9" customHeight="1" x14ac:dyDescent="0.2"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</row>
    <row r="635" spans="7:37" s="1" customFormat="1" ht="13.9" customHeight="1" x14ac:dyDescent="0.2"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</row>
    <row r="636" spans="7:37" s="1" customFormat="1" ht="13.9" customHeight="1" x14ac:dyDescent="0.2"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</row>
    <row r="637" spans="7:37" s="1" customFormat="1" ht="13.9" customHeight="1" x14ac:dyDescent="0.2"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</row>
    <row r="638" spans="7:37" s="1" customFormat="1" ht="13.9" customHeight="1" x14ac:dyDescent="0.2"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</row>
    <row r="639" spans="7:37" s="1" customFormat="1" ht="13.9" customHeight="1" x14ac:dyDescent="0.2"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</row>
    <row r="640" spans="7:37" s="1" customFormat="1" ht="13.9" customHeight="1" x14ac:dyDescent="0.2"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</row>
    <row r="641" spans="7:37" s="1" customFormat="1" ht="13.9" customHeight="1" x14ac:dyDescent="0.2"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</row>
    <row r="642" spans="7:37" s="1" customFormat="1" ht="13.9" customHeight="1" x14ac:dyDescent="0.2"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</row>
    <row r="643" spans="7:37" s="1" customFormat="1" ht="13.9" customHeight="1" x14ac:dyDescent="0.2"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</row>
    <row r="644" spans="7:37" s="1" customFormat="1" ht="13.9" customHeight="1" x14ac:dyDescent="0.2"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</row>
    <row r="645" spans="7:37" s="1" customFormat="1" ht="13.9" customHeight="1" x14ac:dyDescent="0.2"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</row>
    <row r="646" spans="7:37" s="1" customFormat="1" ht="13.9" customHeight="1" x14ac:dyDescent="0.2"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</row>
    <row r="647" spans="7:37" s="1" customFormat="1" ht="13.9" customHeight="1" x14ac:dyDescent="0.2"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</row>
    <row r="648" spans="7:37" s="1" customFormat="1" ht="13.9" customHeight="1" x14ac:dyDescent="0.2"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</row>
    <row r="649" spans="7:37" s="1" customFormat="1" ht="13.9" customHeight="1" x14ac:dyDescent="0.2"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</row>
    <row r="650" spans="7:37" s="1" customFormat="1" ht="13.9" customHeight="1" x14ac:dyDescent="0.2"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</row>
    <row r="651" spans="7:37" s="1" customFormat="1" ht="13.9" customHeight="1" x14ac:dyDescent="0.2"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</row>
    <row r="652" spans="7:37" s="1" customFormat="1" ht="13.9" customHeight="1" x14ac:dyDescent="0.2"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</row>
    <row r="653" spans="7:37" s="1" customFormat="1" ht="13.9" customHeight="1" x14ac:dyDescent="0.2"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</row>
    <row r="654" spans="7:37" s="1" customFormat="1" ht="13.9" customHeight="1" x14ac:dyDescent="0.2"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</row>
    <row r="655" spans="7:37" s="1" customFormat="1" ht="13.9" customHeight="1" x14ac:dyDescent="0.2"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</row>
    <row r="656" spans="7:37" s="1" customFormat="1" ht="13.9" customHeight="1" x14ac:dyDescent="0.2"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</row>
    <row r="657" spans="7:37" s="1" customFormat="1" ht="13.9" customHeight="1" x14ac:dyDescent="0.2"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</row>
    <row r="658" spans="7:37" s="1" customFormat="1" ht="13.9" customHeight="1" x14ac:dyDescent="0.2"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</row>
    <row r="659" spans="7:37" s="1" customFormat="1" ht="13.9" customHeight="1" x14ac:dyDescent="0.2"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</row>
    <row r="660" spans="7:37" s="1" customFormat="1" ht="13.9" customHeight="1" x14ac:dyDescent="0.2"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</row>
    <row r="661" spans="7:37" s="1" customFormat="1" ht="13.9" customHeight="1" x14ac:dyDescent="0.2"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</row>
    <row r="662" spans="7:37" s="1" customFormat="1" ht="13.9" customHeight="1" x14ac:dyDescent="0.2"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</row>
    <row r="663" spans="7:37" s="1" customFormat="1" ht="13.9" customHeight="1" x14ac:dyDescent="0.2"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</row>
    <row r="664" spans="7:37" s="1" customFormat="1" ht="13.9" customHeight="1" x14ac:dyDescent="0.2"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</row>
    <row r="665" spans="7:37" s="1" customFormat="1" ht="13.9" customHeight="1" x14ac:dyDescent="0.2"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</row>
    <row r="666" spans="7:37" s="1" customFormat="1" ht="13.9" customHeight="1" x14ac:dyDescent="0.2"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</row>
    <row r="667" spans="7:37" s="1" customFormat="1" ht="13.9" customHeight="1" x14ac:dyDescent="0.2"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</row>
    <row r="668" spans="7:37" s="1" customFormat="1" ht="13.9" customHeight="1" x14ac:dyDescent="0.2"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</row>
    <row r="669" spans="7:37" s="1" customFormat="1" ht="13.9" customHeight="1" x14ac:dyDescent="0.2"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</row>
    <row r="670" spans="7:37" s="1" customFormat="1" ht="13.9" customHeight="1" x14ac:dyDescent="0.2"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</row>
    <row r="671" spans="7:37" s="1" customFormat="1" ht="13.9" customHeight="1" x14ac:dyDescent="0.2"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</row>
    <row r="672" spans="7:37" s="1" customFormat="1" ht="13.9" customHeight="1" x14ac:dyDescent="0.2"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</row>
    <row r="673" spans="7:37" s="1" customFormat="1" ht="13.9" customHeight="1" x14ac:dyDescent="0.2"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</row>
    <row r="674" spans="7:37" s="1" customFormat="1" ht="13.9" customHeight="1" x14ac:dyDescent="0.2"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</row>
    <row r="675" spans="7:37" s="1" customFormat="1" ht="13.9" customHeight="1" x14ac:dyDescent="0.2"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</row>
    <row r="676" spans="7:37" s="1" customFormat="1" ht="13.9" customHeight="1" x14ac:dyDescent="0.2"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</row>
    <row r="677" spans="7:37" s="1" customFormat="1" ht="13.9" customHeight="1" x14ac:dyDescent="0.2"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</row>
    <row r="678" spans="7:37" s="1" customFormat="1" ht="13.9" customHeight="1" x14ac:dyDescent="0.2"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</row>
    <row r="679" spans="7:37" s="1" customFormat="1" ht="13.9" customHeight="1" x14ac:dyDescent="0.2"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</row>
    <row r="680" spans="7:37" s="1" customFormat="1" ht="13.9" customHeight="1" x14ac:dyDescent="0.2"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</row>
    <row r="681" spans="7:37" s="1" customFormat="1" ht="13.9" customHeight="1" x14ac:dyDescent="0.2"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</row>
    <row r="682" spans="7:37" s="1" customFormat="1" ht="13.9" customHeight="1" x14ac:dyDescent="0.2"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</row>
    <row r="683" spans="7:37" s="1" customFormat="1" ht="13.9" customHeight="1" x14ac:dyDescent="0.2"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</row>
    <row r="684" spans="7:37" s="1" customFormat="1" ht="13.9" customHeight="1" x14ac:dyDescent="0.2"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</row>
    <row r="685" spans="7:37" s="1" customFormat="1" ht="13.9" customHeight="1" x14ac:dyDescent="0.2"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</row>
    <row r="686" spans="7:37" s="1" customFormat="1" ht="13.9" customHeight="1" x14ac:dyDescent="0.2"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</row>
    <row r="687" spans="7:37" s="1" customFormat="1" ht="13.9" customHeight="1" x14ac:dyDescent="0.2"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</row>
    <row r="688" spans="7:37" s="1" customFormat="1" ht="13.9" customHeight="1" x14ac:dyDescent="0.2"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</row>
    <row r="689" spans="7:37" s="1" customFormat="1" ht="13.9" customHeight="1" x14ac:dyDescent="0.2"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</row>
    <row r="690" spans="7:37" s="1" customFormat="1" ht="13.9" customHeight="1" x14ac:dyDescent="0.2"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</row>
    <row r="691" spans="7:37" s="1" customFormat="1" ht="13.9" customHeight="1" x14ac:dyDescent="0.2"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</row>
    <row r="692" spans="7:37" s="1" customFormat="1" ht="13.9" customHeight="1" x14ac:dyDescent="0.2"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</row>
    <row r="693" spans="7:37" s="1" customFormat="1" ht="13.9" customHeight="1" x14ac:dyDescent="0.2"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</row>
    <row r="694" spans="7:37" s="1" customFormat="1" ht="13.9" customHeight="1" x14ac:dyDescent="0.2"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</row>
    <row r="695" spans="7:37" s="1" customFormat="1" ht="13.9" customHeight="1" x14ac:dyDescent="0.2"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</row>
    <row r="696" spans="7:37" s="1" customFormat="1" ht="13.9" customHeight="1" x14ac:dyDescent="0.2"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</row>
    <row r="697" spans="7:37" s="1" customFormat="1" ht="13.9" customHeight="1" x14ac:dyDescent="0.2"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</row>
    <row r="698" spans="7:37" s="1" customFormat="1" ht="13.9" customHeight="1" x14ac:dyDescent="0.2"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</row>
    <row r="699" spans="7:37" s="1" customFormat="1" ht="13.9" customHeight="1" x14ac:dyDescent="0.2"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</row>
    <row r="700" spans="7:37" s="1" customFormat="1" ht="13.9" customHeight="1" x14ac:dyDescent="0.2"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</row>
    <row r="701" spans="7:37" s="1" customFormat="1" ht="13.9" customHeight="1" x14ac:dyDescent="0.2"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</row>
    <row r="702" spans="7:37" s="1" customFormat="1" ht="13.9" customHeight="1" x14ac:dyDescent="0.2"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</row>
    <row r="703" spans="7:37" s="1" customFormat="1" ht="13.9" customHeight="1" x14ac:dyDescent="0.2"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</row>
    <row r="704" spans="7:37" s="1" customFormat="1" ht="13.9" customHeight="1" x14ac:dyDescent="0.2"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</row>
    <row r="705" spans="7:37" s="1" customFormat="1" ht="13.9" customHeight="1" x14ac:dyDescent="0.2"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</row>
    <row r="706" spans="7:37" s="1" customFormat="1" ht="13.9" customHeight="1" x14ac:dyDescent="0.2"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</row>
    <row r="707" spans="7:37" s="1" customFormat="1" ht="13.9" customHeight="1" x14ac:dyDescent="0.2"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</row>
    <row r="708" spans="7:37" s="1" customFormat="1" ht="13.9" customHeight="1" x14ac:dyDescent="0.2"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</row>
    <row r="709" spans="7:37" s="1" customFormat="1" ht="13.9" customHeight="1" x14ac:dyDescent="0.2"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</row>
    <row r="710" spans="7:37" s="1" customFormat="1" ht="13.9" customHeight="1" x14ac:dyDescent="0.2"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</row>
    <row r="711" spans="7:37" s="1" customFormat="1" ht="13.9" customHeight="1" x14ac:dyDescent="0.2"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</row>
    <row r="712" spans="7:37" s="1" customFormat="1" ht="13.9" customHeight="1" x14ac:dyDescent="0.2"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</row>
    <row r="713" spans="7:37" s="1" customFormat="1" ht="13.9" customHeight="1" x14ac:dyDescent="0.2"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</row>
    <row r="714" spans="7:37" s="1" customFormat="1" ht="13.9" customHeight="1" x14ac:dyDescent="0.2"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</row>
    <row r="715" spans="7:37" s="1" customFormat="1" ht="13.9" customHeight="1" x14ac:dyDescent="0.2"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</row>
    <row r="716" spans="7:37" s="1" customFormat="1" ht="13.9" customHeight="1" x14ac:dyDescent="0.2"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</row>
    <row r="717" spans="7:37" s="1" customFormat="1" ht="13.9" customHeight="1" x14ac:dyDescent="0.2"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</row>
    <row r="718" spans="7:37" s="1" customFormat="1" ht="13.9" customHeight="1" x14ac:dyDescent="0.2"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</row>
    <row r="719" spans="7:37" s="1" customFormat="1" ht="13.9" customHeight="1" x14ac:dyDescent="0.2"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</row>
    <row r="720" spans="7:37" s="1" customFormat="1" ht="13.9" customHeight="1" x14ac:dyDescent="0.2"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</row>
    <row r="721" spans="7:37" s="1" customFormat="1" ht="13.9" customHeight="1" x14ac:dyDescent="0.2"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</row>
    <row r="722" spans="7:37" s="1" customFormat="1" ht="13.9" customHeight="1" x14ac:dyDescent="0.2"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</row>
    <row r="723" spans="7:37" s="1" customFormat="1" ht="13.9" customHeight="1" x14ac:dyDescent="0.2"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</row>
    <row r="724" spans="7:37" s="1" customFormat="1" ht="13.9" customHeight="1" x14ac:dyDescent="0.2"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</row>
    <row r="725" spans="7:37" s="1" customFormat="1" ht="13.9" customHeight="1" x14ac:dyDescent="0.2"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</row>
    <row r="726" spans="7:37" s="1" customFormat="1" ht="13.9" customHeight="1" x14ac:dyDescent="0.2"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</row>
    <row r="727" spans="7:37" s="1" customFormat="1" ht="13.9" customHeight="1" x14ac:dyDescent="0.2"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</row>
    <row r="728" spans="7:37" s="1" customFormat="1" ht="13.9" customHeight="1" x14ac:dyDescent="0.2"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</row>
    <row r="729" spans="7:37" s="1" customFormat="1" ht="13.9" customHeight="1" x14ac:dyDescent="0.2"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</row>
    <row r="730" spans="7:37" s="1" customFormat="1" ht="13.9" customHeight="1" x14ac:dyDescent="0.2"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</row>
    <row r="731" spans="7:37" s="1" customFormat="1" ht="13.9" customHeight="1" x14ac:dyDescent="0.2"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</row>
    <row r="732" spans="7:37" s="1" customFormat="1" ht="13.9" customHeight="1" x14ac:dyDescent="0.2"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</row>
    <row r="733" spans="7:37" s="1" customFormat="1" ht="13.9" customHeight="1" x14ac:dyDescent="0.2"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</row>
    <row r="734" spans="7:37" s="1" customFormat="1" ht="13.9" customHeight="1" x14ac:dyDescent="0.2"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</row>
    <row r="735" spans="7:37" s="1" customFormat="1" ht="13.9" customHeight="1" x14ac:dyDescent="0.2"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</row>
    <row r="736" spans="7:37" s="1" customFormat="1" ht="13.9" customHeight="1" x14ac:dyDescent="0.2"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</row>
    <row r="737" spans="7:37" s="1" customFormat="1" ht="13.9" customHeight="1" x14ac:dyDescent="0.2"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</row>
    <row r="738" spans="7:37" s="1" customFormat="1" ht="13.9" customHeight="1" x14ac:dyDescent="0.2"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</row>
    <row r="739" spans="7:37" s="1" customFormat="1" ht="13.9" customHeight="1" x14ac:dyDescent="0.2"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</row>
    <row r="740" spans="7:37" s="1" customFormat="1" ht="13.9" customHeight="1" x14ac:dyDescent="0.2"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</row>
    <row r="741" spans="7:37" s="1" customFormat="1" ht="13.9" customHeight="1" x14ac:dyDescent="0.2"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</row>
    <row r="742" spans="7:37" s="1" customFormat="1" ht="13.9" customHeight="1" x14ac:dyDescent="0.2"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</row>
    <row r="743" spans="7:37" s="1" customFormat="1" ht="13.9" customHeight="1" x14ac:dyDescent="0.2"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</row>
    <row r="744" spans="7:37" s="1" customFormat="1" ht="13.9" customHeight="1" x14ac:dyDescent="0.2"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</row>
    <row r="745" spans="7:37" s="1" customFormat="1" ht="13.9" customHeight="1" x14ac:dyDescent="0.2"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</row>
    <row r="746" spans="7:37" s="1" customFormat="1" ht="13.9" customHeight="1" x14ac:dyDescent="0.2"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</row>
    <row r="747" spans="7:37" s="1" customFormat="1" ht="13.9" customHeight="1" x14ac:dyDescent="0.2"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</row>
    <row r="748" spans="7:37" s="1" customFormat="1" ht="13.9" customHeight="1" x14ac:dyDescent="0.2"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</row>
    <row r="749" spans="7:37" s="1" customFormat="1" ht="13.9" customHeight="1" x14ac:dyDescent="0.2"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</row>
    <row r="750" spans="7:37" s="1" customFormat="1" ht="13.9" customHeight="1" x14ac:dyDescent="0.2"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</row>
    <row r="751" spans="7:37" s="1" customFormat="1" ht="13.9" customHeight="1" x14ac:dyDescent="0.2"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</row>
    <row r="752" spans="7:37" s="1" customFormat="1" ht="13.9" customHeight="1" x14ac:dyDescent="0.2"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</row>
    <row r="753" spans="7:37" s="1" customFormat="1" ht="13.9" customHeight="1" x14ac:dyDescent="0.2"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</row>
    <row r="754" spans="7:37" s="1" customFormat="1" ht="13.9" customHeight="1" x14ac:dyDescent="0.2"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</row>
    <row r="755" spans="7:37" s="1" customFormat="1" ht="13.9" customHeight="1" x14ac:dyDescent="0.2"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</row>
    <row r="756" spans="7:37" s="1" customFormat="1" ht="13.9" customHeight="1" x14ac:dyDescent="0.2"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</row>
    <row r="757" spans="7:37" s="1" customFormat="1" ht="13.9" customHeight="1" x14ac:dyDescent="0.2"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</row>
    <row r="758" spans="7:37" s="1" customFormat="1" ht="13.9" customHeight="1" x14ac:dyDescent="0.2"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</row>
    <row r="759" spans="7:37" s="1" customFormat="1" ht="13.9" customHeight="1" x14ac:dyDescent="0.2"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</row>
    <row r="760" spans="7:37" s="1" customFormat="1" ht="13.9" customHeight="1" x14ac:dyDescent="0.2"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</row>
    <row r="761" spans="7:37" s="1" customFormat="1" ht="13.9" customHeight="1" x14ac:dyDescent="0.2"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</row>
    <row r="762" spans="7:37" s="1" customFormat="1" ht="13.9" customHeight="1" x14ac:dyDescent="0.2"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</row>
    <row r="763" spans="7:37" s="1" customFormat="1" ht="13.9" customHeight="1" x14ac:dyDescent="0.2"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</row>
    <row r="764" spans="7:37" s="1" customFormat="1" ht="13.9" customHeight="1" x14ac:dyDescent="0.2"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</row>
    <row r="765" spans="7:37" s="1" customFormat="1" ht="13.9" customHeight="1" x14ac:dyDescent="0.2"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</row>
    <row r="766" spans="7:37" s="1" customFormat="1" ht="13.9" customHeight="1" x14ac:dyDescent="0.2"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</row>
    <row r="767" spans="7:37" s="1" customFormat="1" ht="13.9" customHeight="1" x14ac:dyDescent="0.2"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</row>
    <row r="768" spans="7:37" s="1" customFormat="1" ht="13.9" customHeight="1" x14ac:dyDescent="0.2"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</row>
    <row r="769" spans="7:37" s="1" customFormat="1" ht="13.9" customHeight="1" x14ac:dyDescent="0.2"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</row>
    <row r="770" spans="7:37" s="1" customFormat="1" ht="13.9" customHeight="1" x14ac:dyDescent="0.2"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</row>
    <row r="771" spans="7:37" s="1" customFormat="1" ht="13.9" customHeight="1" x14ac:dyDescent="0.2"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</row>
    <row r="772" spans="7:37" s="1" customFormat="1" ht="13.9" customHeight="1" x14ac:dyDescent="0.2"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</row>
    <row r="773" spans="7:37" s="1" customFormat="1" ht="13.9" customHeight="1" x14ac:dyDescent="0.2"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</row>
    <row r="774" spans="7:37" s="1" customFormat="1" ht="13.9" customHeight="1" x14ac:dyDescent="0.2"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</row>
    <row r="775" spans="7:37" s="1" customFormat="1" ht="13.9" customHeight="1" x14ac:dyDescent="0.2"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</row>
    <row r="776" spans="7:37" s="1" customFormat="1" ht="13.9" customHeight="1" x14ac:dyDescent="0.2"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</row>
    <row r="777" spans="7:37" s="1" customFormat="1" ht="13.9" customHeight="1" x14ac:dyDescent="0.2"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</row>
    <row r="778" spans="7:37" s="1" customFormat="1" ht="13.9" customHeight="1" x14ac:dyDescent="0.2"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</row>
    <row r="779" spans="7:37" s="1" customFormat="1" ht="13.9" customHeight="1" x14ac:dyDescent="0.2"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</row>
    <row r="780" spans="7:37" s="1" customFormat="1" ht="13.9" customHeight="1" x14ac:dyDescent="0.2"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</row>
    <row r="781" spans="7:37" s="1" customFormat="1" ht="13.9" customHeight="1" x14ac:dyDescent="0.2"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</row>
    <row r="782" spans="7:37" s="1" customFormat="1" ht="13.9" customHeight="1" x14ac:dyDescent="0.2"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</row>
    <row r="783" spans="7:37" s="1" customFormat="1" ht="13.9" customHeight="1" x14ac:dyDescent="0.2"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</row>
    <row r="784" spans="7:37" s="1" customFormat="1" ht="13.9" customHeight="1" x14ac:dyDescent="0.2"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</row>
    <row r="785" spans="7:37" s="1" customFormat="1" ht="13.9" customHeight="1" x14ac:dyDescent="0.2"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</row>
    <row r="786" spans="7:37" s="1" customFormat="1" ht="13.9" customHeight="1" x14ac:dyDescent="0.2"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</row>
    <row r="787" spans="7:37" s="1" customFormat="1" ht="13.9" customHeight="1" x14ac:dyDescent="0.2"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</row>
    <row r="788" spans="7:37" s="1" customFormat="1" ht="13.9" customHeight="1" x14ac:dyDescent="0.2"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</row>
    <row r="789" spans="7:37" s="1" customFormat="1" ht="13.9" customHeight="1" x14ac:dyDescent="0.2"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</row>
    <row r="790" spans="7:37" s="1" customFormat="1" ht="13.9" customHeight="1" x14ac:dyDescent="0.2"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</row>
    <row r="791" spans="7:37" s="1" customFormat="1" ht="13.9" customHeight="1" x14ac:dyDescent="0.2"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</row>
    <row r="792" spans="7:37" s="1" customFormat="1" ht="13.9" customHeight="1" x14ac:dyDescent="0.2"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</row>
    <row r="793" spans="7:37" s="1" customFormat="1" ht="13.9" customHeight="1" x14ac:dyDescent="0.2"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</row>
    <row r="794" spans="7:37" s="1" customFormat="1" ht="13.9" customHeight="1" x14ac:dyDescent="0.2"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</row>
    <row r="795" spans="7:37" s="1" customFormat="1" ht="13.9" customHeight="1" x14ac:dyDescent="0.2"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</row>
    <row r="796" spans="7:37" s="1" customFormat="1" ht="13.9" customHeight="1" x14ac:dyDescent="0.2"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</row>
    <row r="797" spans="7:37" s="1" customFormat="1" ht="13.9" customHeight="1" x14ac:dyDescent="0.2"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</row>
    <row r="798" spans="7:37" s="1" customFormat="1" ht="13.9" customHeight="1" x14ac:dyDescent="0.2"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</row>
    <row r="799" spans="7:37" s="1" customFormat="1" ht="13.9" customHeight="1" x14ac:dyDescent="0.2"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</row>
    <row r="800" spans="7:37" s="1" customFormat="1" ht="13.9" customHeight="1" x14ac:dyDescent="0.2"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</row>
    <row r="801" spans="7:37" s="1" customFormat="1" ht="13.9" customHeight="1" x14ac:dyDescent="0.2"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</row>
    <row r="802" spans="7:37" s="1" customFormat="1" ht="13.9" customHeight="1" x14ac:dyDescent="0.2"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</row>
    <row r="803" spans="7:37" s="1" customFormat="1" ht="13.9" customHeight="1" x14ac:dyDescent="0.2"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</row>
    <row r="804" spans="7:37" s="1" customFormat="1" ht="13.9" customHeight="1" x14ac:dyDescent="0.2"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</row>
    <row r="805" spans="7:37" s="1" customFormat="1" ht="13.9" customHeight="1" x14ac:dyDescent="0.2"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</row>
    <row r="806" spans="7:37" s="1" customFormat="1" ht="13.9" customHeight="1" x14ac:dyDescent="0.2"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</row>
    <row r="807" spans="7:37" s="1" customFormat="1" ht="13.9" customHeight="1" x14ac:dyDescent="0.2"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</row>
    <row r="808" spans="7:37" s="1" customFormat="1" ht="13.9" customHeight="1" x14ac:dyDescent="0.2"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</row>
    <row r="809" spans="7:37" s="1" customFormat="1" ht="13.9" customHeight="1" x14ac:dyDescent="0.2"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</row>
    <row r="810" spans="7:37" s="1" customFormat="1" ht="13.9" customHeight="1" x14ac:dyDescent="0.2"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</row>
    <row r="811" spans="7:37" s="1" customFormat="1" ht="13.9" customHeight="1" x14ac:dyDescent="0.2"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</row>
    <row r="812" spans="7:37" s="1" customFormat="1" ht="13.9" customHeight="1" x14ac:dyDescent="0.2"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</row>
    <row r="813" spans="7:37" s="1" customFormat="1" ht="13.9" customHeight="1" x14ac:dyDescent="0.2"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</row>
    <row r="814" spans="7:37" s="1" customFormat="1" ht="13.9" customHeight="1" x14ac:dyDescent="0.2"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</row>
    <row r="815" spans="7:37" s="1" customFormat="1" ht="13.9" customHeight="1" x14ac:dyDescent="0.2"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</row>
    <row r="816" spans="7:37" s="1" customFormat="1" ht="13.9" customHeight="1" x14ac:dyDescent="0.2"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</row>
    <row r="817" spans="7:37" s="1" customFormat="1" ht="13.9" customHeight="1" x14ac:dyDescent="0.2"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</row>
    <row r="818" spans="7:37" s="1" customFormat="1" ht="13.9" customHeight="1" x14ac:dyDescent="0.2"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</row>
    <row r="819" spans="7:37" s="1" customFormat="1" ht="13.9" customHeight="1" x14ac:dyDescent="0.2"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</row>
    <row r="820" spans="7:37" s="1" customFormat="1" ht="13.9" customHeight="1" x14ac:dyDescent="0.2"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</row>
    <row r="821" spans="7:37" s="1" customFormat="1" ht="13.9" customHeight="1" x14ac:dyDescent="0.2"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</row>
    <row r="822" spans="7:37" s="1" customFormat="1" ht="13.9" customHeight="1" x14ac:dyDescent="0.2"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</row>
    <row r="823" spans="7:37" s="1" customFormat="1" ht="13.9" customHeight="1" x14ac:dyDescent="0.2"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</row>
    <row r="824" spans="7:37" s="1" customFormat="1" ht="13.9" customHeight="1" x14ac:dyDescent="0.2"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</row>
    <row r="825" spans="7:37" s="1" customFormat="1" ht="13.9" customHeight="1" x14ac:dyDescent="0.2"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</row>
    <row r="826" spans="7:37" s="1" customFormat="1" ht="13.9" customHeight="1" x14ac:dyDescent="0.2"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</row>
    <row r="827" spans="7:37" s="1" customFormat="1" ht="13.9" customHeight="1" x14ac:dyDescent="0.2"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</row>
    <row r="828" spans="7:37" s="1" customFormat="1" ht="13.9" customHeight="1" x14ac:dyDescent="0.2"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</row>
    <row r="829" spans="7:37" s="1" customFormat="1" ht="13.9" customHeight="1" x14ac:dyDescent="0.2"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</row>
    <row r="830" spans="7:37" s="1" customFormat="1" ht="13.9" customHeight="1" x14ac:dyDescent="0.2"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</row>
    <row r="831" spans="7:37" s="1" customFormat="1" ht="13.9" customHeight="1" x14ac:dyDescent="0.2"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</row>
    <row r="832" spans="7:37" s="1" customFormat="1" ht="13.9" customHeight="1" x14ac:dyDescent="0.2"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</row>
    <row r="833" spans="7:37" s="1" customFormat="1" ht="13.9" customHeight="1" x14ac:dyDescent="0.2"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</row>
    <row r="834" spans="7:37" s="1" customFormat="1" ht="13.9" customHeight="1" x14ac:dyDescent="0.2"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</row>
    <row r="835" spans="7:37" s="1" customFormat="1" ht="13.9" customHeight="1" x14ac:dyDescent="0.2"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</row>
    <row r="836" spans="7:37" s="1" customFormat="1" ht="13.9" customHeight="1" x14ac:dyDescent="0.2"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</row>
    <row r="837" spans="7:37" s="1" customFormat="1" ht="13.9" customHeight="1" x14ac:dyDescent="0.2"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</row>
    <row r="838" spans="7:37" s="1" customFormat="1" ht="13.9" customHeight="1" x14ac:dyDescent="0.2"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</row>
    <row r="839" spans="7:37" s="1" customFormat="1" ht="13.9" customHeight="1" x14ac:dyDescent="0.2"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</row>
    <row r="840" spans="7:37" s="1" customFormat="1" ht="13.9" customHeight="1" x14ac:dyDescent="0.2"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</row>
    <row r="841" spans="7:37" s="1" customFormat="1" ht="13.9" customHeight="1" x14ac:dyDescent="0.2"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</row>
    <row r="842" spans="7:37" s="1" customFormat="1" ht="13.9" customHeight="1" x14ac:dyDescent="0.2"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</row>
    <row r="843" spans="7:37" s="1" customFormat="1" ht="13.9" customHeight="1" x14ac:dyDescent="0.2"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</row>
    <row r="844" spans="7:37" s="1" customFormat="1" ht="13.9" customHeight="1" x14ac:dyDescent="0.2"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</row>
    <row r="845" spans="7:37" s="1" customFormat="1" ht="13.9" customHeight="1" x14ac:dyDescent="0.2"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</row>
    <row r="846" spans="7:37" s="1" customFormat="1" ht="13.9" customHeight="1" x14ac:dyDescent="0.2"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</row>
    <row r="847" spans="7:37" s="1" customFormat="1" ht="13.9" customHeight="1" x14ac:dyDescent="0.2"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</row>
    <row r="848" spans="7:37" s="1" customFormat="1" ht="13.9" customHeight="1" x14ac:dyDescent="0.2"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</row>
    <row r="849" spans="7:37" s="1" customFormat="1" ht="13.9" customHeight="1" x14ac:dyDescent="0.2"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</row>
    <row r="850" spans="7:37" s="1" customFormat="1" ht="13.9" customHeight="1" x14ac:dyDescent="0.2"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</row>
    <row r="851" spans="7:37" s="1" customFormat="1" ht="13.9" customHeight="1" x14ac:dyDescent="0.2"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</row>
    <row r="852" spans="7:37" s="1" customFormat="1" ht="13.9" customHeight="1" x14ac:dyDescent="0.2"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</row>
    <row r="853" spans="7:37" s="1" customFormat="1" ht="13.9" customHeight="1" x14ac:dyDescent="0.2"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</row>
    <row r="854" spans="7:37" s="1" customFormat="1" ht="13.9" customHeight="1" x14ac:dyDescent="0.2"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</row>
    <row r="855" spans="7:37" s="1" customFormat="1" ht="13.9" customHeight="1" x14ac:dyDescent="0.2"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</row>
    <row r="856" spans="7:37" s="1" customFormat="1" ht="13.9" customHeight="1" x14ac:dyDescent="0.2"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</row>
    <row r="857" spans="7:37" s="1" customFormat="1" ht="13.9" customHeight="1" x14ac:dyDescent="0.2"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</row>
    <row r="858" spans="7:37" s="1" customFormat="1" ht="13.9" customHeight="1" x14ac:dyDescent="0.2"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</row>
    <row r="859" spans="7:37" s="1" customFormat="1" ht="13.9" customHeight="1" x14ac:dyDescent="0.2"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</row>
    <row r="860" spans="7:37" s="1" customFormat="1" ht="13.9" customHeight="1" x14ac:dyDescent="0.2"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</row>
    <row r="861" spans="7:37" s="1" customFormat="1" ht="13.9" customHeight="1" x14ac:dyDescent="0.2"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</row>
    <row r="862" spans="7:37" s="1" customFormat="1" ht="13.9" customHeight="1" x14ac:dyDescent="0.2"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</row>
    <row r="863" spans="7:37" s="1" customFormat="1" ht="13.9" customHeight="1" x14ac:dyDescent="0.2"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</row>
    <row r="864" spans="7:37" s="1" customFormat="1" ht="13.9" customHeight="1" x14ac:dyDescent="0.2"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</row>
    <row r="865" spans="7:37" s="1" customFormat="1" ht="13.9" customHeight="1" x14ac:dyDescent="0.2"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</row>
    <row r="866" spans="7:37" s="1" customFormat="1" ht="13.9" customHeight="1" x14ac:dyDescent="0.2"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</row>
    <row r="867" spans="7:37" s="1" customFormat="1" ht="13.9" customHeight="1" x14ac:dyDescent="0.2"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</row>
    <row r="868" spans="7:37" s="1" customFormat="1" ht="13.9" customHeight="1" x14ac:dyDescent="0.2"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</row>
    <row r="869" spans="7:37" s="1" customFormat="1" ht="13.9" customHeight="1" x14ac:dyDescent="0.2"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</row>
    <row r="870" spans="7:37" s="1" customFormat="1" ht="13.9" customHeight="1" x14ac:dyDescent="0.2"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</row>
    <row r="871" spans="7:37" s="1" customFormat="1" ht="13.9" customHeight="1" x14ac:dyDescent="0.2"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</row>
    <row r="872" spans="7:37" s="1" customFormat="1" ht="13.9" customHeight="1" x14ac:dyDescent="0.2"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</row>
    <row r="873" spans="7:37" s="1" customFormat="1" ht="13.9" customHeight="1" x14ac:dyDescent="0.2"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</row>
    <row r="874" spans="7:37" s="1" customFormat="1" ht="13.9" customHeight="1" x14ac:dyDescent="0.2"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</row>
    <row r="875" spans="7:37" s="1" customFormat="1" ht="13.9" customHeight="1" x14ac:dyDescent="0.2"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</row>
    <row r="876" spans="7:37" s="1" customFormat="1" ht="13.9" customHeight="1" x14ac:dyDescent="0.2"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</row>
    <row r="877" spans="7:37" s="1" customFormat="1" ht="13.9" customHeight="1" x14ac:dyDescent="0.2"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</row>
    <row r="878" spans="7:37" s="1" customFormat="1" ht="13.9" customHeight="1" x14ac:dyDescent="0.2"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</row>
    <row r="879" spans="7:37" s="1" customFormat="1" ht="13.9" customHeight="1" x14ac:dyDescent="0.2"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</row>
    <row r="880" spans="7:37" s="1" customFormat="1" ht="13.9" customHeight="1" x14ac:dyDescent="0.2"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</row>
    <row r="881" spans="7:37" s="1" customFormat="1" ht="13.9" customHeight="1" x14ac:dyDescent="0.2"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</row>
    <row r="882" spans="7:37" s="1" customFormat="1" ht="13.9" customHeight="1" x14ac:dyDescent="0.2"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</row>
    <row r="883" spans="7:37" s="1" customFormat="1" ht="13.9" customHeight="1" x14ac:dyDescent="0.2"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</row>
    <row r="884" spans="7:37" s="1" customFormat="1" ht="13.9" customHeight="1" x14ac:dyDescent="0.2"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</row>
    <row r="885" spans="7:37" s="1" customFormat="1" ht="13.9" customHeight="1" x14ac:dyDescent="0.2"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</row>
    <row r="886" spans="7:37" s="1" customFormat="1" ht="13.9" customHeight="1" x14ac:dyDescent="0.2"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</row>
    <row r="887" spans="7:37" s="1" customFormat="1" ht="13.9" customHeight="1" x14ac:dyDescent="0.2"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</row>
    <row r="888" spans="7:37" s="1" customFormat="1" ht="13.9" customHeight="1" x14ac:dyDescent="0.2"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</row>
    <row r="889" spans="7:37" s="1" customFormat="1" ht="13.9" customHeight="1" x14ac:dyDescent="0.2"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</row>
    <row r="890" spans="7:37" s="1" customFormat="1" ht="13.9" customHeight="1" x14ac:dyDescent="0.2"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</row>
    <row r="891" spans="7:37" s="1" customFormat="1" ht="13.9" customHeight="1" x14ac:dyDescent="0.2"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</row>
    <row r="892" spans="7:37" s="1" customFormat="1" ht="13.9" customHeight="1" x14ac:dyDescent="0.2"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</row>
    <row r="893" spans="7:37" s="1" customFormat="1" ht="13.9" customHeight="1" x14ac:dyDescent="0.2"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</row>
    <row r="894" spans="7:37" s="1" customFormat="1" ht="13.9" customHeight="1" x14ac:dyDescent="0.2"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</row>
    <row r="895" spans="7:37" s="1" customFormat="1" ht="13.9" customHeight="1" x14ac:dyDescent="0.2"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</row>
    <row r="896" spans="7:37" s="1" customFormat="1" ht="13.9" customHeight="1" x14ac:dyDescent="0.2"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</row>
    <row r="897" spans="7:37" s="1" customFormat="1" ht="13.9" customHeight="1" x14ac:dyDescent="0.2"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</row>
    <row r="898" spans="7:37" s="1" customFormat="1" ht="13.9" customHeight="1" x14ac:dyDescent="0.2"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</row>
    <row r="899" spans="7:37" s="1" customFormat="1" ht="13.9" customHeight="1" x14ac:dyDescent="0.2"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</row>
    <row r="900" spans="7:37" s="1" customFormat="1" ht="13.9" customHeight="1" x14ac:dyDescent="0.2"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</row>
    <row r="901" spans="7:37" s="1" customFormat="1" ht="13.9" customHeight="1" x14ac:dyDescent="0.2"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</row>
    <row r="902" spans="7:37" s="1" customFormat="1" ht="13.9" customHeight="1" x14ac:dyDescent="0.2"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</row>
    <row r="903" spans="7:37" s="1" customFormat="1" ht="13.9" customHeight="1" x14ac:dyDescent="0.2"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</row>
    <row r="904" spans="7:37" s="1" customFormat="1" ht="13.9" customHeight="1" x14ac:dyDescent="0.2"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</row>
    <row r="905" spans="7:37" s="1" customFormat="1" ht="13.9" customHeight="1" x14ac:dyDescent="0.2"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</row>
    <row r="906" spans="7:37" s="1" customFormat="1" ht="13.9" customHeight="1" x14ac:dyDescent="0.2"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</row>
    <row r="907" spans="7:37" s="1" customFormat="1" ht="13.9" customHeight="1" x14ac:dyDescent="0.2"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</row>
    <row r="908" spans="7:37" s="1" customFormat="1" ht="13.9" customHeight="1" x14ac:dyDescent="0.2"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</row>
    <row r="909" spans="7:37" s="1" customFormat="1" ht="13.9" customHeight="1" x14ac:dyDescent="0.2"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</row>
    <row r="910" spans="7:37" s="1" customFormat="1" ht="13.9" customHeight="1" x14ac:dyDescent="0.2"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</row>
    <row r="911" spans="7:37" s="1" customFormat="1" ht="13.9" customHeight="1" x14ac:dyDescent="0.2"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</row>
    <row r="912" spans="7:37" s="1" customFormat="1" ht="13.9" customHeight="1" x14ac:dyDescent="0.2"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</row>
    <row r="913" spans="7:37" s="1" customFormat="1" ht="13.9" customHeight="1" x14ac:dyDescent="0.2"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</row>
    <row r="914" spans="7:37" s="1" customFormat="1" ht="13.9" customHeight="1" x14ac:dyDescent="0.2"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</row>
    <row r="915" spans="7:37" s="1" customFormat="1" ht="13.9" customHeight="1" x14ac:dyDescent="0.2"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</row>
    <row r="916" spans="7:37" s="1" customFormat="1" ht="13.9" customHeight="1" x14ac:dyDescent="0.2"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</row>
    <row r="917" spans="7:37" s="1" customFormat="1" ht="13.9" customHeight="1" x14ac:dyDescent="0.2"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</row>
    <row r="918" spans="7:37" s="1" customFormat="1" ht="13.9" customHeight="1" x14ac:dyDescent="0.2"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</row>
    <row r="919" spans="7:37" s="1" customFormat="1" ht="13.9" customHeight="1" x14ac:dyDescent="0.2"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</row>
    <row r="920" spans="7:37" s="1" customFormat="1" ht="13.9" customHeight="1" x14ac:dyDescent="0.2"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</row>
    <row r="921" spans="7:37" s="1" customFormat="1" ht="13.9" customHeight="1" x14ac:dyDescent="0.2"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</row>
    <row r="922" spans="7:37" s="1" customFormat="1" ht="13.9" customHeight="1" x14ac:dyDescent="0.2"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</row>
    <row r="923" spans="7:37" s="1" customFormat="1" ht="13.9" customHeight="1" x14ac:dyDescent="0.2"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</row>
    <row r="924" spans="7:37" s="1" customFormat="1" ht="13.9" customHeight="1" x14ac:dyDescent="0.2"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</row>
    <row r="925" spans="7:37" s="1" customFormat="1" ht="13.9" customHeight="1" x14ac:dyDescent="0.2"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</row>
    <row r="926" spans="7:37" s="1" customFormat="1" ht="13.9" customHeight="1" x14ac:dyDescent="0.2"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</row>
    <row r="927" spans="7:37" s="1" customFormat="1" ht="13.9" customHeight="1" x14ac:dyDescent="0.2"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</row>
    <row r="928" spans="7:37" s="1" customFormat="1" ht="13.9" customHeight="1" x14ac:dyDescent="0.2"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</row>
    <row r="929" spans="7:37" s="1" customFormat="1" ht="13.9" customHeight="1" x14ac:dyDescent="0.2"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</row>
    <row r="930" spans="7:37" s="1" customFormat="1" ht="13.9" customHeight="1" x14ac:dyDescent="0.2"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</row>
    <row r="931" spans="7:37" s="1" customFormat="1" ht="13.9" customHeight="1" x14ac:dyDescent="0.2"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</row>
    <row r="932" spans="7:37" s="1" customFormat="1" ht="13.9" customHeight="1" x14ac:dyDescent="0.2"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</row>
    <row r="933" spans="7:37" s="1" customFormat="1" ht="13.9" customHeight="1" x14ac:dyDescent="0.2"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</row>
    <row r="934" spans="7:37" s="1" customFormat="1" ht="13.9" customHeight="1" x14ac:dyDescent="0.2"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</row>
    <row r="935" spans="7:37" s="1" customFormat="1" ht="13.9" customHeight="1" x14ac:dyDescent="0.2"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</row>
    <row r="936" spans="7:37" s="1" customFormat="1" ht="13.9" customHeight="1" x14ac:dyDescent="0.2"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</row>
    <row r="937" spans="7:37" s="1" customFormat="1" ht="13.9" customHeight="1" x14ac:dyDescent="0.2"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</row>
    <row r="938" spans="7:37" s="1" customFormat="1" ht="13.9" customHeight="1" x14ac:dyDescent="0.2"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</row>
    <row r="939" spans="7:37" s="1" customFormat="1" ht="13.9" customHeight="1" x14ac:dyDescent="0.2"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</row>
    <row r="940" spans="7:37" s="1" customFormat="1" ht="13.9" customHeight="1" x14ac:dyDescent="0.2"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</row>
    <row r="941" spans="7:37" s="1" customFormat="1" ht="13.9" customHeight="1" x14ac:dyDescent="0.2"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</row>
    <row r="942" spans="7:37" s="1" customFormat="1" ht="13.9" customHeight="1" x14ac:dyDescent="0.2"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</row>
    <row r="943" spans="7:37" s="1" customFormat="1" ht="13.9" customHeight="1" x14ac:dyDescent="0.2"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</row>
    <row r="944" spans="7:37" s="1" customFormat="1" ht="13.9" customHeight="1" x14ac:dyDescent="0.2"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</row>
    <row r="945" spans="7:37" s="1" customFormat="1" ht="13.9" customHeight="1" x14ac:dyDescent="0.2"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</row>
    <row r="946" spans="7:37" s="1" customFormat="1" ht="13.9" customHeight="1" x14ac:dyDescent="0.2"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</row>
    <row r="947" spans="7:37" s="1" customFormat="1" ht="13.9" customHeight="1" x14ac:dyDescent="0.2"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</row>
    <row r="948" spans="7:37" s="1" customFormat="1" ht="13.9" customHeight="1" x14ac:dyDescent="0.2"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</row>
    <row r="949" spans="7:37" s="1" customFormat="1" ht="13.9" customHeight="1" x14ac:dyDescent="0.2"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</row>
    <row r="950" spans="7:37" s="1" customFormat="1" ht="13.9" customHeight="1" x14ac:dyDescent="0.2"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</row>
    <row r="951" spans="7:37" s="1" customFormat="1" ht="13.9" customHeight="1" x14ac:dyDescent="0.2"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</row>
    <row r="952" spans="7:37" s="1" customFormat="1" ht="13.9" customHeight="1" x14ac:dyDescent="0.2"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</row>
    <row r="953" spans="7:37" s="1" customFormat="1" ht="13.9" customHeight="1" x14ac:dyDescent="0.2"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</row>
    <row r="954" spans="7:37" s="1" customFormat="1" ht="13.9" customHeight="1" x14ac:dyDescent="0.2"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</row>
    <row r="955" spans="7:37" s="1" customFormat="1" ht="13.9" customHeight="1" x14ac:dyDescent="0.2"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</row>
    <row r="956" spans="7:37" s="1" customFormat="1" ht="13.9" customHeight="1" x14ac:dyDescent="0.2"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</row>
    <row r="957" spans="7:37" s="1" customFormat="1" ht="13.9" customHeight="1" x14ac:dyDescent="0.2"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</row>
    <row r="958" spans="7:37" s="1" customFormat="1" ht="13.9" customHeight="1" x14ac:dyDescent="0.2"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</row>
    <row r="959" spans="7:37" s="1" customFormat="1" ht="13.9" customHeight="1" x14ac:dyDescent="0.2"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</row>
    <row r="960" spans="7:37" s="1" customFormat="1" ht="13.9" customHeight="1" x14ac:dyDescent="0.2"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</row>
    <row r="961" spans="7:37" s="1" customFormat="1" ht="13.9" customHeight="1" x14ac:dyDescent="0.2"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</row>
    <row r="962" spans="7:37" s="1" customFormat="1" ht="13.9" customHeight="1" x14ac:dyDescent="0.2"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</row>
    <row r="963" spans="7:37" s="1" customFormat="1" ht="13.9" customHeight="1" x14ac:dyDescent="0.2"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</row>
    <row r="964" spans="7:37" s="1" customFormat="1" ht="13.9" customHeight="1" x14ac:dyDescent="0.2"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</row>
    <row r="965" spans="7:37" s="1" customFormat="1" ht="13.9" customHeight="1" x14ac:dyDescent="0.2"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</row>
    <row r="966" spans="7:37" s="1" customFormat="1" ht="13.9" customHeight="1" x14ac:dyDescent="0.2"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</row>
    <row r="967" spans="7:37" s="1" customFormat="1" ht="13.9" customHeight="1" x14ac:dyDescent="0.2"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</row>
    <row r="968" spans="7:37" s="1" customFormat="1" ht="13.9" customHeight="1" x14ac:dyDescent="0.2"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</row>
    <row r="969" spans="7:37" s="1" customFormat="1" ht="13.9" customHeight="1" x14ac:dyDescent="0.2"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</row>
    <row r="970" spans="7:37" s="1" customFormat="1" ht="13.9" customHeight="1" x14ac:dyDescent="0.2"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</row>
    <row r="971" spans="7:37" s="1" customFormat="1" ht="13.9" customHeight="1" x14ac:dyDescent="0.2"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</row>
    <row r="972" spans="7:37" s="1" customFormat="1" ht="13.9" customHeight="1" x14ac:dyDescent="0.2"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</row>
    <row r="973" spans="7:37" s="1" customFormat="1" ht="13.9" customHeight="1" x14ac:dyDescent="0.2"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</row>
    <row r="974" spans="7:37" s="1" customFormat="1" ht="13.9" customHeight="1" x14ac:dyDescent="0.2"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</row>
    <row r="975" spans="7:37" s="1" customFormat="1" ht="13.9" customHeight="1" x14ac:dyDescent="0.2"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</row>
    <row r="976" spans="7:37" s="1" customFormat="1" ht="13.9" customHeight="1" x14ac:dyDescent="0.2"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</row>
    <row r="977" spans="7:37" s="1" customFormat="1" ht="13.9" customHeight="1" x14ac:dyDescent="0.2"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</row>
    <row r="978" spans="7:37" s="1" customFormat="1" ht="13.9" customHeight="1" x14ac:dyDescent="0.2"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</row>
    <row r="979" spans="7:37" s="1" customFormat="1" ht="13.9" customHeight="1" x14ac:dyDescent="0.2"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</row>
    <row r="980" spans="7:37" s="1" customFormat="1" ht="13.9" customHeight="1" x14ac:dyDescent="0.2"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</row>
    <row r="981" spans="7:37" s="1" customFormat="1" ht="13.9" customHeight="1" x14ac:dyDescent="0.2"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</row>
    <row r="982" spans="7:37" s="1" customFormat="1" ht="13.9" customHeight="1" x14ac:dyDescent="0.2"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</row>
    <row r="983" spans="7:37" s="1" customFormat="1" ht="13.9" customHeight="1" x14ac:dyDescent="0.2"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</row>
    <row r="984" spans="7:37" s="1" customFormat="1" ht="13.9" customHeight="1" x14ac:dyDescent="0.2"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</row>
    <row r="985" spans="7:37" s="1" customFormat="1" ht="13.9" customHeight="1" x14ac:dyDescent="0.2"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</row>
    <row r="986" spans="7:37" s="1" customFormat="1" ht="13.9" customHeight="1" x14ac:dyDescent="0.2"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</row>
    <row r="987" spans="7:37" s="1" customFormat="1" ht="13.9" customHeight="1" x14ac:dyDescent="0.2"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</row>
    <row r="988" spans="7:37" s="1" customFormat="1" ht="13.9" customHeight="1" x14ac:dyDescent="0.2"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</row>
    <row r="989" spans="7:37" s="1" customFormat="1" ht="13.9" customHeight="1" x14ac:dyDescent="0.2"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</row>
    <row r="990" spans="7:37" s="1" customFormat="1" ht="13.9" customHeight="1" x14ac:dyDescent="0.2"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</row>
    <row r="991" spans="7:37" s="1" customFormat="1" ht="13.9" customHeight="1" x14ac:dyDescent="0.2"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</row>
    <row r="992" spans="7:37" s="1" customFormat="1" ht="13.9" customHeight="1" x14ac:dyDescent="0.2"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</row>
    <row r="993" spans="7:37" s="1" customFormat="1" ht="13.9" customHeight="1" x14ac:dyDescent="0.2"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</row>
    <row r="994" spans="7:37" s="1" customFormat="1" ht="13.9" customHeight="1" x14ac:dyDescent="0.2"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</row>
    <row r="995" spans="7:37" s="1" customFormat="1" ht="13.9" customHeight="1" x14ac:dyDescent="0.2"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</row>
    <row r="996" spans="7:37" s="1" customFormat="1" ht="13.9" customHeight="1" x14ac:dyDescent="0.2"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</row>
    <row r="997" spans="7:37" s="1" customFormat="1" ht="13.9" customHeight="1" x14ac:dyDescent="0.2"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</row>
    <row r="998" spans="7:37" s="1" customFormat="1" ht="13.9" customHeight="1" x14ac:dyDescent="0.2"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</row>
    <row r="999" spans="7:37" s="1" customFormat="1" ht="13.9" customHeight="1" x14ac:dyDescent="0.2"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</row>
    <row r="1000" spans="7:37" s="1" customFormat="1" ht="13.9" customHeight="1" x14ac:dyDescent="0.2"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</row>
    <row r="1001" spans="7:37" s="1" customFormat="1" ht="13.9" customHeight="1" x14ac:dyDescent="0.2"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</row>
    <row r="1002" spans="7:37" s="1" customFormat="1" ht="13.9" customHeight="1" x14ac:dyDescent="0.2"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</row>
    <row r="1003" spans="7:37" s="1" customFormat="1" ht="13.9" customHeight="1" x14ac:dyDescent="0.2"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</row>
    <row r="1004" spans="7:37" s="1" customFormat="1" ht="13.9" customHeight="1" x14ac:dyDescent="0.2"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</row>
    <row r="1005" spans="7:37" s="1" customFormat="1" ht="13.9" customHeight="1" x14ac:dyDescent="0.2"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</row>
    <row r="1006" spans="7:37" s="1" customFormat="1" ht="13.9" customHeight="1" x14ac:dyDescent="0.2"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</row>
    <row r="1007" spans="7:37" s="1" customFormat="1" ht="13.9" customHeight="1" x14ac:dyDescent="0.2"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  <c r="S1007" s="58"/>
      <c r="T1007" s="58"/>
      <c r="U1007" s="58"/>
      <c r="V1007" s="58"/>
      <c r="W1007" s="58"/>
      <c r="X1007" s="58"/>
      <c r="Y1007" s="58"/>
      <c r="Z1007" s="58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</row>
    <row r="1008" spans="7:37" s="1" customFormat="1" ht="13.9" customHeight="1" x14ac:dyDescent="0.2"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</row>
    <row r="1009" spans="7:37" s="1" customFormat="1" ht="13.9" customHeight="1" x14ac:dyDescent="0.2"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58"/>
      <c r="T1009" s="58"/>
      <c r="U1009" s="58"/>
      <c r="V1009" s="58"/>
      <c r="W1009" s="58"/>
      <c r="X1009" s="58"/>
      <c r="Y1009" s="58"/>
      <c r="Z1009" s="58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</row>
    <row r="1010" spans="7:37" s="1" customFormat="1" ht="13.9" customHeight="1" x14ac:dyDescent="0.2"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  <c r="S1010" s="58"/>
      <c r="T1010" s="58"/>
      <c r="U1010" s="58"/>
      <c r="V1010" s="58"/>
      <c r="W1010" s="58"/>
      <c r="X1010" s="58"/>
      <c r="Y1010" s="58"/>
      <c r="Z1010" s="58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</row>
    <row r="1011" spans="7:37" s="1" customFormat="1" ht="13.9" customHeight="1" x14ac:dyDescent="0.2"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</row>
    <row r="1012" spans="7:37" s="1" customFormat="1" ht="13.9" customHeight="1" x14ac:dyDescent="0.2"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</row>
    <row r="1013" spans="7:37" s="1" customFormat="1" ht="13.9" customHeight="1" x14ac:dyDescent="0.2"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</row>
    <row r="1014" spans="7:37" s="1" customFormat="1" ht="13.9" customHeight="1" x14ac:dyDescent="0.2"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</row>
    <row r="1015" spans="7:37" s="1" customFormat="1" ht="13.9" customHeight="1" x14ac:dyDescent="0.2"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</row>
    <row r="1016" spans="7:37" s="1" customFormat="1" ht="13.9" customHeight="1" x14ac:dyDescent="0.2"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</row>
    <row r="1017" spans="7:37" s="1" customFormat="1" ht="13.9" customHeight="1" x14ac:dyDescent="0.2"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</row>
    <row r="1018" spans="7:37" s="1" customFormat="1" ht="13.9" customHeight="1" x14ac:dyDescent="0.2"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</row>
    <row r="1019" spans="7:37" s="1" customFormat="1" ht="13.9" customHeight="1" x14ac:dyDescent="0.2"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</row>
    <row r="1020" spans="7:37" s="1" customFormat="1" ht="13.9" customHeight="1" x14ac:dyDescent="0.2"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</row>
    <row r="1021" spans="7:37" s="1" customFormat="1" ht="13.9" customHeight="1" x14ac:dyDescent="0.2"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</row>
    <row r="1022" spans="7:37" s="1" customFormat="1" ht="13.9" customHeight="1" x14ac:dyDescent="0.2"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</row>
    <row r="1023" spans="7:37" s="1" customFormat="1" ht="13.9" customHeight="1" x14ac:dyDescent="0.2"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</row>
    <row r="1024" spans="7:37" s="1" customFormat="1" ht="13.9" customHeight="1" x14ac:dyDescent="0.2"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</row>
    <row r="1025" spans="7:37" s="1" customFormat="1" ht="13.9" customHeight="1" x14ac:dyDescent="0.2"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</row>
    <row r="1026" spans="7:37" s="1" customFormat="1" ht="13.9" customHeight="1" x14ac:dyDescent="0.2"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</row>
    <row r="1027" spans="7:37" s="1" customFormat="1" ht="13.9" customHeight="1" x14ac:dyDescent="0.2"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</row>
    <row r="1028" spans="7:37" s="1" customFormat="1" ht="13.9" customHeight="1" x14ac:dyDescent="0.2"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</row>
    <row r="1029" spans="7:37" s="1" customFormat="1" ht="13.9" customHeight="1" x14ac:dyDescent="0.2"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</row>
    <row r="1030" spans="7:37" s="1" customFormat="1" ht="13.9" customHeight="1" x14ac:dyDescent="0.2"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</row>
    <row r="1031" spans="7:37" s="1" customFormat="1" ht="13.9" customHeight="1" x14ac:dyDescent="0.2"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</row>
    <row r="1032" spans="7:37" s="1" customFormat="1" ht="13.9" customHeight="1" x14ac:dyDescent="0.2"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</row>
    <row r="1033" spans="7:37" s="1" customFormat="1" ht="13.9" customHeight="1" x14ac:dyDescent="0.2"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</row>
    <row r="1034" spans="7:37" s="1" customFormat="1" ht="13.9" customHeight="1" x14ac:dyDescent="0.2"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</row>
    <row r="1035" spans="7:37" s="1" customFormat="1" ht="13.9" customHeight="1" x14ac:dyDescent="0.2"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</row>
    <row r="1036" spans="7:37" s="1" customFormat="1" ht="13.9" customHeight="1" x14ac:dyDescent="0.2"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</row>
    <row r="1037" spans="7:37" s="1" customFormat="1" ht="13.9" customHeight="1" x14ac:dyDescent="0.2"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</row>
    <row r="1038" spans="7:37" s="1" customFormat="1" ht="13.9" customHeight="1" x14ac:dyDescent="0.2"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</row>
    <row r="1039" spans="7:37" s="1" customFormat="1" ht="13.9" customHeight="1" x14ac:dyDescent="0.2"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</row>
    <row r="1040" spans="7:37" s="1" customFormat="1" ht="13.9" customHeight="1" x14ac:dyDescent="0.2"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</row>
    <row r="1041" spans="7:37" s="1" customFormat="1" ht="13.9" customHeight="1" x14ac:dyDescent="0.2"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</row>
    <row r="1042" spans="7:37" s="1" customFormat="1" ht="13.9" customHeight="1" x14ac:dyDescent="0.2"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</row>
    <row r="1043" spans="7:37" s="1" customFormat="1" ht="13.9" customHeight="1" x14ac:dyDescent="0.2"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</row>
    <row r="1044" spans="7:37" s="1" customFormat="1" ht="13.9" customHeight="1" x14ac:dyDescent="0.2"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</row>
    <row r="1045" spans="7:37" s="1" customFormat="1" ht="13.9" customHeight="1" x14ac:dyDescent="0.2"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</row>
    <row r="1046" spans="7:37" s="1" customFormat="1" ht="13.9" customHeight="1" x14ac:dyDescent="0.2"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</row>
    <row r="1047" spans="7:37" s="1" customFormat="1" ht="13.9" customHeight="1" x14ac:dyDescent="0.2"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</row>
    <row r="1048" spans="7:37" s="1" customFormat="1" ht="13.9" customHeight="1" x14ac:dyDescent="0.2"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</row>
    <row r="1049" spans="7:37" s="1" customFormat="1" ht="13.9" customHeight="1" x14ac:dyDescent="0.2"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</row>
    <row r="1050" spans="7:37" s="1" customFormat="1" ht="13.9" customHeight="1" x14ac:dyDescent="0.2"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</row>
    <row r="1051" spans="7:37" s="1" customFormat="1" ht="13.9" customHeight="1" x14ac:dyDescent="0.2"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</row>
    <row r="1052" spans="7:37" s="1" customFormat="1" ht="13.9" customHeight="1" x14ac:dyDescent="0.2"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</row>
    <row r="1053" spans="7:37" s="1" customFormat="1" ht="13.9" customHeight="1" x14ac:dyDescent="0.2"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</row>
    <row r="1054" spans="7:37" s="1" customFormat="1" ht="13.9" customHeight="1" x14ac:dyDescent="0.2"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</row>
    <row r="1055" spans="7:37" s="1" customFormat="1" ht="13.9" customHeight="1" x14ac:dyDescent="0.2"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</row>
    <row r="1056" spans="7:37" s="1" customFormat="1" ht="13.9" customHeight="1" x14ac:dyDescent="0.2"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</row>
    <row r="1057" spans="7:37" s="1" customFormat="1" ht="13.9" customHeight="1" x14ac:dyDescent="0.2"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</row>
    <row r="1058" spans="7:37" s="1" customFormat="1" ht="13.9" customHeight="1" x14ac:dyDescent="0.2"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</row>
    <row r="1059" spans="7:37" s="1" customFormat="1" ht="13.9" customHeight="1" x14ac:dyDescent="0.2"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</row>
    <row r="1060" spans="7:37" s="1" customFormat="1" ht="13.9" customHeight="1" x14ac:dyDescent="0.2"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</row>
    <row r="1061" spans="7:37" s="1" customFormat="1" ht="13.9" customHeight="1" x14ac:dyDescent="0.2"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</row>
    <row r="1062" spans="7:37" s="1" customFormat="1" ht="13.9" customHeight="1" x14ac:dyDescent="0.2"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</row>
    <row r="1063" spans="7:37" s="1" customFormat="1" ht="13.9" customHeight="1" x14ac:dyDescent="0.2"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</row>
    <row r="1064" spans="7:37" s="1" customFormat="1" ht="13.9" customHeight="1" x14ac:dyDescent="0.2"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</row>
    <row r="1065" spans="7:37" s="1" customFormat="1" ht="13.9" customHeight="1" x14ac:dyDescent="0.2"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</row>
    <row r="1066" spans="7:37" s="1" customFormat="1" ht="13.9" customHeight="1" x14ac:dyDescent="0.2"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</row>
    <row r="1067" spans="7:37" s="1" customFormat="1" ht="13.9" customHeight="1" x14ac:dyDescent="0.2"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</row>
    <row r="1068" spans="7:37" s="1" customFormat="1" ht="13.9" customHeight="1" x14ac:dyDescent="0.2"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</row>
    <row r="1069" spans="7:37" s="1" customFormat="1" ht="13.9" customHeight="1" x14ac:dyDescent="0.2"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</row>
    <row r="1070" spans="7:37" s="1" customFormat="1" ht="13.9" customHeight="1" x14ac:dyDescent="0.2"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</row>
    <row r="1071" spans="7:37" s="1" customFormat="1" ht="13.9" customHeight="1" x14ac:dyDescent="0.2"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</row>
    <row r="1072" spans="7:37" s="1" customFormat="1" ht="13.9" customHeight="1" x14ac:dyDescent="0.2"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</row>
    <row r="1073" spans="7:37" s="1" customFormat="1" ht="13.9" customHeight="1" x14ac:dyDescent="0.2"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</row>
    <row r="1074" spans="7:37" s="1" customFormat="1" ht="13.9" customHeight="1" x14ac:dyDescent="0.2"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</row>
    <row r="1075" spans="7:37" s="1" customFormat="1" ht="13.9" customHeight="1" x14ac:dyDescent="0.2"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</row>
    <row r="1076" spans="7:37" s="1" customFormat="1" ht="13.9" customHeight="1" x14ac:dyDescent="0.2"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</row>
    <row r="1077" spans="7:37" s="1" customFormat="1" ht="13.9" customHeight="1" x14ac:dyDescent="0.2"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</row>
    <row r="1078" spans="7:37" s="1" customFormat="1" ht="13.9" customHeight="1" x14ac:dyDescent="0.2"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7:37" s="1" customFormat="1" ht="13.9" customHeight="1" x14ac:dyDescent="0.2"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7:37" s="1" customFormat="1" ht="13.9" customHeight="1" x14ac:dyDescent="0.2"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7:37" s="1" customFormat="1" ht="13.9" customHeight="1" x14ac:dyDescent="0.2"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7:37" s="1" customFormat="1" ht="13.9" customHeight="1" x14ac:dyDescent="0.2"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7:37" s="1" customFormat="1" ht="13.9" customHeight="1" x14ac:dyDescent="0.2"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7:37" s="1" customFormat="1" ht="13.9" customHeight="1" x14ac:dyDescent="0.2"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7:37" s="1" customFormat="1" ht="13.9" customHeight="1" x14ac:dyDescent="0.2"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7:37" s="1" customFormat="1" ht="13.9" customHeight="1" x14ac:dyDescent="0.2"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7:37" s="1" customFormat="1" ht="13.9" customHeight="1" x14ac:dyDescent="0.2"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7:37" s="1" customFormat="1" ht="13.9" customHeight="1" x14ac:dyDescent="0.2"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7:37" s="1" customFormat="1" ht="13.9" customHeight="1" x14ac:dyDescent="0.2"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7:37" s="1" customFormat="1" ht="13.9" customHeight="1" x14ac:dyDescent="0.2"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7:37" s="1" customFormat="1" ht="13.9" customHeight="1" x14ac:dyDescent="0.2"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7:37" s="1" customFormat="1" ht="13.9" customHeight="1" x14ac:dyDescent="0.2"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  <row r="1093" spans="7:37" s="1" customFormat="1" ht="13.9" customHeight="1" x14ac:dyDescent="0.2"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</row>
    <row r="1094" spans="7:37" s="1" customFormat="1" ht="13.9" customHeight="1" x14ac:dyDescent="0.2"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</row>
    <row r="1095" spans="7:37" s="1" customFormat="1" ht="13.9" customHeight="1" x14ac:dyDescent="0.2"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</row>
    <row r="1096" spans="7:37" s="1" customFormat="1" ht="13.9" customHeight="1" x14ac:dyDescent="0.2"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8"/>
      <c r="T1096" s="58"/>
      <c r="U1096" s="58"/>
      <c r="V1096" s="58"/>
      <c r="W1096" s="58"/>
      <c r="X1096" s="58"/>
      <c r="Y1096" s="58"/>
      <c r="Z1096" s="58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</row>
    <row r="1097" spans="7:37" s="1" customFormat="1" ht="13.9" customHeight="1" x14ac:dyDescent="0.2"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8"/>
      <c r="T1097" s="58"/>
      <c r="U1097" s="58"/>
      <c r="V1097" s="58"/>
      <c r="W1097" s="58"/>
      <c r="X1097" s="58"/>
      <c r="Y1097" s="58"/>
      <c r="Z1097" s="58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</row>
    <row r="1098" spans="7:37" s="1" customFormat="1" ht="13.9" customHeight="1" x14ac:dyDescent="0.2"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8"/>
      <c r="T1098" s="58"/>
      <c r="U1098" s="58"/>
      <c r="V1098" s="58"/>
      <c r="W1098" s="58"/>
      <c r="X1098" s="58"/>
      <c r="Y1098" s="58"/>
      <c r="Z1098" s="58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</row>
    <row r="1099" spans="7:37" s="1" customFormat="1" ht="13.9" customHeight="1" x14ac:dyDescent="0.2"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8"/>
      <c r="T1099" s="58"/>
      <c r="U1099" s="58"/>
      <c r="V1099" s="58"/>
      <c r="W1099" s="58"/>
      <c r="X1099" s="58"/>
      <c r="Y1099" s="58"/>
      <c r="Z1099" s="58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</row>
    <row r="1100" spans="7:37" s="1" customFormat="1" ht="13.9" customHeight="1" x14ac:dyDescent="0.2"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8"/>
      <c r="T1100" s="58"/>
      <c r="U1100" s="58"/>
      <c r="V1100" s="58"/>
      <c r="W1100" s="58"/>
      <c r="X1100" s="58"/>
      <c r="Y1100" s="58"/>
      <c r="Z1100" s="58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</row>
    <row r="1101" spans="7:37" s="1" customFormat="1" ht="13.9" customHeight="1" x14ac:dyDescent="0.2"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8"/>
      <c r="T1101" s="58"/>
      <c r="U1101" s="58"/>
      <c r="V1101" s="58"/>
      <c r="W1101" s="58"/>
      <c r="X1101" s="58"/>
      <c r="Y1101" s="58"/>
      <c r="Z1101" s="58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</row>
    <row r="1102" spans="7:37" s="1" customFormat="1" ht="13.9" customHeight="1" x14ac:dyDescent="0.2"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</row>
    <row r="1103" spans="7:37" s="1" customFormat="1" ht="13.9" customHeight="1" x14ac:dyDescent="0.2"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8"/>
      <c r="T1103" s="58"/>
      <c r="U1103" s="58"/>
      <c r="V1103" s="58"/>
      <c r="W1103" s="58"/>
      <c r="X1103" s="58"/>
      <c r="Y1103" s="58"/>
      <c r="Z1103" s="58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</row>
    <row r="1104" spans="7:37" s="1" customFormat="1" ht="13.9" customHeight="1" x14ac:dyDescent="0.2"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</row>
    <row r="1105" spans="7:37" s="1" customFormat="1" ht="13.9" customHeight="1" x14ac:dyDescent="0.2"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8"/>
      <c r="T1105" s="58"/>
      <c r="U1105" s="58"/>
      <c r="V1105" s="58"/>
      <c r="W1105" s="58"/>
      <c r="X1105" s="58"/>
      <c r="Y1105" s="58"/>
      <c r="Z1105" s="58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</row>
    <row r="1106" spans="7:37" s="1" customFormat="1" ht="13.9" customHeight="1" x14ac:dyDescent="0.2"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8"/>
      <c r="T1106" s="58"/>
      <c r="U1106" s="58"/>
      <c r="V1106" s="58"/>
      <c r="W1106" s="58"/>
      <c r="X1106" s="58"/>
      <c r="Y1106" s="58"/>
      <c r="Z1106" s="58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</row>
    <row r="1107" spans="7:37" s="1" customFormat="1" ht="13.9" customHeight="1" x14ac:dyDescent="0.2"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8"/>
      <c r="T1107" s="58"/>
      <c r="U1107" s="58"/>
      <c r="V1107" s="58"/>
      <c r="W1107" s="58"/>
      <c r="X1107" s="58"/>
      <c r="Y1107" s="58"/>
      <c r="Z1107" s="58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</row>
    <row r="1108" spans="7:37" s="1" customFormat="1" ht="13.9" customHeight="1" x14ac:dyDescent="0.2"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</row>
    <row r="1109" spans="7:37" s="1" customFormat="1" ht="13.9" customHeight="1" x14ac:dyDescent="0.2"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8"/>
      <c r="T1109" s="58"/>
      <c r="U1109" s="58"/>
      <c r="V1109" s="58"/>
      <c r="W1109" s="58"/>
      <c r="X1109" s="58"/>
      <c r="Y1109" s="58"/>
      <c r="Z1109" s="58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</row>
    <row r="1110" spans="7:37" s="1" customFormat="1" ht="13.9" customHeight="1" x14ac:dyDescent="0.2"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8"/>
      <c r="T1110" s="58"/>
      <c r="U1110" s="58"/>
      <c r="V1110" s="58"/>
      <c r="W1110" s="58"/>
      <c r="X1110" s="58"/>
      <c r="Y1110" s="58"/>
      <c r="Z1110" s="58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</row>
    <row r="1111" spans="7:37" s="1" customFormat="1" ht="13.9" customHeight="1" x14ac:dyDescent="0.2"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</row>
    <row r="1112" spans="7:37" s="1" customFormat="1" ht="13.9" customHeight="1" x14ac:dyDescent="0.2"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/>
      <c r="Z1112" s="58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</row>
    <row r="1113" spans="7:37" s="1" customFormat="1" ht="13.9" customHeight="1" x14ac:dyDescent="0.2"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58"/>
      <c r="W1113" s="58"/>
      <c r="X1113" s="58"/>
      <c r="Y1113" s="58"/>
      <c r="Z1113" s="58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</row>
    <row r="1114" spans="7:37" s="1" customFormat="1" ht="13.9" customHeight="1" x14ac:dyDescent="0.2"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</row>
    <row r="1115" spans="7:37" s="1" customFormat="1" ht="13.9" customHeight="1" x14ac:dyDescent="0.2"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</row>
    <row r="1116" spans="7:37" s="1" customFormat="1" ht="13.9" customHeight="1" x14ac:dyDescent="0.2"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</row>
    <row r="1117" spans="7:37" s="1" customFormat="1" ht="13.9" customHeight="1" x14ac:dyDescent="0.2"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</row>
    <row r="1118" spans="7:37" s="1" customFormat="1" ht="13.9" customHeight="1" x14ac:dyDescent="0.2"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8"/>
      <c r="T1118" s="58"/>
      <c r="U1118" s="58"/>
      <c r="V1118" s="58"/>
      <c r="W1118" s="58"/>
      <c r="X1118" s="58"/>
      <c r="Y1118" s="58"/>
      <c r="Z1118" s="58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</row>
    <row r="1119" spans="7:37" s="1" customFormat="1" ht="13.9" customHeight="1" x14ac:dyDescent="0.2"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/>
      <c r="U1119" s="58"/>
      <c r="V1119" s="58"/>
      <c r="W1119" s="58"/>
      <c r="X1119" s="58"/>
      <c r="Y1119" s="58"/>
      <c r="Z1119" s="58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</row>
    <row r="1120" spans="7:37" s="1" customFormat="1" ht="13.9" customHeight="1" x14ac:dyDescent="0.2"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</row>
    <row r="1121" spans="7:37" s="1" customFormat="1" ht="13.9" customHeight="1" x14ac:dyDescent="0.2"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</row>
    <row r="1122" spans="7:37" s="1" customFormat="1" ht="13.9" customHeight="1" x14ac:dyDescent="0.2"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</row>
    <row r="1123" spans="7:37" s="1" customFormat="1" ht="13.9" customHeight="1" x14ac:dyDescent="0.2"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</row>
    <row r="1124" spans="7:37" s="1" customFormat="1" ht="13.9" customHeight="1" x14ac:dyDescent="0.2"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</row>
    <row r="1125" spans="7:37" s="1" customFormat="1" ht="13.9" customHeight="1" x14ac:dyDescent="0.2"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</row>
    <row r="1126" spans="7:37" s="1" customFormat="1" ht="13.9" customHeight="1" x14ac:dyDescent="0.2"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</row>
    <row r="1127" spans="7:37" s="1" customFormat="1" ht="13.9" customHeight="1" x14ac:dyDescent="0.2"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</row>
    <row r="1128" spans="7:37" s="1" customFormat="1" ht="13.9" customHeight="1" x14ac:dyDescent="0.2"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8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</row>
    <row r="1129" spans="7:37" s="1" customFormat="1" ht="13.9" customHeight="1" x14ac:dyDescent="0.2"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  <c r="V1129" s="58"/>
      <c r="W1129" s="58"/>
      <c r="X1129" s="58"/>
      <c r="Y1129" s="58"/>
      <c r="Z1129" s="58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</row>
    <row r="1130" spans="7:37" s="1" customFormat="1" ht="13.9" customHeight="1" x14ac:dyDescent="0.2"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</row>
    <row r="1131" spans="7:37" s="1" customFormat="1" ht="13.9" customHeight="1" x14ac:dyDescent="0.2"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  <c r="V1131" s="58"/>
      <c r="W1131" s="58"/>
      <c r="X1131" s="58"/>
      <c r="Y1131" s="58"/>
      <c r="Z1131" s="58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</row>
    <row r="1132" spans="7:37" s="1" customFormat="1" ht="13.9" customHeight="1" x14ac:dyDescent="0.2"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  <c r="V1132" s="58"/>
      <c r="W1132" s="58"/>
      <c r="X1132" s="58"/>
      <c r="Y1132" s="58"/>
      <c r="Z1132" s="58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</row>
    <row r="1133" spans="7:37" s="1" customFormat="1" ht="13.9" customHeight="1" x14ac:dyDescent="0.2"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  <c r="V1133" s="58"/>
      <c r="W1133" s="58"/>
      <c r="X1133" s="58"/>
      <c r="Y1133" s="58"/>
      <c r="Z1133" s="58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</row>
    <row r="1134" spans="7:37" s="1" customFormat="1" ht="13.9" customHeight="1" x14ac:dyDescent="0.2"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</row>
    <row r="1135" spans="7:37" s="1" customFormat="1" ht="13.9" customHeight="1" x14ac:dyDescent="0.2"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  <c r="V1135" s="58"/>
      <c r="W1135" s="58"/>
      <c r="X1135" s="58"/>
      <c r="Y1135" s="58"/>
      <c r="Z1135" s="58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</row>
    <row r="1136" spans="7:37" s="1" customFormat="1" ht="13.9" customHeight="1" x14ac:dyDescent="0.2"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  <c r="V1136" s="58"/>
      <c r="W1136" s="58"/>
      <c r="X1136" s="58"/>
      <c r="Y1136" s="58"/>
      <c r="Z1136" s="58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</row>
    <row r="1137" spans="7:37" s="1" customFormat="1" ht="13.9" customHeight="1" x14ac:dyDescent="0.2"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  <c r="V1137" s="58"/>
      <c r="W1137" s="58"/>
      <c r="X1137" s="58"/>
      <c r="Y1137" s="58"/>
      <c r="Z1137" s="58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</row>
    <row r="1138" spans="7:37" s="1" customFormat="1" ht="13.9" customHeight="1" x14ac:dyDescent="0.2"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</row>
    <row r="1139" spans="7:37" s="1" customFormat="1" ht="13.9" customHeight="1" x14ac:dyDescent="0.2"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</row>
    <row r="1140" spans="7:37" s="1" customFormat="1" ht="13.9" customHeight="1" x14ac:dyDescent="0.2"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</row>
    <row r="1141" spans="7:37" s="1" customFormat="1" ht="13.9" customHeight="1" x14ac:dyDescent="0.2"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  <c r="V1141" s="58"/>
      <c r="W1141" s="58"/>
      <c r="X1141" s="58"/>
      <c r="Y1141" s="58"/>
      <c r="Z1141" s="58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</row>
    <row r="1142" spans="7:37" s="1" customFormat="1" ht="13.9" customHeight="1" x14ac:dyDescent="0.2"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  <c r="V1142" s="58"/>
      <c r="W1142" s="58"/>
      <c r="X1142" s="58"/>
      <c r="Y1142" s="58"/>
      <c r="Z1142" s="58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</row>
    <row r="1143" spans="7:37" s="1" customFormat="1" ht="13.9" customHeight="1" x14ac:dyDescent="0.2"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</row>
    <row r="1144" spans="7:37" s="1" customFormat="1" ht="13.9" customHeight="1" x14ac:dyDescent="0.2"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  <c r="V1144" s="58"/>
      <c r="W1144" s="58"/>
      <c r="X1144" s="58"/>
      <c r="Y1144" s="58"/>
      <c r="Z1144" s="58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</row>
    <row r="1145" spans="7:37" s="1" customFormat="1" ht="13.9" customHeight="1" x14ac:dyDescent="0.2"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  <c r="V1145" s="58"/>
      <c r="W1145" s="58"/>
      <c r="X1145" s="58"/>
      <c r="Y1145" s="58"/>
      <c r="Z1145" s="58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</row>
    <row r="1146" spans="7:37" s="1" customFormat="1" ht="13.9" customHeight="1" x14ac:dyDescent="0.2"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</row>
    <row r="1147" spans="7:37" s="1" customFormat="1" ht="13.9" customHeight="1" x14ac:dyDescent="0.2"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</row>
    <row r="1148" spans="7:37" s="1" customFormat="1" ht="13.9" customHeight="1" x14ac:dyDescent="0.2"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  <c r="V1148" s="58"/>
      <c r="W1148" s="58"/>
      <c r="X1148" s="58"/>
      <c r="Y1148" s="58"/>
      <c r="Z1148" s="58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</row>
    <row r="1149" spans="7:37" s="1" customFormat="1" ht="13.9" customHeight="1" x14ac:dyDescent="0.2"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</row>
    <row r="1150" spans="7:37" s="1" customFormat="1" ht="13.9" customHeight="1" x14ac:dyDescent="0.2"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  <c r="V1150" s="58"/>
      <c r="W1150" s="58"/>
      <c r="X1150" s="58"/>
      <c r="Y1150" s="58"/>
      <c r="Z1150" s="58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</row>
    <row r="1151" spans="7:37" s="1" customFormat="1" ht="13.9" customHeight="1" x14ac:dyDescent="0.2"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</row>
    <row r="1152" spans="7:37" s="1" customFormat="1" ht="13.9" customHeight="1" x14ac:dyDescent="0.2"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  <c r="V1152" s="58"/>
      <c r="W1152" s="58"/>
      <c r="X1152" s="58"/>
      <c r="Y1152" s="58"/>
      <c r="Z1152" s="58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</row>
    <row r="1153" spans="7:37" s="1" customFormat="1" ht="13.9" customHeight="1" x14ac:dyDescent="0.2"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</row>
    <row r="1154" spans="7:37" s="1" customFormat="1" ht="13.9" customHeight="1" x14ac:dyDescent="0.2"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  <c r="V1154" s="58"/>
      <c r="W1154" s="58"/>
      <c r="X1154" s="58"/>
      <c r="Y1154" s="58"/>
      <c r="Z1154" s="58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</row>
    <row r="1155" spans="7:37" s="1" customFormat="1" ht="13.9" customHeight="1" x14ac:dyDescent="0.2"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</row>
    <row r="1156" spans="7:37" s="1" customFormat="1" ht="13.9" customHeight="1" x14ac:dyDescent="0.2"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</row>
    <row r="1157" spans="7:37" s="1" customFormat="1" ht="13.9" customHeight="1" x14ac:dyDescent="0.2"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</row>
    <row r="1158" spans="7:37" s="1" customFormat="1" ht="13.9" customHeight="1" x14ac:dyDescent="0.2"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</row>
    <row r="1159" spans="7:37" s="1" customFormat="1" ht="13.9" customHeight="1" x14ac:dyDescent="0.2"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</row>
    <row r="1160" spans="7:37" s="1" customFormat="1" ht="13.9" customHeight="1" x14ac:dyDescent="0.2"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</row>
    <row r="1161" spans="7:37" s="1" customFormat="1" ht="13.9" customHeight="1" x14ac:dyDescent="0.2"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</row>
    <row r="1162" spans="7:37" s="1" customFormat="1" ht="13.9" customHeight="1" x14ac:dyDescent="0.2"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</row>
    <row r="1163" spans="7:37" s="1" customFormat="1" ht="13.9" customHeight="1" x14ac:dyDescent="0.2"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  <c r="V1163" s="58"/>
      <c r="W1163" s="58"/>
      <c r="X1163" s="58"/>
      <c r="Y1163" s="58"/>
      <c r="Z1163" s="58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</row>
    <row r="1164" spans="7:37" s="1" customFormat="1" ht="13.9" customHeight="1" x14ac:dyDescent="0.2"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  <c r="V1164" s="58"/>
      <c r="W1164" s="58"/>
      <c r="X1164" s="58"/>
      <c r="Y1164" s="58"/>
      <c r="Z1164" s="58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</row>
    <row r="1165" spans="7:37" s="1" customFormat="1" ht="13.9" customHeight="1" x14ac:dyDescent="0.2"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</row>
    <row r="1166" spans="7:37" s="1" customFormat="1" ht="13.9" customHeight="1" x14ac:dyDescent="0.2"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  <c r="V1166" s="58"/>
      <c r="W1166" s="58"/>
      <c r="X1166" s="58"/>
      <c r="Y1166" s="58"/>
      <c r="Z1166" s="58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</row>
    <row r="1167" spans="7:37" s="1" customFormat="1" ht="13.9" customHeight="1" x14ac:dyDescent="0.2"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  <c r="V1167" s="58"/>
      <c r="W1167" s="58"/>
      <c r="X1167" s="58"/>
      <c r="Y1167" s="58"/>
      <c r="Z1167" s="58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</row>
    <row r="1168" spans="7:37" s="1" customFormat="1" ht="13.9" customHeight="1" x14ac:dyDescent="0.2"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</row>
    <row r="1169" spans="7:37" s="1" customFormat="1" ht="13.9" customHeight="1" x14ac:dyDescent="0.2"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  <c r="V1169" s="58"/>
      <c r="W1169" s="58"/>
      <c r="X1169" s="58"/>
      <c r="Y1169" s="58"/>
      <c r="Z1169" s="58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</row>
    <row r="1170" spans="7:37" s="1" customFormat="1" ht="13.9" customHeight="1" x14ac:dyDescent="0.2"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  <c r="V1170" s="58"/>
      <c r="W1170" s="58"/>
      <c r="X1170" s="58"/>
      <c r="Y1170" s="58"/>
      <c r="Z1170" s="58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</row>
    <row r="1171" spans="7:37" s="1" customFormat="1" ht="13.9" customHeight="1" x14ac:dyDescent="0.2"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  <c r="V1171" s="58"/>
      <c r="W1171" s="58"/>
      <c r="X1171" s="58"/>
      <c r="Y1171" s="58"/>
      <c r="Z1171" s="58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</row>
    <row r="1172" spans="7:37" s="1" customFormat="1" ht="13.9" customHeight="1" x14ac:dyDescent="0.2"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</row>
    <row r="1173" spans="7:37" s="1" customFormat="1" ht="13.9" customHeight="1" x14ac:dyDescent="0.2"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  <c r="V1173" s="58"/>
      <c r="W1173" s="58"/>
      <c r="X1173" s="58"/>
      <c r="Y1173" s="58"/>
      <c r="Z1173" s="58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</row>
    <row r="1174" spans="7:37" s="1" customFormat="1" ht="13.9" customHeight="1" x14ac:dyDescent="0.2"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  <c r="V1174" s="58"/>
      <c r="W1174" s="58"/>
      <c r="X1174" s="58"/>
      <c r="Y1174" s="58"/>
      <c r="Z1174" s="58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</row>
    <row r="1175" spans="7:37" s="1" customFormat="1" ht="13.9" customHeight="1" x14ac:dyDescent="0.2"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  <c r="V1175" s="58"/>
      <c r="W1175" s="58"/>
      <c r="X1175" s="58"/>
      <c r="Y1175" s="58"/>
      <c r="Z1175" s="58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</row>
    <row r="1176" spans="7:37" s="1" customFormat="1" ht="13.9" customHeight="1" x14ac:dyDescent="0.2"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  <c r="V1176" s="58"/>
      <c r="W1176" s="58"/>
      <c r="X1176" s="58"/>
      <c r="Y1176" s="58"/>
      <c r="Z1176" s="58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</row>
    <row r="1177" spans="7:37" s="1" customFormat="1" ht="13.9" customHeight="1" x14ac:dyDescent="0.2"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</row>
    <row r="1178" spans="7:37" s="1" customFormat="1" ht="13.9" customHeight="1" x14ac:dyDescent="0.2"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  <c r="V1178" s="58"/>
      <c r="W1178" s="58"/>
      <c r="X1178" s="58"/>
      <c r="Y1178" s="58"/>
      <c r="Z1178" s="58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</row>
    <row r="1179" spans="7:37" s="1" customFormat="1" ht="13.9" customHeight="1" x14ac:dyDescent="0.2"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  <c r="V1179" s="58"/>
      <c r="W1179" s="58"/>
      <c r="X1179" s="58"/>
      <c r="Y1179" s="58"/>
      <c r="Z1179" s="58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</row>
    <row r="1180" spans="7:37" s="1" customFormat="1" ht="13.9" customHeight="1" x14ac:dyDescent="0.2"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  <c r="V1180" s="58"/>
      <c r="W1180" s="58"/>
      <c r="X1180" s="58"/>
      <c r="Y1180" s="58"/>
      <c r="Z1180" s="58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</row>
    <row r="1181" spans="7:37" s="1" customFormat="1" ht="13.9" customHeight="1" x14ac:dyDescent="0.2"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  <c r="V1181" s="58"/>
      <c r="W1181" s="58"/>
      <c r="X1181" s="58"/>
      <c r="Y1181" s="58"/>
      <c r="Z1181" s="58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</row>
    <row r="1182" spans="7:37" s="1" customFormat="1" ht="13.9" customHeight="1" x14ac:dyDescent="0.2"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  <c r="Y1182" s="58"/>
      <c r="Z1182" s="58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</row>
    <row r="1183" spans="7:37" s="1" customFormat="1" ht="13.9" customHeight="1" x14ac:dyDescent="0.2"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  <c r="V1183" s="58"/>
      <c r="W1183" s="58"/>
      <c r="X1183" s="58"/>
      <c r="Y1183" s="58"/>
      <c r="Z1183" s="58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</row>
    <row r="1184" spans="7:37" s="1" customFormat="1" ht="13.9" customHeight="1" x14ac:dyDescent="0.2"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  <c r="V1184" s="58"/>
      <c r="W1184" s="58"/>
      <c r="X1184" s="58"/>
      <c r="Y1184" s="58"/>
      <c r="Z1184" s="58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</row>
    <row r="1185" spans="7:37" s="1" customFormat="1" ht="13.9" customHeight="1" x14ac:dyDescent="0.2"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</row>
    <row r="1186" spans="7:37" s="1" customFormat="1" ht="13.9" customHeight="1" x14ac:dyDescent="0.2"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</row>
    <row r="1187" spans="7:37" s="1" customFormat="1" ht="13.9" customHeight="1" x14ac:dyDescent="0.2"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  <c r="V1187" s="58"/>
      <c r="W1187" s="58"/>
      <c r="X1187" s="58"/>
      <c r="Y1187" s="58"/>
      <c r="Z1187" s="58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</row>
    <row r="1188" spans="7:37" s="1" customFormat="1" ht="13.9" customHeight="1" x14ac:dyDescent="0.2"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  <c r="V1188" s="58"/>
      <c r="W1188" s="58"/>
      <c r="X1188" s="58"/>
      <c r="Y1188" s="58"/>
      <c r="Z1188" s="58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</row>
    <row r="1189" spans="7:37" s="1" customFormat="1" ht="13.9" customHeight="1" x14ac:dyDescent="0.2"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  <c r="V1189" s="58"/>
      <c r="W1189" s="58"/>
      <c r="X1189" s="58"/>
      <c r="Y1189" s="58"/>
      <c r="Z1189" s="58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</row>
    <row r="1190" spans="7:37" s="1" customFormat="1" ht="13.9" customHeight="1" x14ac:dyDescent="0.2"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  <c r="V1190" s="58"/>
      <c r="W1190" s="58"/>
      <c r="X1190" s="58"/>
      <c r="Y1190" s="58"/>
      <c r="Z1190" s="58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</row>
    <row r="1191" spans="7:37" s="1" customFormat="1" ht="13.9" customHeight="1" x14ac:dyDescent="0.2"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</row>
    <row r="1192" spans="7:37" s="1" customFormat="1" ht="13.9" customHeight="1" x14ac:dyDescent="0.2"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  <c r="V1192" s="58"/>
      <c r="W1192" s="58"/>
      <c r="X1192" s="58"/>
      <c r="Y1192" s="58"/>
      <c r="Z1192" s="58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</row>
    <row r="1193" spans="7:37" s="1" customFormat="1" ht="13.9" customHeight="1" x14ac:dyDescent="0.2"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  <c r="V1193" s="58"/>
      <c r="W1193" s="58"/>
      <c r="X1193" s="58"/>
      <c r="Y1193" s="58"/>
      <c r="Z1193" s="58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</row>
    <row r="1194" spans="7:37" s="1" customFormat="1" ht="13.9" customHeight="1" x14ac:dyDescent="0.2"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  <c r="V1194" s="58"/>
      <c r="W1194" s="58"/>
      <c r="X1194" s="58"/>
      <c r="Y1194" s="58"/>
      <c r="Z1194" s="58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</row>
    <row r="1195" spans="7:37" s="1" customFormat="1" ht="13.9" customHeight="1" x14ac:dyDescent="0.2"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</row>
    <row r="1196" spans="7:37" s="1" customFormat="1" ht="13.9" customHeight="1" x14ac:dyDescent="0.2"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  <c r="V1196" s="58"/>
      <c r="W1196" s="58"/>
      <c r="X1196" s="58"/>
      <c r="Y1196" s="58"/>
      <c r="Z1196" s="58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</row>
    <row r="1197" spans="7:37" s="1" customFormat="1" ht="13.9" customHeight="1" x14ac:dyDescent="0.2"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</row>
    <row r="1198" spans="7:37" s="1" customFormat="1" ht="13.9" customHeight="1" x14ac:dyDescent="0.2"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</row>
    <row r="1199" spans="7:37" s="1" customFormat="1" ht="13.9" customHeight="1" x14ac:dyDescent="0.2"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</row>
    <row r="1200" spans="7:37" s="1" customFormat="1" ht="13.9" customHeight="1" x14ac:dyDescent="0.2"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  <c r="V1200" s="58"/>
      <c r="W1200" s="58"/>
      <c r="X1200" s="58"/>
      <c r="Y1200" s="58"/>
      <c r="Z1200" s="58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</row>
    <row r="1201" spans="7:37" s="1" customFormat="1" ht="13.9" customHeight="1" x14ac:dyDescent="0.2"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  <c r="V1201" s="58"/>
      <c r="W1201" s="58"/>
      <c r="X1201" s="58"/>
      <c r="Y1201" s="58"/>
      <c r="Z1201" s="58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</row>
    <row r="1202" spans="7:37" s="1" customFormat="1" ht="13.9" customHeight="1" x14ac:dyDescent="0.2"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  <c r="V1202" s="58"/>
      <c r="W1202" s="58"/>
      <c r="X1202" s="58"/>
      <c r="Y1202" s="58"/>
      <c r="Z1202" s="58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</row>
    <row r="1203" spans="7:37" s="1" customFormat="1" ht="13.9" customHeight="1" x14ac:dyDescent="0.2"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</row>
    <row r="1204" spans="7:37" s="1" customFormat="1" ht="13.9" customHeight="1" x14ac:dyDescent="0.2"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</row>
    <row r="1205" spans="7:37" s="1" customFormat="1" ht="13.9" customHeight="1" x14ac:dyDescent="0.2"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</row>
    <row r="1206" spans="7:37" s="1" customFormat="1" ht="13.9" customHeight="1" x14ac:dyDescent="0.2"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  <c r="V1206" s="58"/>
      <c r="W1206" s="58"/>
      <c r="X1206" s="58"/>
      <c r="Y1206" s="58"/>
      <c r="Z1206" s="58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</row>
    <row r="1207" spans="7:37" s="1" customFormat="1" ht="13.9" customHeight="1" x14ac:dyDescent="0.2"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</row>
    <row r="1208" spans="7:37" s="1" customFormat="1" ht="13.9" customHeight="1" x14ac:dyDescent="0.2"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  <c r="V1208" s="58"/>
      <c r="W1208" s="58"/>
      <c r="X1208" s="58"/>
      <c r="Y1208" s="58"/>
      <c r="Z1208" s="58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</row>
    <row r="1209" spans="7:37" s="1" customFormat="1" ht="13.9" customHeight="1" x14ac:dyDescent="0.2"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</row>
    <row r="1210" spans="7:37" s="1" customFormat="1" ht="13.9" customHeight="1" x14ac:dyDescent="0.2"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  <c r="V1210" s="58"/>
      <c r="W1210" s="58"/>
      <c r="X1210" s="58"/>
      <c r="Y1210" s="58"/>
      <c r="Z1210" s="58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</row>
    <row r="1211" spans="7:37" s="1" customFormat="1" ht="13.9" customHeight="1" x14ac:dyDescent="0.2"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</row>
    <row r="1212" spans="7:37" s="1" customFormat="1" ht="13.9" customHeight="1" x14ac:dyDescent="0.2"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  <c r="V1212" s="58"/>
      <c r="W1212" s="58"/>
      <c r="X1212" s="58"/>
      <c r="Y1212" s="58"/>
      <c r="Z1212" s="58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</row>
    <row r="1213" spans="7:37" s="1" customFormat="1" ht="13.9" customHeight="1" x14ac:dyDescent="0.2"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</row>
    <row r="1214" spans="7:37" s="1" customFormat="1" ht="13.9" customHeight="1" x14ac:dyDescent="0.2"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  <c r="V1214" s="58"/>
      <c r="W1214" s="58"/>
      <c r="X1214" s="58"/>
      <c r="Y1214" s="58"/>
      <c r="Z1214" s="58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</row>
    <row r="1215" spans="7:37" s="1" customFormat="1" ht="13.9" customHeight="1" x14ac:dyDescent="0.2"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</row>
    <row r="1216" spans="7:37" s="1" customFormat="1" ht="13.9" customHeight="1" x14ac:dyDescent="0.2"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  <c r="V1216" s="58"/>
      <c r="W1216" s="58"/>
      <c r="X1216" s="58"/>
      <c r="Y1216" s="58"/>
      <c r="Z1216" s="58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</row>
    <row r="1217" spans="7:37" s="1" customFormat="1" ht="13.9" customHeight="1" x14ac:dyDescent="0.2"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</row>
    <row r="1218" spans="7:37" s="1" customFormat="1" ht="13.9" customHeight="1" x14ac:dyDescent="0.2"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  <c r="V1218" s="58"/>
      <c r="W1218" s="58"/>
      <c r="X1218" s="58"/>
      <c r="Y1218" s="58"/>
      <c r="Z1218" s="58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</row>
    <row r="1219" spans="7:37" s="1" customFormat="1" ht="13.9" customHeight="1" x14ac:dyDescent="0.2"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</row>
    <row r="1220" spans="7:37" s="1" customFormat="1" ht="13.9" customHeight="1" x14ac:dyDescent="0.2"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  <c r="V1220" s="58"/>
      <c r="W1220" s="58"/>
      <c r="X1220" s="58"/>
      <c r="Y1220" s="58"/>
      <c r="Z1220" s="58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</row>
    <row r="1221" spans="7:37" s="1" customFormat="1" ht="13.9" customHeight="1" x14ac:dyDescent="0.2"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  <c r="V1221" s="58"/>
      <c r="W1221" s="58"/>
      <c r="X1221" s="58"/>
      <c r="Y1221" s="58"/>
      <c r="Z1221" s="58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</row>
    <row r="1222" spans="7:37" s="1" customFormat="1" ht="13.9" customHeight="1" x14ac:dyDescent="0.2"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  <c r="V1222" s="58"/>
      <c r="W1222" s="58"/>
      <c r="X1222" s="58"/>
      <c r="Y1222" s="58"/>
      <c r="Z1222" s="58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</row>
    <row r="1223" spans="7:37" s="1" customFormat="1" ht="13.9" customHeight="1" x14ac:dyDescent="0.2"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</row>
    <row r="1224" spans="7:37" s="1" customFormat="1" ht="13.9" customHeight="1" x14ac:dyDescent="0.2"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  <c r="V1224" s="58"/>
      <c r="W1224" s="58"/>
      <c r="X1224" s="58"/>
      <c r="Y1224" s="58"/>
      <c r="Z1224" s="58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</row>
    <row r="1225" spans="7:37" s="1" customFormat="1" ht="13.9" customHeight="1" x14ac:dyDescent="0.2"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  <c r="V1225" s="58"/>
      <c r="W1225" s="58"/>
      <c r="X1225" s="58"/>
      <c r="Y1225" s="58"/>
      <c r="Z1225" s="58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</row>
    <row r="1226" spans="7:37" s="1" customFormat="1" ht="13.9" customHeight="1" x14ac:dyDescent="0.2"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  <c r="V1226" s="58"/>
      <c r="W1226" s="58"/>
      <c r="X1226" s="58"/>
      <c r="Y1226" s="58"/>
      <c r="Z1226" s="58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</row>
    <row r="1227" spans="7:37" s="1" customFormat="1" ht="13.9" customHeight="1" x14ac:dyDescent="0.2"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  <c r="V1227" s="58"/>
      <c r="W1227" s="58"/>
      <c r="X1227" s="58"/>
      <c r="Y1227" s="58"/>
      <c r="Z1227" s="58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</row>
    <row r="1228" spans="7:37" s="1" customFormat="1" ht="13.9" customHeight="1" x14ac:dyDescent="0.2"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</row>
    <row r="1229" spans="7:37" s="1" customFormat="1" ht="13.9" customHeight="1" x14ac:dyDescent="0.2"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  <c r="V1229" s="58"/>
      <c r="W1229" s="58"/>
      <c r="X1229" s="58"/>
      <c r="Y1229" s="58"/>
      <c r="Z1229" s="58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</row>
    <row r="1230" spans="7:37" s="1" customFormat="1" ht="13.9" customHeight="1" x14ac:dyDescent="0.2"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  <c r="V1230" s="58"/>
      <c r="W1230" s="58"/>
      <c r="X1230" s="58"/>
      <c r="Y1230" s="58"/>
      <c r="Z1230" s="58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</row>
    <row r="1231" spans="7:37" s="1" customFormat="1" ht="13.9" customHeight="1" x14ac:dyDescent="0.2"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  <c r="V1231" s="58"/>
      <c r="W1231" s="58"/>
      <c r="X1231" s="58"/>
      <c r="Y1231" s="58"/>
      <c r="Z1231" s="58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</row>
    <row r="1232" spans="7:37" s="1" customFormat="1" ht="13.9" customHeight="1" x14ac:dyDescent="0.2"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  <c r="V1232" s="58"/>
      <c r="W1232" s="58"/>
      <c r="X1232" s="58"/>
      <c r="Y1232" s="58"/>
      <c r="Z1232" s="58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</row>
    <row r="1233" spans="7:37" s="1" customFormat="1" ht="13.9" customHeight="1" x14ac:dyDescent="0.2"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</row>
    <row r="1234" spans="7:37" s="1" customFormat="1" ht="13.9" customHeight="1" x14ac:dyDescent="0.2"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  <c r="V1234" s="58"/>
      <c r="W1234" s="58"/>
      <c r="X1234" s="58"/>
      <c r="Y1234" s="58"/>
      <c r="Z1234" s="58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</row>
    <row r="1235" spans="7:37" s="1" customFormat="1" ht="13.9" customHeight="1" x14ac:dyDescent="0.2"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  <c r="V1235" s="58"/>
      <c r="W1235" s="58"/>
      <c r="X1235" s="58"/>
      <c r="Y1235" s="58"/>
      <c r="Z1235" s="58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</row>
    <row r="1236" spans="7:37" s="1" customFormat="1" ht="13.9" customHeight="1" x14ac:dyDescent="0.2"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  <c r="V1236" s="58"/>
      <c r="W1236" s="58"/>
      <c r="X1236" s="58"/>
      <c r="Y1236" s="58"/>
      <c r="Z1236" s="58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</row>
    <row r="1237" spans="7:37" s="1" customFormat="1" ht="13.9" customHeight="1" x14ac:dyDescent="0.2"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  <c r="V1237" s="58"/>
      <c r="W1237" s="58"/>
      <c r="X1237" s="58"/>
      <c r="Y1237" s="58"/>
      <c r="Z1237" s="58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</row>
    <row r="1238" spans="7:37" s="1" customFormat="1" ht="13.9" customHeight="1" x14ac:dyDescent="0.2"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  <c r="V1238" s="58"/>
      <c r="W1238" s="58"/>
      <c r="X1238" s="58"/>
      <c r="Y1238" s="58"/>
      <c r="Z1238" s="58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</row>
    <row r="1239" spans="7:37" s="1" customFormat="1" ht="13.9" customHeight="1" x14ac:dyDescent="0.2"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</row>
    <row r="1240" spans="7:37" s="1" customFormat="1" ht="13.9" customHeight="1" x14ac:dyDescent="0.2"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  <c r="V1240" s="58"/>
      <c r="W1240" s="58"/>
      <c r="X1240" s="58"/>
      <c r="Y1240" s="58"/>
      <c r="Z1240" s="58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</row>
    <row r="1241" spans="7:37" s="1" customFormat="1" ht="13.9" customHeight="1" x14ac:dyDescent="0.2"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  <c r="V1241" s="58"/>
      <c r="W1241" s="58"/>
      <c r="X1241" s="58"/>
      <c r="Y1241" s="58"/>
      <c r="Z1241" s="58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</row>
    <row r="1242" spans="7:37" s="1" customFormat="1" ht="13.9" customHeight="1" x14ac:dyDescent="0.2"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</row>
    <row r="1243" spans="7:37" s="1" customFormat="1" ht="13.9" customHeight="1" x14ac:dyDescent="0.2"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  <c r="V1243" s="58"/>
      <c r="W1243" s="58"/>
      <c r="X1243" s="58"/>
      <c r="Y1243" s="58"/>
      <c r="Z1243" s="58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</row>
    <row r="1244" spans="7:37" s="1" customFormat="1" ht="13.9" customHeight="1" x14ac:dyDescent="0.2"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  <c r="V1244" s="58"/>
      <c r="W1244" s="58"/>
      <c r="X1244" s="58"/>
      <c r="Y1244" s="58"/>
      <c r="Z1244" s="58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</row>
    <row r="1245" spans="7:37" s="1" customFormat="1" ht="13.9" customHeight="1" x14ac:dyDescent="0.2"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  <c r="V1245" s="58"/>
      <c r="W1245" s="58"/>
      <c r="X1245" s="58"/>
      <c r="Y1245" s="58"/>
      <c r="Z1245" s="58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</row>
    <row r="1246" spans="7:37" s="1" customFormat="1" ht="13.9" customHeight="1" x14ac:dyDescent="0.2"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</row>
    <row r="1247" spans="7:37" s="1" customFormat="1" ht="13.9" customHeight="1" x14ac:dyDescent="0.2"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  <c r="V1247" s="58"/>
      <c r="W1247" s="58"/>
      <c r="X1247" s="58"/>
      <c r="Y1247" s="58"/>
      <c r="Z1247" s="58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</row>
    <row r="1248" spans="7:37" s="1" customFormat="1" ht="13.9" customHeight="1" x14ac:dyDescent="0.2"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</row>
    <row r="1249" spans="7:37" s="1" customFormat="1" ht="13.9" customHeight="1" x14ac:dyDescent="0.2"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</row>
    <row r="1250" spans="7:37" s="1" customFormat="1" ht="13.9" customHeight="1" x14ac:dyDescent="0.2"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  <c r="V1250" s="58"/>
      <c r="W1250" s="58"/>
      <c r="X1250" s="58"/>
      <c r="Y1250" s="58"/>
      <c r="Z1250" s="58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</row>
    <row r="1251" spans="7:37" s="1" customFormat="1" ht="13.9" customHeight="1" x14ac:dyDescent="0.2"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  <c r="V1251" s="58"/>
      <c r="W1251" s="58"/>
      <c r="X1251" s="58"/>
      <c r="Y1251" s="58"/>
      <c r="Z1251" s="58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</row>
    <row r="1252" spans="7:37" s="1" customFormat="1" ht="13.9" customHeight="1" x14ac:dyDescent="0.2"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</row>
    <row r="1253" spans="7:37" s="1" customFormat="1" ht="13.9" customHeight="1" x14ac:dyDescent="0.2"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  <c r="V1253" s="58"/>
      <c r="W1253" s="58"/>
      <c r="X1253" s="58"/>
      <c r="Y1253" s="58"/>
      <c r="Z1253" s="58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</row>
    <row r="1254" spans="7:37" s="1" customFormat="1" ht="13.9" customHeight="1" x14ac:dyDescent="0.2"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</row>
    <row r="1255" spans="7:37" s="1" customFormat="1" ht="13.9" customHeight="1" x14ac:dyDescent="0.2"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  <c r="V1255" s="58"/>
      <c r="W1255" s="58"/>
      <c r="X1255" s="58"/>
      <c r="Y1255" s="58"/>
      <c r="Z1255" s="58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</row>
    <row r="1256" spans="7:37" s="1" customFormat="1" ht="13.9" customHeight="1" x14ac:dyDescent="0.2"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  <c r="V1256" s="58"/>
      <c r="W1256" s="58"/>
      <c r="X1256" s="58"/>
      <c r="Y1256" s="58"/>
      <c r="Z1256" s="58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</row>
    <row r="1257" spans="7:37" s="1" customFormat="1" ht="13.9" customHeight="1" x14ac:dyDescent="0.2"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</row>
    <row r="1258" spans="7:37" s="1" customFormat="1" ht="13.9" customHeight="1" x14ac:dyDescent="0.2"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</row>
    <row r="1259" spans="7:37" s="1" customFormat="1" ht="13.9" customHeight="1" x14ac:dyDescent="0.2"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</row>
    <row r="1260" spans="7:37" s="1" customFormat="1" ht="13.9" customHeight="1" x14ac:dyDescent="0.2"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</row>
    <row r="1261" spans="7:37" s="1" customFormat="1" ht="13.9" customHeight="1" x14ac:dyDescent="0.2"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</row>
    <row r="1262" spans="7:37" s="1" customFormat="1" ht="13.9" customHeight="1" x14ac:dyDescent="0.2"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  <c r="V1262" s="58"/>
      <c r="W1262" s="58"/>
      <c r="X1262" s="58"/>
      <c r="Y1262" s="58"/>
      <c r="Z1262" s="58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</row>
    <row r="1263" spans="7:37" s="1" customFormat="1" ht="13.9" customHeight="1" x14ac:dyDescent="0.2"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  <c r="V1263" s="58"/>
      <c r="W1263" s="58"/>
      <c r="X1263" s="58"/>
      <c r="Y1263" s="58"/>
      <c r="Z1263" s="58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</row>
    <row r="1264" spans="7:37" s="1" customFormat="1" ht="13.9" customHeight="1" x14ac:dyDescent="0.2"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</row>
    <row r="1265" spans="7:37" s="1" customFormat="1" ht="13.9" customHeight="1" x14ac:dyDescent="0.2"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  <c r="V1265" s="58"/>
      <c r="W1265" s="58"/>
      <c r="X1265" s="58"/>
      <c r="Y1265" s="58"/>
      <c r="Z1265" s="58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</row>
    <row r="1266" spans="7:37" s="1" customFormat="1" ht="13.9" customHeight="1" x14ac:dyDescent="0.2"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</row>
    <row r="1267" spans="7:37" s="1" customFormat="1" ht="13.9" customHeight="1" x14ac:dyDescent="0.2"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  <c r="V1267" s="58"/>
      <c r="W1267" s="58"/>
      <c r="X1267" s="58"/>
      <c r="Y1267" s="58"/>
      <c r="Z1267" s="58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</row>
    <row r="1268" spans="7:37" s="1" customFormat="1" ht="13.9" customHeight="1" x14ac:dyDescent="0.2"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  <c r="V1268" s="58"/>
      <c r="W1268" s="58"/>
      <c r="X1268" s="58"/>
      <c r="Y1268" s="58"/>
      <c r="Z1268" s="58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</row>
    <row r="1269" spans="7:37" s="1" customFormat="1" ht="13.9" customHeight="1" x14ac:dyDescent="0.2"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</row>
    <row r="1270" spans="7:37" s="1" customFormat="1" ht="13.9" customHeight="1" x14ac:dyDescent="0.2"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</row>
    <row r="1271" spans="7:37" s="1" customFormat="1" ht="13.9" customHeight="1" x14ac:dyDescent="0.2"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58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</row>
    <row r="1272" spans="7:37" s="1" customFormat="1" ht="13.9" customHeight="1" x14ac:dyDescent="0.2"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</row>
    <row r="1273" spans="7:37" s="1" customFormat="1" ht="13.9" customHeight="1" x14ac:dyDescent="0.2"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</row>
    <row r="1274" spans="7:37" s="1" customFormat="1" ht="13.9" customHeight="1" x14ac:dyDescent="0.2"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  <c r="Z1274" s="58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</row>
    <row r="1275" spans="7:37" s="1" customFormat="1" ht="13.9" customHeight="1" x14ac:dyDescent="0.2"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  <c r="V1275" s="58"/>
      <c r="W1275" s="58"/>
      <c r="X1275" s="58"/>
      <c r="Y1275" s="58"/>
      <c r="Z1275" s="58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</row>
    <row r="1276" spans="7:37" s="1" customFormat="1" ht="13.9" customHeight="1" x14ac:dyDescent="0.2"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</row>
    <row r="1277" spans="7:37" s="1" customFormat="1" ht="13.9" customHeight="1" x14ac:dyDescent="0.2"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  <c r="V1277" s="58"/>
      <c r="W1277" s="58"/>
      <c r="X1277" s="58"/>
      <c r="Y1277" s="58"/>
      <c r="Z1277" s="58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</row>
    <row r="1278" spans="7:37" s="1" customFormat="1" ht="13.9" customHeight="1" x14ac:dyDescent="0.2"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  <c r="V1278" s="58"/>
      <c r="W1278" s="58"/>
      <c r="X1278" s="58"/>
      <c r="Y1278" s="58"/>
      <c r="Z1278" s="58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</row>
    <row r="1279" spans="7:37" s="1" customFormat="1" ht="13.9" customHeight="1" x14ac:dyDescent="0.2"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</row>
    <row r="1280" spans="7:37" s="1" customFormat="1" ht="13.9" customHeight="1" x14ac:dyDescent="0.2"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  <c r="V1280" s="58"/>
      <c r="W1280" s="58"/>
      <c r="X1280" s="58"/>
      <c r="Y1280" s="58"/>
      <c r="Z1280" s="58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</row>
    <row r="1281" spans="7:37" s="1" customFormat="1" ht="13.9" customHeight="1" x14ac:dyDescent="0.2"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</row>
    <row r="1282" spans="7:37" s="1" customFormat="1" ht="13.9" customHeight="1" x14ac:dyDescent="0.2"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  <c r="V1282" s="58"/>
      <c r="W1282" s="58"/>
      <c r="X1282" s="58"/>
      <c r="Y1282" s="58"/>
      <c r="Z1282" s="58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</row>
    <row r="1283" spans="7:37" s="1" customFormat="1" ht="13.9" customHeight="1" x14ac:dyDescent="0.2"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  <c r="V1283" s="58"/>
      <c r="W1283" s="58"/>
      <c r="X1283" s="58"/>
      <c r="Y1283" s="58"/>
      <c r="Z1283" s="58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</row>
    <row r="1284" spans="7:37" s="1" customFormat="1" ht="13.9" customHeight="1" x14ac:dyDescent="0.2"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  <c r="V1284" s="58"/>
      <c r="W1284" s="58"/>
      <c r="X1284" s="58"/>
      <c r="Y1284" s="58"/>
      <c r="Z1284" s="58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</row>
    <row r="1285" spans="7:37" s="1" customFormat="1" ht="13.9" customHeight="1" x14ac:dyDescent="0.2"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  <c r="V1285" s="58"/>
      <c r="W1285" s="58"/>
      <c r="X1285" s="58"/>
      <c r="Y1285" s="58"/>
      <c r="Z1285" s="58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</row>
    <row r="1286" spans="7:37" s="1" customFormat="1" ht="13.9" customHeight="1" x14ac:dyDescent="0.2"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  <c r="V1286" s="58"/>
      <c r="W1286" s="58"/>
      <c r="X1286" s="58"/>
      <c r="Y1286" s="58"/>
      <c r="Z1286" s="58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</row>
    <row r="1287" spans="7:37" s="1" customFormat="1" ht="13.9" customHeight="1" x14ac:dyDescent="0.2"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  <c r="V1287" s="58"/>
      <c r="W1287" s="58"/>
      <c r="X1287" s="58"/>
      <c r="Y1287" s="58"/>
      <c r="Z1287" s="58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</row>
    <row r="1288" spans="7:37" s="1" customFormat="1" ht="13.9" customHeight="1" x14ac:dyDescent="0.2"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</row>
    <row r="1289" spans="7:37" s="1" customFormat="1" ht="13.9" customHeight="1" x14ac:dyDescent="0.2"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  <c r="V1289" s="58"/>
      <c r="W1289" s="58"/>
      <c r="X1289" s="58"/>
      <c r="Y1289" s="58"/>
      <c r="Z1289" s="58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</row>
    <row r="1290" spans="7:37" s="1" customFormat="1" ht="13.9" customHeight="1" x14ac:dyDescent="0.2"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  <c r="V1290" s="58"/>
      <c r="W1290" s="58"/>
      <c r="X1290" s="58"/>
      <c r="Y1290" s="58"/>
      <c r="Z1290" s="58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</row>
    <row r="1291" spans="7:37" s="1" customFormat="1" ht="13.9" customHeight="1" x14ac:dyDescent="0.2"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</row>
    <row r="1292" spans="7:37" s="1" customFormat="1" ht="13.9" customHeight="1" x14ac:dyDescent="0.2"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  <c r="V1292" s="58"/>
      <c r="W1292" s="58"/>
      <c r="X1292" s="58"/>
      <c r="Y1292" s="58"/>
      <c r="Z1292" s="58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</row>
    <row r="1293" spans="7:37" s="1" customFormat="1" ht="13.9" customHeight="1" x14ac:dyDescent="0.2"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  <c r="V1293" s="58"/>
      <c r="W1293" s="58"/>
      <c r="X1293" s="58"/>
      <c r="Y1293" s="58"/>
      <c r="Z1293" s="58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</row>
    <row r="1294" spans="7:37" s="1" customFormat="1" ht="13.9" customHeight="1" x14ac:dyDescent="0.2"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  <c r="V1294" s="58"/>
      <c r="W1294" s="58"/>
      <c r="X1294" s="58"/>
      <c r="Y1294" s="58"/>
      <c r="Z1294" s="58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</row>
    <row r="1295" spans="7:37" s="1" customFormat="1" ht="13.9" customHeight="1" x14ac:dyDescent="0.2"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  <c r="V1295" s="58"/>
      <c r="W1295" s="58"/>
      <c r="X1295" s="58"/>
      <c r="Y1295" s="58"/>
      <c r="Z1295" s="58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</row>
    <row r="1296" spans="7:37" s="1" customFormat="1" ht="13.9" customHeight="1" x14ac:dyDescent="0.2"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</row>
    <row r="1297" spans="7:37" s="1" customFormat="1" ht="13.9" customHeight="1" x14ac:dyDescent="0.2"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</row>
    <row r="1298" spans="7:37" s="1" customFormat="1" ht="13.9" customHeight="1" x14ac:dyDescent="0.2"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  <c r="V1298" s="58"/>
      <c r="W1298" s="58"/>
      <c r="X1298" s="58"/>
      <c r="Y1298" s="58"/>
      <c r="Z1298" s="58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</row>
    <row r="1299" spans="7:37" s="1" customFormat="1" ht="13.9" customHeight="1" x14ac:dyDescent="0.2"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  <c r="V1299" s="58"/>
      <c r="W1299" s="58"/>
      <c r="X1299" s="58"/>
      <c r="Y1299" s="58"/>
      <c r="Z1299" s="58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</row>
    <row r="1300" spans="7:37" s="1" customFormat="1" ht="13.9" customHeight="1" x14ac:dyDescent="0.2"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</row>
    <row r="1301" spans="7:37" s="1" customFormat="1" ht="13.9" customHeight="1" x14ac:dyDescent="0.2"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58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</row>
    <row r="1302" spans="7:37" s="1" customFormat="1" ht="13.9" customHeight="1" x14ac:dyDescent="0.2"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</row>
    <row r="1303" spans="7:37" s="1" customFormat="1" ht="13.9" customHeight="1" x14ac:dyDescent="0.2"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58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</row>
    <row r="1304" spans="7:37" s="1" customFormat="1" ht="13.9" customHeight="1" x14ac:dyDescent="0.2"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  <c r="Z1304" s="58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</row>
    <row r="1305" spans="7:37" s="1" customFormat="1" ht="13.9" customHeight="1" x14ac:dyDescent="0.2"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  <c r="V1305" s="58"/>
      <c r="W1305" s="58"/>
      <c r="X1305" s="58"/>
      <c r="Y1305" s="58"/>
      <c r="Z1305" s="58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</row>
    <row r="1306" spans="7:37" s="1" customFormat="1" ht="13.9" customHeight="1" x14ac:dyDescent="0.2"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</row>
    <row r="1307" spans="7:37" s="1" customFormat="1" ht="13.9" customHeight="1" x14ac:dyDescent="0.2"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</row>
    <row r="1308" spans="7:37" s="1" customFormat="1" ht="13.9" customHeight="1" x14ac:dyDescent="0.2"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58"/>
      <c r="Z1308" s="58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</row>
    <row r="1309" spans="7:37" s="1" customFormat="1" ht="13.9" customHeight="1" x14ac:dyDescent="0.2"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</row>
    <row r="1310" spans="7:37" s="1" customFormat="1" ht="13.9" customHeight="1" x14ac:dyDescent="0.2"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</row>
    <row r="1311" spans="7:37" s="1" customFormat="1" ht="13.9" customHeight="1" x14ac:dyDescent="0.2"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</row>
    <row r="1312" spans="7:37" s="1" customFormat="1" ht="13.9" customHeight="1" x14ac:dyDescent="0.2"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58"/>
      <c r="Z1312" s="58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</row>
    <row r="1313" spans="7:37" s="1" customFormat="1" ht="13.9" customHeight="1" x14ac:dyDescent="0.2"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</row>
    <row r="1314" spans="7:37" s="1" customFormat="1" ht="13.9" customHeight="1" x14ac:dyDescent="0.2"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</row>
    <row r="1315" spans="7:37" s="1" customFormat="1" ht="13.9" customHeight="1" x14ac:dyDescent="0.2"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</row>
    <row r="1316" spans="7:37" s="1" customFormat="1" ht="13.9" customHeight="1" x14ac:dyDescent="0.2"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</row>
    <row r="1317" spans="7:37" s="1" customFormat="1" ht="13.9" customHeight="1" x14ac:dyDescent="0.2"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</row>
    <row r="1318" spans="7:37" s="1" customFormat="1" ht="13.9" customHeight="1" x14ac:dyDescent="0.2"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58"/>
      <c r="Z1318" s="58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</row>
    <row r="1319" spans="7:37" s="1" customFormat="1" ht="13.9" customHeight="1" x14ac:dyDescent="0.2"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58"/>
      <c r="Z1319" s="58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</row>
    <row r="1320" spans="7:37" s="1" customFormat="1" ht="13.9" customHeight="1" x14ac:dyDescent="0.2"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58"/>
      <c r="Z1320" s="58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</row>
    <row r="1321" spans="7:37" s="1" customFormat="1" ht="13.9" customHeight="1" x14ac:dyDescent="0.2"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58"/>
      <c r="Z1321" s="58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</row>
    <row r="1322" spans="7:37" s="1" customFormat="1" ht="13.9" customHeight="1" x14ac:dyDescent="0.2"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</row>
    <row r="1323" spans="7:37" s="1" customFormat="1" ht="13.9" customHeight="1" x14ac:dyDescent="0.2"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</row>
    <row r="1324" spans="7:37" s="1" customFormat="1" ht="13.9" customHeight="1" x14ac:dyDescent="0.2"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</row>
    <row r="1325" spans="7:37" s="1" customFormat="1" ht="13.9" customHeight="1" x14ac:dyDescent="0.2"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</row>
    <row r="1326" spans="7:37" s="1" customFormat="1" ht="13.9" customHeight="1" x14ac:dyDescent="0.2"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</row>
    <row r="1327" spans="7:37" s="1" customFormat="1" ht="13.9" customHeight="1" x14ac:dyDescent="0.2"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</row>
    <row r="1328" spans="7:37" s="1" customFormat="1" ht="13.9" customHeight="1" x14ac:dyDescent="0.2"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</row>
    <row r="1329" spans="7:37" s="1" customFormat="1" ht="13.9" customHeight="1" x14ac:dyDescent="0.2"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</row>
    <row r="1330" spans="7:37" s="1" customFormat="1" ht="13.9" customHeight="1" x14ac:dyDescent="0.2"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58"/>
      <c r="Z1330" s="58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</row>
    <row r="1331" spans="7:37" s="1" customFormat="1" ht="13.9" customHeight="1" x14ac:dyDescent="0.2"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58"/>
      <c r="Z1331" s="58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</row>
    <row r="1332" spans="7:37" s="1" customFormat="1" ht="13.9" customHeight="1" x14ac:dyDescent="0.2"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58"/>
      <c r="Z1332" s="58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</row>
    <row r="1333" spans="7:37" s="1" customFormat="1" ht="13.9" customHeight="1" x14ac:dyDescent="0.2"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58"/>
      <c r="Z1333" s="58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</row>
    <row r="1334" spans="7:37" s="1" customFormat="1" ht="13.9" customHeight="1" x14ac:dyDescent="0.2"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58"/>
      <c r="Z1334" s="58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</row>
    <row r="1335" spans="7:37" s="1" customFormat="1" ht="13.9" customHeight="1" x14ac:dyDescent="0.2"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</row>
    <row r="1336" spans="7:37" s="1" customFormat="1" ht="13.9" customHeight="1" x14ac:dyDescent="0.2"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</row>
    <row r="1337" spans="7:37" s="1" customFormat="1" ht="13.9" customHeight="1" x14ac:dyDescent="0.2"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58"/>
      <c r="Z1337" s="58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</row>
    <row r="1338" spans="7:37" s="1" customFormat="1" ht="13.9" customHeight="1" x14ac:dyDescent="0.2"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58"/>
      <c r="Z1338" s="58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</row>
    <row r="1339" spans="7:37" s="1" customFormat="1" ht="13.9" customHeight="1" x14ac:dyDescent="0.2"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58"/>
      <c r="Z1339" s="58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</row>
    <row r="1340" spans="7:37" s="1" customFormat="1" ht="13.9" customHeight="1" x14ac:dyDescent="0.2"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58"/>
      <c r="Z1340" s="58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</row>
    <row r="1341" spans="7:37" s="1" customFormat="1" ht="13.9" customHeight="1" x14ac:dyDescent="0.2"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58"/>
      <c r="Z1341" s="58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</row>
    <row r="1342" spans="7:37" s="1" customFormat="1" ht="13.9" customHeight="1" x14ac:dyDescent="0.2"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</row>
    <row r="1343" spans="7:37" s="1" customFormat="1" ht="13.9" customHeight="1" x14ac:dyDescent="0.2"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4"/>
      <c r="AB1343" s="54"/>
      <c r="AC1343" s="54"/>
      <c r="AD1343" s="54"/>
      <c r="AE1343" s="54"/>
      <c r="AF1343" s="54"/>
      <c r="AG1343" s="54"/>
      <c r="AH1343" s="54"/>
      <c r="AI1343" s="54"/>
      <c r="AJ1343" s="54"/>
      <c r="AK1343" s="54"/>
    </row>
    <row r="1344" spans="7:37" s="1" customFormat="1" ht="13.9" customHeight="1" x14ac:dyDescent="0.2"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4"/>
      <c r="AB1344" s="54"/>
      <c r="AC1344" s="54"/>
      <c r="AD1344" s="54"/>
      <c r="AE1344" s="54"/>
      <c r="AF1344" s="54"/>
      <c r="AG1344" s="54"/>
      <c r="AH1344" s="54"/>
      <c r="AI1344" s="54"/>
      <c r="AJ1344" s="54"/>
      <c r="AK1344" s="54"/>
    </row>
    <row r="1345" spans="7:37" s="1" customFormat="1" ht="13.9" customHeight="1" x14ac:dyDescent="0.2"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</row>
    <row r="1346" spans="7:37" s="1" customFormat="1" ht="13.9" customHeight="1" x14ac:dyDescent="0.2"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</row>
    <row r="1347" spans="7:37" s="1" customFormat="1" ht="13.9" customHeight="1" x14ac:dyDescent="0.2"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</row>
    <row r="1348" spans="7:37" s="1" customFormat="1" ht="13.9" customHeight="1" x14ac:dyDescent="0.2"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58"/>
      <c r="Z1348" s="58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</row>
    <row r="1349" spans="7:37" s="1" customFormat="1" ht="13.9" customHeight="1" x14ac:dyDescent="0.2"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58"/>
      <c r="Z1349" s="58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</row>
    <row r="1350" spans="7:37" s="1" customFormat="1" ht="13.9" customHeight="1" x14ac:dyDescent="0.2"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4"/>
      <c r="AB1350" s="54"/>
      <c r="AC1350" s="54"/>
      <c r="AD1350" s="54"/>
      <c r="AE1350" s="54"/>
      <c r="AF1350" s="54"/>
      <c r="AG1350" s="54"/>
      <c r="AH1350" s="54"/>
      <c r="AI1350" s="54"/>
      <c r="AJ1350" s="54"/>
      <c r="AK1350" s="54"/>
    </row>
    <row r="1351" spans="7:37" s="1" customFormat="1" ht="13.9" customHeight="1" x14ac:dyDescent="0.2"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58"/>
      <c r="Z1351" s="58"/>
      <c r="AA1351" s="54"/>
      <c r="AB1351" s="54"/>
      <c r="AC1351" s="54"/>
      <c r="AD1351" s="54"/>
      <c r="AE1351" s="54"/>
      <c r="AF1351" s="54"/>
      <c r="AG1351" s="54"/>
      <c r="AH1351" s="54"/>
      <c r="AI1351" s="54"/>
      <c r="AJ1351" s="54"/>
      <c r="AK1351" s="54"/>
    </row>
    <row r="1352" spans="7:37" s="1" customFormat="1" ht="13.9" customHeight="1" x14ac:dyDescent="0.2"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</row>
    <row r="1353" spans="7:37" s="1" customFormat="1" ht="13.9" customHeight="1" x14ac:dyDescent="0.2"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58"/>
      <c r="Z1353" s="58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</row>
    <row r="1354" spans="7:37" s="1" customFormat="1" ht="13.9" customHeight="1" x14ac:dyDescent="0.2"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</row>
    <row r="1355" spans="7:37" s="1" customFormat="1" ht="13.9" customHeight="1" x14ac:dyDescent="0.2"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</row>
    <row r="1356" spans="7:37" s="1" customFormat="1" ht="13.9" customHeight="1" x14ac:dyDescent="0.2"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58"/>
      <c r="Z1356" s="58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</row>
    <row r="1357" spans="7:37" s="1" customFormat="1" ht="13.9" customHeight="1" x14ac:dyDescent="0.2"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58"/>
      <c r="Z1357" s="58"/>
      <c r="AA1357" s="54"/>
      <c r="AB1357" s="54"/>
      <c r="AC1357" s="54"/>
      <c r="AD1357" s="54"/>
      <c r="AE1357" s="54"/>
      <c r="AF1357" s="54"/>
      <c r="AG1357" s="54"/>
      <c r="AH1357" s="54"/>
      <c r="AI1357" s="54"/>
      <c r="AJ1357" s="54"/>
      <c r="AK1357" s="54"/>
    </row>
    <row r="1358" spans="7:37" s="1" customFormat="1" ht="13.9" customHeight="1" x14ac:dyDescent="0.2"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58"/>
      <c r="Z1358" s="58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</row>
    <row r="1359" spans="7:37" s="1" customFormat="1" ht="13.9" customHeight="1" x14ac:dyDescent="0.2"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58"/>
      <c r="Z1359" s="58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</row>
    <row r="1360" spans="7:37" s="1" customFormat="1" ht="13.9" customHeight="1" x14ac:dyDescent="0.2"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</row>
    <row r="1361" spans="7:37" s="1" customFormat="1" ht="13.9" customHeight="1" x14ac:dyDescent="0.2"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</row>
    <row r="1362" spans="7:37" s="1" customFormat="1" ht="13.9" customHeight="1" x14ac:dyDescent="0.2"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58"/>
      <c r="Z1362" s="58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</row>
    <row r="1363" spans="7:37" s="1" customFormat="1" ht="13.9" customHeight="1" x14ac:dyDescent="0.2"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</row>
    <row r="1364" spans="7:37" s="1" customFormat="1" ht="13.9" customHeight="1" x14ac:dyDescent="0.2"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58"/>
      <c r="Z1364" s="58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</row>
    <row r="1365" spans="7:37" s="1" customFormat="1" ht="13.9" customHeight="1" x14ac:dyDescent="0.2"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58"/>
      <c r="Z1365" s="58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</row>
    <row r="1366" spans="7:37" s="1" customFormat="1" ht="13.9" customHeight="1" x14ac:dyDescent="0.2"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</row>
    <row r="1367" spans="7:37" s="1" customFormat="1" ht="13.9" customHeight="1" x14ac:dyDescent="0.2"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</row>
    <row r="1368" spans="7:37" s="1" customFormat="1" ht="13.9" customHeight="1" x14ac:dyDescent="0.2"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58"/>
      <c r="Z1368" s="58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</row>
    <row r="1369" spans="7:37" s="1" customFormat="1" ht="13.9" customHeight="1" x14ac:dyDescent="0.2"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</row>
    <row r="1370" spans="7:37" s="1" customFormat="1" ht="13.9" customHeight="1" x14ac:dyDescent="0.2"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58"/>
      <c r="Z1370" s="58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</row>
    <row r="1371" spans="7:37" s="1" customFormat="1" ht="13.9" customHeight="1" x14ac:dyDescent="0.2"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  <c r="V1371" s="58"/>
      <c r="W1371" s="58"/>
      <c r="X1371" s="58"/>
      <c r="Y1371" s="58"/>
      <c r="Z1371" s="58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</row>
    <row r="1372" spans="7:37" s="1" customFormat="1" ht="13.9" customHeight="1" x14ac:dyDescent="0.2"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</row>
    <row r="1373" spans="7:37" s="1" customFormat="1" ht="13.9" customHeight="1" x14ac:dyDescent="0.2"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58"/>
      <c r="W1373" s="58"/>
      <c r="X1373" s="58"/>
      <c r="Y1373" s="58"/>
      <c r="Z1373" s="58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</row>
    <row r="1374" spans="7:37" s="1" customFormat="1" ht="13.9" customHeight="1" x14ac:dyDescent="0.2"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  <c r="V1374" s="58"/>
      <c r="W1374" s="58"/>
      <c r="X1374" s="58"/>
      <c r="Y1374" s="58"/>
      <c r="Z1374" s="58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</row>
    <row r="1375" spans="7:37" s="1" customFormat="1" ht="13.9" customHeight="1" x14ac:dyDescent="0.2"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  <c r="V1375" s="58"/>
      <c r="W1375" s="58"/>
      <c r="X1375" s="58"/>
      <c r="Y1375" s="58"/>
      <c r="Z1375" s="58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</row>
    <row r="1376" spans="7:37" s="1" customFormat="1" ht="13.9" customHeight="1" x14ac:dyDescent="0.2"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  <c r="V1376" s="58"/>
      <c r="W1376" s="58"/>
      <c r="X1376" s="58"/>
      <c r="Y1376" s="58"/>
      <c r="Z1376" s="58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</row>
    <row r="1377" spans="7:37" s="1" customFormat="1" ht="13.9" customHeight="1" x14ac:dyDescent="0.2"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58"/>
      <c r="W1377" s="58"/>
      <c r="X1377" s="58"/>
      <c r="Y1377" s="58"/>
      <c r="Z1377" s="58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</row>
    <row r="1378" spans="7:37" s="1" customFormat="1" ht="13.9" customHeight="1" x14ac:dyDescent="0.2"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  <c r="V1378" s="58"/>
      <c r="W1378" s="58"/>
      <c r="X1378" s="58"/>
      <c r="Y1378" s="58"/>
      <c r="Z1378" s="58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</row>
    <row r="1379" spans="7:37" s="1" customFormat="1" ht="13.9" customHeight="1" x14ac:dyDescent="0.2"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  <c r="V1379" s="58"/>
      <c r="W1379" s="58"/>
      <c r="X1379" s="58"/>
      <c r="Y1379" s="58"/>
      <c r="Z1379" s="58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</row>
    <row r="1380" spans="7:37" s="1" customFormat="1" ht="13.9" customHeight="1" x14ac:dyDescent="0.2"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  <c r="V1380" s="58"/>
      <c r="W1380" s="58"/>
      <c r="X1380" s="58"/>
      <c r="Y1380" s="58"/>
      <c r="Z1380" s="58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</row>
    <row r="1381" spans="7:37" s="1" customFormat="1" ht="13.9" customHeight="1" x14ac:dyDescent="0.2"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</row>
    <row r="1382" spans="7:37" s="1" customFormat="1" ht="13.9" customHeight="1" x14ac:dyDescent="0.2"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</row>
    <row r="1383" spans="7:37" s="1" customFormat="1" ht="13.9" customHeight="1" x14ac:dyDescent="0.2"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</row>
    <row r="1384" spans="7:37" s="1" customFormat="1" ht="13.9" customHeight="1" x14ac:dyDescent="0.2"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  <c r="V1384" s="58"/>
      <c r="W1384" s="58"/>
      <c r="X1384" s="58"/>
      <c r="Y1384" s="58"/>
      <c r="Z1384" s="58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</row>
    <row r="1385" spans="7:37" s="1" customFormat="1" ht="13.9" customHeight="1" x14ac:dyDescent="0.2"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  <c r="V1385" s="58"/>
      <c r="W1385" s="58"/>
      <c r="X1385" s="58"/>
      <c r="Y1385" s="58"/>
      <c r="Z1385" s="58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</row>
    <row r="1386" spans="7:37" s="1" customFormat="1" ht="13.9" customHeight="1" x14ac:dyDescent="0.2"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</row>
    <row r="1387" spans="7:37" s="1" customFormat="1" ht="13.9" customHeight="1" x14ac:dyDescent="0.2"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  <c r="V1387" s="58"/>
      <c r="W1387" s="58"/>
      <c r="X1387" s="58"/>
      <c r="Y1387" s="58"/>
      <c r="Z1387" s="58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</row>
    <row r="1388" spans="7:37" s="1" customFormat="1" ht="13.9" customHeight="1" x14ac:dyDescent="0.2"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  <c r="V1388" s="58"/>
      <c r="W1388" s="58"/>
      <c r="X1388" s="58"/>
      <c r="Y1388" s="58"/>
      <c r="Z1388" s="58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</row>
    <row r="1389" spans="7:37" s="1" customFormat="1" ht="13.9" customHeight="1" x14ac:dyDescent="0.2"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 s="58"/>
      <c r="W1389" s="58"/>
      <c r="X1389" s="58"/>
      <c r="Y1389" s="58"/>
      <c r="Z1389" s="58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</row>
    <row r="1390" spans="7:37" s="1" customFormat="1" ht="13.9" customHeight="1" x14ac:dyDescent="0.2"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</row>
    <row r="1391" spans="7:37" s="1" customFormat="1" ht="13.9" customHeight="1" x14ac:dyDescent="0.2"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  <c r="V1391" s="58"/>
      <c r="W1391" s="58"/>
      <c r="X1391" s="58"/>
      <c r="Y1391" s="58"/>
      <c r="Z1391" s="58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</row>
    <row r="1392" spans="7:37" s="1" customFormat="1" ht="13.9" customHeight="1" x14ac:dyDescent="0.2"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  <c r="V1392" s="58"/>
      <c r="W1392" s="58"/>
      <c r="X1392" s="58"/>
      <c r="Y1392" s="58"/>
      <c r="Z1392" s="58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</row>
    <row r="1393" spans="7:37" s="1" customFormat="1" ht="13.9" customHeight="1" x14ac:dyDescent="0.2"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  <c r="V1393" s="58"/>
      <c r="W1393" s="58"/>
      <c r="X1393" s="58"/>
      <c r="Y1393" s="58"/>
      <c r="Z1393" s="58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</row>
    <row r="1394" spans="7:37" s="1" customFormat="1" ht="13.9" customHeight="1" x14ac:dyDescent="0.2"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  <c r="V1394" s="58"/>
      <c r="W1394" s="58"/>
      <c r="X1394" s="58"/>
      <c r="Y1394" s="58"/>
      <c r="Z1394" s="58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</row>
    <row r="1395" spans="7:37" s="1" customFormat="1" ht="13.9" customHeight="1" x14ac:dyDescent="0.2"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  <c r="V1395" s="58"/>
      <c r="W1395" s="58"/>
      <c r="X1395" s="58"/>
      <c r="Y1395" s="58"/>
      <c r="Z1395" s="58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</row>
    <row r="1396" spans="7:37" s="1" customFormat="1" ht="13.9" customHeight="1" x14ac:dyDescent="0.2"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</row>
    <row r="1397" spans="7:37" s="1" customFormat="1" ht="13.9" customHeight="1" x14ac:dyDescent="0.2"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</row>
    <row r="1398" spans="7:37" s="1" customFormat="1" ht="13.9" customHeight="1" x14ac:dyDescent="0.2"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  <c r="V1398" s="58"/>
      <c r="W1398" s="58"/>
      <c r="X1398" s="58"/>
      <c r="Y1398" s="58"/>
      <c r="Z1398" s="58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</row>
    <row r="1399" spans="7:37" s="1" customFormat="1" ht="13.9" customHeight="1" x14ac:dyDescent="0.2"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</row>
    <row r="1400" spans="7:37" s="1" customFormat="1" ht="13.9" customHeight="1" x14ac:dyDescent="0.2"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  <c r="V1400" s="58"/>
      <c r="W1400" s="58"/>
      <c r="X1400" s="58"/>
      <c r="Y1400" s="58"/>
      <c r="Z1400" s="58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</row>
    <row r="1401" spans="7:37" s="1" customFormat="1" ht="13.9" customHeight="1" x14ac:dyDescent="0.2"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  <c r="V1401" s="58"/>
      <c r="W1401" s="58"/>
      <c r="X1401" s="58"/>
      <c r="Y1401" s="58"/>
      <c r="Z1401" s="58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</row>
    <row r="1402" spans="7:37" s="1" customFormat="1" ht="13.9" customHeight="1" x14ac:dyDescent="0.2"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</row>
    <row r="1403" spans="7:37" s="1" customFormat="1" ht="13.9" customHeight="1" x14ac:dyDescent="0.2"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58"/>
      <c r="W1403" s="58"/>
      <c r="X1403" s="58"/>
      <c r="Y1403" s="58"/>
      <c r="Z1403" s="58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</row>
    <row r="1404" spans="7:37" s="1" customFormat="1" ht="13.9" customHeight="1" x14ac:dyDescent="0.2"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  <c r="V1404" s="58"/>
      <c r="W1404" s="58"/>
      <c r="X1404" s="58"/>
      <c r="Y1404" s="58"/>
      <c r="Z1404" s="58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</row>
    <row r="1405" spans="7:37" s="1" customFormat="1" ht="13.9" customHeight="1" x14ac:dyDescent="0.2"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  <c r="V1405" s="58"/>
      <c r="W1405" s="58"/>
      <c r="X1405" s="58"/>
      <c r="Y1405" s="58"/>
      <c r="Z1405" s="58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</row>
    <row r="1406" spans="7:37" s="1" customFormat="1" ht="13.9" customHeight="1" x14ac:dyDescent="0.2"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  <c r="V1406" s="58"/>
      <c r="W1406" s="58"/>
      <c r="X1406" s="58"/>
      <c r="Y1406" s="58"/>
      <c r="Z1406" s="58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</row>
    <row r="1407" spans="7:37" s="1" customFormat="1" ht="13.9" customHeight="1" x14ac:dyDescent="0.2"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  <c r="V1407" s="58"/>
      <c r="W1407" s="58"/>
      <c r="X1407" s="58"/>
      <c r="Y1407" s="58"/>
      <c r="Z1407" s="58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</row>
    <row r="1408" spans="7:37" s="1" customFormat="1" ht="13.9" customHeight="1" x14ac:dyDescent="0.2"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</row>
    <row r="1409" spans="7:37" s="1" customFormat="1" ht="13.9" customHeight="1" x14ac:dyDescent="0.2"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</row>
    <row r="1410" spans="7:37" s="1" customFormat="1" ht="13.9" customHeight="1" x14ac:dyDescent="0.2"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  <c r="V1410" s="58"/>
      <c r="W1410" s="58"/>
      <c r="X1410" s="58"/>
      <c r="Y1410" s="58"/>
      <c r="Z1410" s="58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</row>
    <row r="1411" spans="7:37" s="1" customFormat="1" ht="13.9" customHeight="1" x14ac:dyDescent="0.2"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  <c r="V1411" s="58"/>
      <c r="W1411" s="58"/>
      <c r="X1411" s="58"/>
      <c r="Y1411" s="58"/>
      <c r="Z1411" s="58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</row>
    <row r="1412" spans="7:37" s="1" customFormat="1" ht="13.9" customHeight="1" x14ac:dyDescent="0.2"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</row>
    <row r="1413" spans="7:37" s="1" customFormat="1" ht="13.9" customHeight="1" x14ac:dyDescent="0.2"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</row>
    <row r="1414" spans="7:37" s="1" customFormat="1" ht="13.9" customHeight="1" x14ac:dyDescent="0.2"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</row>
    <row r="1415" spans="7:37" s="1" customFormat="1" ht="13.9" customHeight="1" x14ac:dyDescent="0.2"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</row>
    <row r="1416" spans="7:37" s="1" customFormat="1" ht="13.9" customHeight="1" x14ac:dyDescent="0.2"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</row>
    <row r="1417" spans="7:37" s="1" customFormat="1" ht="13.9" customHeight="1" x14ac:dyDescent="0.2"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</row>
    <row r="1418" spans="7:37" s="1" customFormat="1" ht="13.9" customHeight="1" x14ac:dyDescent="0.2"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</row>
    <row r="1419" spans="7:37" s="1" customFormat="1" ht="13.9" customHeight="1" x14ac:dyDescent="0.2"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</row>
    <row r="1420" spans="7:37" s="1" customFormat="1" ht="13.9" customHeight="1" x14ac:dyDescent="0.2"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</row>
    <row r="1421" spans="7:37" s="1" customFormat="1" ht="13.9" customHeight="1" x14ac:dyDescent="0.2"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</row>
    <row r="1422" spans="7:37" s="1" customFormat="1" ht="13.9" customHeight="1" x14ac:dyDescent="0.2"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</row>
    <row r="1423" spans="7:37" s="1" customFormat="1" ht="13.9" customHeight="1" x14ac:dyDescent="0.2"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</row>
    <row r="1424" spans="7:37" s="1" customFormat="1" ht="13.9" customHeight="1" x14ac:dyDescent="0.2"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</row>
    <row r="1425" spans="7:37" s="1" customFormat="1" ht="13.9" customHeight="1" x14ac:dyDescent="0.2"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</row>
    <row r="1426" spans="7:37" s="1" customFormat="1" ht="13.9" customHeight="1" x14ac:dyDescent="0.2"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8"/>
      <c r="T1426" s="58"/>
      <c r="U1426" s="58"/>
      <c r="V1426" s="58"/>
      <c r="W1426" s="58"/>
      <c r="X1426" s="58"/>
      <c r="Y1426" s="58"/>
      <c r="Z1426" s="58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</row>
    <row r="1427" spans="7:37" s="1" customFormat="1" ht="13.9" customHeight="1" x14ac:dyDescent="0.2"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8"/>
      <c r="T1427" s="58"/>
      <c r="U1427" s="58"/>
      <c r="V1427" s="58"/>
      <c r="W1427" s="58"/>
      <c r="X1427" s="58"/>
      <c r="Y1427" s="58"/>
      <c r="Z1427" s="58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</row>
    <row r="1428" spans="7:37" s="1" customFormat="1" ht="13.9" customHeight="1" x14ac:dyDescent="0.2"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</row>
    <row r="1429" spans="7:37" s="1" customFormat="1" ht="13.9" customHeight="1" x14ac:dyDescent="0.2"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8"/>
      <c r="T1429" s="58"/>
      <c r="U1429" s="58"/>
      <c r="V1429" s="58"/>
      <c r="W1429" s="58"/>
      <c r="X1429" s="58"/>
      <c r="Y1429" s="58"/>
      <c r="Z1429" s="58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</row>
    <row r="1430" spans="7:37" s="1" customFormat="1" ht="13.9" customHeight="1" x14ac:dyDescent="0.2"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8"/>
      <c r="T1430" s="58"/>
      <c r="U1430" s="58"/>
      <c r="V1430" s="58"/>
      <c r="W1430" s="58"/>
      <c r="X1430" s="58"/>
      <c r="Y1430" s="58"/>
      <c r="Z1430" s="58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</row>
    <row r="1431" spans="7:37" s="1" customFormat="1" ht="13.9" customHeight="1" x14ac:dyDescent="0.2"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8"/>
      <c r="T1431" s="58"/>
      <c r="U1431" s="58"/>
      <c r="V1431" s="58"/>
      <c r="W1431" s="58"/>
      <c r="X1431" s="58"/>
      <c r="Y1431" s="58"/>
      <c r="Z1431" s="58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</row>
    <row r="1432" spans="7:37" s="1" customFormat="1" ht="13.9" customHeight="1" x14ac:dyDescent="0.2"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8"/>
      <c r="T1432" s="58"/>
      <c r="U1432" s="58"/>
      <c r="V1432" s="58"/>
      <c r="W1432" s="58"/>
      <c r="X1432" s="58"/>
      <c r="Y1432" s="58"/>
      <c r="Z1432" s="58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</row>
    <row r="1433" spans="7:37" s="1" customFormat="1" ht="13.9" customHeight="1" x14ac:dyDescent="0.2"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8"/>
      <c r="T1433" s="58"/>
      <c r="U1433" s="58"/>
      <c r="V1433" s="58"/>
      <c r="W1433" s="58"/>
      <c r="X1433" s="58"/>
      <c r="Y1433" s="58"/>
      <c r="Z1433" s="58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</row>
    <row r="1434" spans="7:37" s="1" customFormat="1" ht="13.9" customHeight="1" x14ac:dyDescent="0.2"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8"/>
      <c r="T1434" s="58"/>
      <c r="U1434" s="58"/>
      <c r="V1434" s="58"/>
      <c r="W1434" s="58"/>
      <c r="X1434" s="58"/>
      <c r="Y1434" s="58"/>
      <c r="Z1434" s="58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</row>
    <row r="1435" spans="7:37" s="1" customFormat="1" ht="13.9" customHeight="1" x14ac:dyDescent="0.2"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8"/>
      <c r="T1435" s="58"/>
      <c r="U1435" s="58"/>
      <c r="V1435" s="58"/>
      <c r="W1435" s="58"/>
      <c r="X1435" s="58"/>
      <c r="Y1435" s="58"/>
      <c r="Z1435" s="58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</row>
    <row r="1436" spans="7:37" s="1" customFormat="1" ht="13.9" customHeight="1" x14ac:dyDescent="0.2"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8"/>
      <c r="T1436" s="58"/>
      <c r="U1436" s="58"/>
      <c r="V1436" s="58"/>
      <c r="W1436" s="58"/>
      <c r="X1436" s="58"/>
      <c r="Y1436" s="58"/>
      <c r="Z1436" s="58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</row>
    <row r="1437" spans="7:37" s="1" customFormat="1" ht="13.9" customHeight="1" x14ac:dyDescent="0.2"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8"/>
      <c r="T1437" s="58"/>
      <c r="U1437" s="58"/>
      <c r="V1437" s="58"/>
      <c r="W1437" s="58"/>
      <c r="X1437" s="58"/>
      <c r="Y1437" s="58"/>
      <c r="Z1437" s="58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</row>
    <row r="1438" spans="7:37" s="1" customFormat="1" ht="13.9" customHeight="1" x14ac:dyDescent="0.2"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</row>
    <row r="1439" spans="7:37" s="1" customFormat="1" ht="13.9" customHeight="1" x14ac:dyDescent="0.2"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8"/>
      <c r="T1439" s="58"/>
      <c r="U1439" s="58"/>
      <c r="V1439" s="58"/>
      <c r="W1439" s="58"/>
      <c r="X1439" s="58"/>
      <c r="Y1439" s="58"/>
      <c r="Z1439" s="58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</row>
    <row r="1440" spans="7:37" s="1" customFormat="1" ht="13.9" customHeight="1" x14ac:dyDescent="0.2"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8"/>
      <c r="T1440" s="58"/>
      <c r="U1440" s="58"/>
      <c r="V1440" s="58"/>
      <c r="W1440" s="58"/>
      <c r="X1440" s="58"/>
      <c r="Y1440" s="58"/>
      <c r="Z1440" s="58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</row>
    <row r="1441" spans="7:37" s="1" customFormat="1" ht="13.9" customHeight="1" x14ac:dyDescent="0.2"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8"/>
      <c r="T1441" s="58"/>
      <c r="U1441" s="58"/>
      <c r="V1441" s="58"/>
      <c r="W1441" s="58"/>
      <c r="X1441" s="58"/>
      <c r="Y1441" s="58"/>
      <c r="Z1441" s="58"/>
      <c r="AA1441" s="54"/>
      <c r="AB1441" s="54"/>
      <c r="AC1441" s="54"/>
      <c r="AD1441" s="54"/>
      <c r="AE1441" s="54"/>
      <c r="AF1441" s="54"/>
      <c r="AG1441" s="54"/>
      <c r="AH1441" s="54"/>
      <c r="AI1441" s="54"/>
      <c r="AJ1441" s="54"/>
      <c r="AK1441" s="54"/>
    </row>
    <row r="1442" spans="7:37" s="1" customFormat="1" ht="13.9" customHeight="1" x14ac:dyDescent="0.2"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8"/>
      <c r="T1442" s="58"/>
      <c r="U1442" s="58"/>
      <c r="V1442" s="58"/>
      <c r="W1442" s="58"/>
      <c r="X1442" s="58"/>
      <c r="Y1442" s="58"/>
      <c r="Z1442" s="58"/>
      <c r="AA1442" s="54"/>
      <c r="AB1442" s="54"/>
      <c r="AC1442" s="54"/>
      <c r="AD1442" s="54"/>
      <c r="AE1442" s="54"/>
      <c r="AF1442" s="54"/>
      <c r="AG1442" s="54"/>
      <c r="AH1442" s="54"/>
      <c r="AI1442" s="54"/>
      <c r="AJ1442" s="54"/>
      <c r="AK1442" s="54"/>
    </row>
    <row r="1443" spans="7:37" s="1" customFormat="1" ht="13.9" customHeight="1" x14ac:dyDescent="0.2"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8"/>
      <c r="T1443" s="58"/>
      <c r="U1443" s="58"/>
      <c r="V1443" s="58"/>
      <c r="W1443" s="58"/>
      <c r="X1443" s="58"/>
      <c r="Y1443" s="58"/>
      <c r="Z1443" s="58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</row>
    <row r="1444" spans="7:37" s="1" customFormat="1" ht="13.9" customHeight="1" x14ac:dyDescent="0.2"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8"/>
      <c r="T1444" s="58"/>
      <c r="U1444" s="58"/>
      <c r="V1444" s="58"/>
      <c r="W1444" s="58"/>
      <c r="X1444" s="58"/>
      <c r="Y1444" s="58"/>
      <c r="Z1444" s="58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</row>
    <row r="1445" spans="7:37" s="1" customFormat="1" ht="13.9" customHeight="1" x14ac:dyDescent="0.2"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8"/>
      <c r="T1445" s="58"/>
      <c r="U1445" s="58"/>
      <c r="V1445" s="58"/>
      <c r="W1445" s="58"/>
      <c r="X1445" s="58"/>
      <c r="Y1445" s="58"/>
      <c r="Z1445" s="58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</row>
    <row r="1446" spans="7:37" s="1" customFormat="1" ht="13.9" customHeight="1" x14ac:dyDescent="0.2"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8"/>
      <c r="T1446" s="58"/>
      <c r="U1446" s="58"/>
      <c r="V1446" s="58"/>
      <c r="W1446" s="58"/>
      <c r="X1446" s="58"/>
      <c r="Y1446" s="58"/>
      <c r="Z1446" s="58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</row>
    <row r="1447" spans="7:37" s="1" customFormat="1" ht="13.9" customHeight="1" x14ac:dyDescent="0.2"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</row>
    <row r="1448" spans="7:37" s="1" customFormat="1" ht="13.9" customHeight="1" x14ac:dyDescent="0.2"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8"/>
      <c r="T1448" s="58"/>
      <c r="U1448" s="58"/>
      <c r="V1448" s="58"/>
      <c r="W1448" s="58"/>
      <c r="X1448" s="58"/>
      <c r="Y1448" s="58"/>
      <c r="Z1448" s="58"/>
      <c r="AA1448" s="54"/>
      <c r="AB1448" s="54"/>
      <c r="AC1448" s="54"/>
      <c r="AD1448" s="54"/>
      <c r="AE1448" s="54"/>
      <c r="AF1448" s="54"/>
      <c r="AG1448" s="54"/>
      <c r="AH1448" s="54"/>
      <c r="AI1448" s="54"/>
      <c r="AJ1448" s="54"/>
      <c r="AK1448" s="54"/>
    </row>
    <row r="1449" spans="7:37" s="1" customFormat="1" ht="13.9" customHeight="1" x14ac:dyDescent="0.2"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4"/>
      <c r="AB1449" s="54"/>
      <c r="AC1449" s="54"/>
      <c r="AD1449" s="54"/>
      <c r="AE1449" s="54"/>
      <c r="AF1449" s="54"/>
      <c r="AG1449" s="54"/>
      <c r="AH1449" s="54"/>
      <c r="AI1449" s="54"/>
      <c r="AJ1449" s="54"/>
      <c r="AK1449" s="54"/>
    </row>
    <row r="1450" spans="7:37" s="1" customFormat="1" ht="13.9" customHeight="1" x14ac:dyDescent="0.2"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8"/>
      <c r="T1450" s="58"/>
      <c r="U1450" s="58"/>
      <c r="V1450" s="58"/>
      <c r="W1450" s="58"/>
      <c r="X1450" s="58"/>
      <c r="Y1450" s="58"/>
      <c r="Z1450" s="58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</row>
    <row r="1451" spans="7:37" s="1" customFormat="1" ht="13.9" customHeight="1" x14ac:dyDescent="0.2"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8"/>
      <c r="T1451" s="58"/>
      <c r="U1451" s="58"/>
      <c r="V1451" s="58"/>
      <c r="W1451" s="58"/>
      <c r="X1451" s="58"/>
      <c r="Y1451" s="58"/>
      <c r="Z1451" s="58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</row>
    <row r="1452" spans="7:37" s="1" customFormat="1" ht="13.9" customHeight="1" x14ac:dyDescent="0.2"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8"/>
      <c r="T1452" s="58"/>
      <c r="U1452" s="58"/>
      <c r="V1452" s="58"/>
      <c r="W1452" s="58"/>
      <c r="X1452" s="58"/>
      <c r="Y1452" s="58"/>
      <c r="Z1452" s="58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</row>
    <row r="1453" spans="7:37" s="1" customFormat="1" ht="13.9" customHeight="1" x14ac:dyDescent="0.2"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8"/>
      <c r="T1453" s="58"/>
      <c r="U1453" s="58"/>
      <c r="V1453" s="58"/>
      <c r="W1453" s="58"/>
      <c r="X1453" s="58"/>
      <c r="Y1453" s="58"/>
      <c r="Z1453" s="58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</row>
    <row r="1454" spans="7:37" s="1" customFormat="1" ht="13.9" customHeight="1" x14ac:dyDescent="0.2"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8"/>
      <c r="T1454" s="58"/>
      <c r="U1454" s="58"/>
      <c r="V1454" s="58"/>
      <c r="W1454" s="58"/>
      <c r="X1454" s="58"/>
      <c r="Y1454" s="58"/>
      <c r="Z1454" s="58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</row>
    <row r="1455" spans="7:37" s="1" customFormat="1" ht="13.9" customHeight="1" x14ac:dyDescent="0.2"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8"/>
      <c r="T1455" s="58"/>
      <c r="U1455" s="58"/>
      <c r="V1455" s="58"/>
      <c r="W1455" s="58"/>
      <c r="X1455" s="58"/>
      <c r="Y1455" s="58"/>
      <c r="Z1455" s="58"/>
      <c r="AA1455" s="54"/>
      <c r="AB1455" s="54"/>
      <c r="AC1455" s="54"/>
      <c r="AD1455" s="54"/>
      <c r="AE1455" s="54"/>
      <c r="AF1455" s="54"/>
      <c r="AG1455" s="54"/>
      <c r="AH1455" s="54"/>
      <c r="AI1455" s="54"/>
      <c r="AJ1455" s="54"/>
      <c r="AK1455" s="54"/>
    </row>
    <row r="1456" spans="7:37" s="1" customFormat="1" ht="13.9" customHeight="1" x14ac:dyDescent="0.2"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4"/>
      <c r="AB1456" s="54"/>
      <c r="AC1456" s="54"/>
      <c r="AD1456" s="54"/>
      <c r="AE1456" s="54"/>
      <c r="AF1456" s="54"/>
      <c r="AG1456" s="54"/>
      <c r="AH1456" s="54"/>
      <c r="AI1456" s="54"/>
      <c r="AJ1456" s="54"/>
      <c r="AK1456" s="54"/>
    </row>
    <row r="1457" spans="7:37" s="1" customFormat="1" ht="13.9" customHeight="1" x14ac:dyDescent="0.2"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8"/>
      <c r="T1457" s="58"/>
      <c r="U1457" s="58"/>
      <c r="V1457" s="58"/>
      <c r="W1457" s="58"/>
      <c r="X1457" s="58"/>
      <c r="Y1457" s="58"/>
      <c r="Z1457" s="58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</row>
    <row r="1458" spans="7:37" s="1" customFormat="1" ht="13.9" customHeight="1" x14ac:dyDescent="0.2"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8"/>
      <c r="T1458" s="58"/>
      <c r="U1458" s="58"/>
      <c r="V1458" s="58"/>
      <c r="W1458" s="58"/>
      <c r="X1458" s="58"/>
      <c r="Y1458" s="58"/>
      <c r="Z1458" s="58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</row>
    <row r="1459" spans="7:37" s="1" customFormat="1" ht="13.9" customHeight="1" x14ac:dyDescent="0.2"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8"/>
      <c r="T1459" s="58"/>
      <c r="U1459" s="58"/>
      <c r="V1459" s="58"/>
      <c r="W1459" s="58"/>
      <c r="X1459" s="58"/>
      <c r="Y1459" s="58"/>
      <c r="Z1459" s="58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</row>
    <row r="1460" spans="7:37" s="1" customFormat="1" ht="13.9" customHeight="1" x14ac:dyDescent="0.2"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8"/>
      <c r="T1460" s="58"/>
      <c r="U1460" s="58"/>
      <c r="V1460" s="58"/>
      <c r="W1460" s="58"/>
      <c r="X1460" s="58"/>
      <c r="Y1460" s="58"/>
      <c r="Z1460" s="58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</row>
    <row r="1461" spans="7:37" s="1" customFormat="1" ht="13.9" customHeight="1" x14ac:dyDescent="0.2"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8"/>
      <c r="T1461" s="58"/>
      <c r="U1461" s="58"/>
      <c r="V1461" s="58"/>
      <c r="W1461" s="58"/>
      <c r="X1461" s="58"/>
      <c r="Y1461" s="58"/>
      <c r="Z1461" s="58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</row>
    <row r="1462" spans="7:37" s="1" customFormat="1" ht="13.9" customHeight="1" x14ac:dyDescent="0.2"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8"/>
      <c r="T1462" s="58"/>
      <c r="U1462" s="58"/>
      <c r="V1462" s="58"/>
      <c r="W1462" s="58"/>
      <c r="X1462" s="58"/>
      <c r="Y1462" s="58"/>
      <c r="Z1462" s="58"/>
      <c r="AA1462" s="54"/>
      <c r="AB1462" s="54"/>
      <c r="AC1462" s="54"/>
      <c r="AD1462" s="54"/>
      <c r="AE1462" s="54"/>
      <c r="AF1462" s="54"/>
      <c r="AG1462" s="54"/>
      <c r="AH1462" s="54"/>
      <c r="AI1462" s="54"/>
      <c r="AJ1462" s="54"/>
      <c r="AK1462" s="54"/>
    </row>
    <row r="1463" spans="7:37" s="1" customFormat="1" ht="13.9" customHeight="1" x14ac:dyDescent="0.2"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8"/>
      <c r="T1463" s="58"/>
      <c r="U1463" s="58"/>
      <c r="V1463" s="58"/>
      <c r="W1463" s="58"/>
      <c r="X1463" s="58"/>
      <c r="Y1463" s="58"/>
      <c r="Z1463" s="58"/>
      <c r="AA1463" s="54"/>
      <c r="AB1463" s="54"/>
      <c r="AC1463" s="54"/>
      <c r="AD1463" s="54"/>
      <c r="AE1463" s="54"/>
      <c r="AF1463" s="54"/>
      <c r="AG1463" s="54"/>
      <c r="AH1463" s="54"/>
      <c r="AI1463" s="54"/>
      <c r="AJ1463" s="54"/>
      <c r="AK1463" s="54"/>
    </row>
    <row r="1464" spans="7:37" s="1" customFormat="1" ht="13.9" customHeight="1" x14ac:dyDescent="0.2"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8"/>
      <c r="T1464" s="58"/>
      <c r="U1464" s="58"/>
      <c r="V1464" s="58"/>
      <c r="W1464" s="58"/>
      <c r="X1464" s="58"/>
      <c r="Y1464" s="58"/>
      <c r="Z1464" s="58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</row>
    <row r="1465" spans="7:37" s="1" customFormat="1" ht="13.9" customHeight="1" x14ac:dyDescent="0.2"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</row>
    <row r="1466" spans="7:37" s="1" customFormat="1" ht="13.9" customHeight="1" x14ac:dyDescent="0.2"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8"/>
      <c r="T1466" s="58"/>
      <c r="U1466" s="58"/>
      <c r="V1466" s="58"/>
      <c r="W1466" s="58"/>
      <c r="X1466" s="58"/>
      <c r="Y1466" s="58"/>
      <c r="Z1466" s="58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</row>
    <row r="1467" spans="7:37" s="1" customFormat="1" ht="13.9" customHeight="1" x14ac:dyDescent="0.2"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8"/>
      <c r="T1467" s="58"/>
      <c r="U1467" s="58"/>
      <c r="V1467" s="58"/>
      <c r="W1467" s="58"/>
      <c r="X1467" s="58"/>
      <c r="Y1467" s="58"/>
      <c r="Z1467" s="58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</row>
    <row r="1468" spans="7:37" s="1" customFormat="1" ht="13.9" customHeight="1" x14ac:dyDescent="0.2"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8"/>
      <c r="T1468" s="58"/>
      <c r="U1468" s="58"/>
      <c r="V1468" s="58"/>
      <c r="W1468" s="58"/>
      <c r="X1468" s="58"/>
      <c r="Y1468" s="58"/>
      <c r="Z1468" s="58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</row>
    <row r="1469" spans="7:37" s="1" customFormat="1" ht="13.9" customHeight="1" x14ac:dyDescent="0.2"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8"/>
      <c r="T1469" s="58"/>
      <c r="U1469" s="58"/>
      <c r="V1469" s="58"/>
      <c r="W1469" s="58"/>
      <c r="X1469" s="58"/>
      <c r="Y1469" s="58"/>
      <c r="Z1469" s="58"/>
      <c r="AA1469" s="54"/>
      <c r="AB1469" s="54"/>
      <c r="AC1469" s="54"/>
      <c r="AD1469" s="54"/>
      <c r="AE1469" s="54"/>
      <c r="AF1469" s="54"/>
      <c r="AG1469" s="54"/>
      <c r="AH1469" s="54"/>
      <c r="AI1469" s="54"/>
      <c r="AJ1469" s="54"/>
      <c r="AK1469" s="54"/>
    </row>
    <row r="1470" spans="7:37" s="1" customFormat="1" ht="13.9" customHeight="1" x14ac:dyDescent="0.2"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4"/>
      <c r="AB1470" s="54"/>
      <c r="AC1470" s="54"/>
      <c r="AD1470" s="54"/>
      <c r="AE1470" s="54"/>
      <c r="AF1470" s="54"/>
      <c r="AG1470" s="54"/>
      <c r="AH1470" s="54"/>
      <c r="AI1470" s="54"/>
      <c r="AJ1470" s="54"/>
      <c r="AK1470" s="54"/>
    </row>
    <row r="1471" spans="7:37" s="1" customFormat="1" ht="13.9" customHeight="1" x14ac:dyDescent="0.2"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8"/>
      <c r="T1471" s="58"/>
      <c r="U1471" s="58"/>
      <c r="V1471" s="58"/>
      <c r="W1471" s="58"/>
      <c r="X1471" s="58"/>
      <c r="Y1471" s="58"/>
      <c r="Z1471" s="58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</row>
    <row r="1472" spans="7:37" s="1" customFormat="1" ht="13.9" customHeight="1" x14ac:dyDescent="0.2"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8"/>
      <c r="T1472" s="58"/>
      <c r="U1472" s="58"/>
      <c r="V1472" s="58"/>
      <c r="W1472" s="58"/>
      <c r="X1472" s="58"/>
      <c r="Y1472" s="58"/>
      <c r="Z1472" s="58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</row>
    <row r="1473" spans="7:37" s="1" customFormat="1" ht="13.9" customHeight="1" x14ac:dyDescent="0.2"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8"/>
      <c r="T1473" s="58"/>
      <c r="U1473" s="58"/>
      <c r="V1473" s="58"/>
      <c r="W1473" s="58"/>
      <c r="X1473" s="58"/>
      <c r="Y1473" s="58"/>
      <c r="Z1473" s="58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</row>
    <row r="1474" spans="7:37" s="1" customFormat="1" ht="13.9" customHeight="1" x14ac:dyDescent="0.2"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</row>
    <row r="1475" spans="7:37" s="1" customFormat="1" ht="13.9" customHeight="1" x14ac:dyDescent="0.2"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8"/>
      <c r="T1475" s="58"/>
      <c r="U1475" s="58"/>
      <c r="V1475" s="58"/>
      <c r="W1475" s="58"/>
      <c r="X1475" s="58"/>
      <c r="Y1475" s="58"/>
      <c r="Z1475" s="58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</row>
    <row r="1476" spans="7:37" s="1" customFormat="1" ht="13.9" customHeight="1" x14ac:dyDescent="0.2"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8"/>
      <c r="T1476" s="58"/>
      <c r="U1476" s="58"/>
      <c r="V1476" s="58"/>
      <c r="W1476" s="58"/>
      <c r="X1476" s="58"/>
      <c r="Y1476" s="58"/>
      <c r="Z1476" s="58"/>
      <c r="AA1476" s="54"/>
      <c r="AB1476" s="54"/>
      <c r="AC1476" s="54"/>
      <c r="AD1476" s="54"/>
      <c r="AE1476" s="54"/>
      <c r="AF1476" s="54"/>
      <c r="AG1476" s="54"/>
      <c r="AH1476" s="54"/>
      <c r="AI1476" s="54"/>
      <c r="AJ1476" s="54"/>
      <c r="AK1476" s="54"/>
    </row>
    <row r="1477" spans="7:37" s="1" customFormat="1" ht="13.9" customHeight="1" x14ac:dyDescent="0.2"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8"/>
      <c r="T1477" s="58"/>
      <c r="U1477" s="58"/>
      <c r="V1477" s="58"/>
      <c r="W1477" s="58"/>
      <c r="X1477" s="58"/>
      <c r="Y1477" s="58"/>
      <c r="Z1477" s="58"/>
      <c r="AA1477" s="54"/>
      <c r="AB1477" s="54"/>
      <c r="AC1477" s="54"/>
      <c r="AD1477" s="54"/>
      <c r="AE1477" s="54"/>
      <c r="AF1477" s="54"/>
      <c r="AG1477" s="54"/>
      <c r="AH1477" s="54"/>
      <c r="AI1477" s="54"/>
      <c r="AJ1477" s="54"/>
      <c r="AK1477" s="54"/>
    </row>
    <row r="1478" spans="7:37" s="1" customFormat="1" ht="13.9" customHeight="1" x14ac:dyDescent="0.2"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8"/>
      <c r="T1478" s="58"/>
      <c r="U1478" s="58"/>
      <c r="V1478" s="58"/>
      <c r="W1478" s="58"/>
      <c r="X1478" s="58"/>
      <c r="Y1478" s="58"/>
      <c r="Z1478" s="58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</row>
    <row r="1479" spans="7:37" s="1" customFormat="1" ht="13.9" customHeight="1" x14ac:dyDescent="0.2"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8"/>
      <c r="T1479" s="58"/>
      <c r="U1479" s="58"/>
      <c r="V1479" s="58"/>
      <c r="W1479" s="58"/>
      <c r="X1479" s="58"/>
      <c r="Y1479" s="58"/>
      <c r="Z1479" s="58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</row>
    <row r="1480" spans="7:37" s="1" customFormat="1" ht="13.9" customHeight="1" x14ac:dyDescent="0.2"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</row>
    <row r="1481" spans="7:37" s="1" customFormat="1" ht="13.9" customHeight="1" x14ac:dyDescent="0.2"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8"/>
      <c r="T1481" s="58"/>
      <c r="U1481" s="58"/>
      <c r="V1481" s="58"/>
      <c r="W1481" s="58"/>
      <c r="X1481" s="58"/>
      <c r="Y1481" s="58"/>
      <c r="Z1481" s="58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</row>
    <row r="1482" spans="7:37" s="1" customFormat="1" ht="13.9" customHeight="1" x14ac:dyDescent="0.2"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8"/>
      <c r="T1482" s="58"/>
      <c r="U1482" s="58"/>
      <c r="V1482" s="58"/>
      <c r="W1482" s="58"/>
      <c r="X1482" s="58"/>
      <c r="Y1482" s="58"/>
      <c r="Z1482" s="58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</row>
    <row r="1483" spans="7:37" s="1" customFormat="1" ht="13.9" customHeight="1" x14ac:dyDescent="0.2"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4"/>
      <c r="AB1483" s="54"/>
      <c r="AC1483" s="54"/>
      <c r="AD1483" s="54"/>
      <c r="AE1483" s="54"/>
      <c r="AF1483" s="54"/>
      <c r="AG1483" s="54"/>
      <c r="AH1483" s="54"/>
      <c r="AI1483" s="54"/>
      <c r="AJ1483" s="54"/>
      <c r="AK1483" s="54"/>
    </row>
    <row r="1484" spans="7:37" s="1" customFormat="1" ht="13.9" customHeight="1" x14ac:dyDescent="0.2"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8"/>
      <c r="T1484" s="58"/>
      <c r="U1484" s="58"/>
      <c r="V1484" s="58"/>
      <c r="W1484" s="58"/>
      <c r="X1484" s="58"/>
      <c r="Y1484" s="58"/>
      <c r="Z1484" s="58"/>
      <c r="AA1484" s="54"/>
      <c r="AB1484" s="54"/>
      <c r="AC1484" s="54"/>
      <c r="AD1484" s="54"/>
      <c r="AE1484" s="54"/>
      <c r="AF1484" s="54"/>
      <c r="AG1484" s="54"/>
      <c r="AH1484" s="54"/>
      <c r="AI1484" s="54"/>
      <c r="AJ1484" s="54"/>
      <c r="AK1484" s="54"/>
    </row>
    <row r="1485" spans="7:37" s="1" customFormat="1" ht="13.9" customHeight="1" x14ac:dyDescent="0.2"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  <c r="Z1485" s="58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</row>
    <row r="1486" spans="7:37" s="1" customFormat="1" ht="13.9" customHeight="1" x14ac:dyDescent="0.2"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</row>
    <row r="1487" spans="7:37" s="1" customFormat="1" ht="13.9" customHeight="1" x14ac:dyDescent="0.2"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</row>
    <row r="1488" spans="7:37" s="1" customFormat="1" ht="13.9" customHeight="1" x14ac:dyDescent="0.2"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</row>
    <row r="1489" spans="7:37" s="1" customFormat="1" ht="13.9" customHeight="1" x14ac:dyDescent="0.2"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</row>
    <row r="1490" spans="7:37" s="1" customFormat="1" ht="13.9" customHeight="1" x14ac:dyDescent="0.2"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4"/>
      <c r="AB1490" s="54"/>
      <c r="AC1490" s="54"/>
      <c r="AD1490" s="54"/>
      <c r="AE1490" s="54"/>
      <c r="AF1490" s="54"/>
      <c r="AG1490" s="54"/>
      <c r="AH1490" s="54"/>
      <c r="AI1490" s="54"/>
      <c r="AJ1490" s="54"/>
      <c r="AK1490" s="54"/>
    </row>
    <row r="1491" spans="7:37" s="1" customFormat="1" ht="13.9" customHeight="1" x14ac:dyDescent="0.2"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4"/>
      <c r="AB1491" s="54"/>
      <c r="AC1491" s="54"/>
      <c r="AD1491" s="54"/>
      <c r="AE1491" s="54"/>
      <c r="AF1491" s="54"/>
      <c r="AG1491" s="54"/>
      <c r="AH1491" s="54"/>
      <c r="AI1491" s="54"/>
      <c r="AJ1491" s="54"/>
      <c r="AK1491" s="54"/>
    </row>
    <row r="1492" spans="7:37" s="1" customFormat="1" ht="13.9" customHeight="1" x14ac:dyDescent="0.2"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</row>
    <row r="1493" spans="7:37" s="1" customFormat="1" ht="13.9" customHeight="1" x14ac:dyDescent="0.2"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</row>
    <row r="1494" spans="7:37" s="1" customFormat="1" ht="13.9" customHeight="1" x14ac:dyDescent="0.2"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</row>
    <row r="1495" spans="7:37" s="1" customFormat="1" ht="13.9" customHeight="1" x14ac:dyDescent="0.2"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</row>
    <row r="1496" spans="7:37" s="1" customFormat="1" ht="13.9" customHeight="1" x14ac:dyDescent="0.2"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</row>
    <row r="1497" spans="7:37" s="1" customFormat="1" ht="13.9" customHeight="1" x14ac:dyDescent="0.2"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8"/>
      <c r="T1497" s="58"/>
      <c r="U1497" s="58"/>
      <c r="V1497" s="58"/>
      <c r="W1497" s="58"/>
      <c r="X1497" s="58"/>
      <c r="Y1497" s="58"/>
      <c r="Z1497" s="58"/>
      <c r="AA1497" s="54"/>
      <c r="AB1497" s="54"/>
      <c r="AC1497" s="54"/>
      <c r="AD1497" s="54"/>
      <c r="AE1497" s="54"/>
      <c r="AF1497" s="54"/>
      <c r="AG1497" s="54"/>
      <c r="AH1497" s="54"/>
      <c r="AI1497" s="54"/>
      <c r="AJ1497" s="54"/>
      <c r="AK1497" s="54"/>
    </row>
    <row r="1498" spans="7:37" s="1" customFormat="1" ht="13.9" customHeight="1" x14ac:dyDescent="0.2"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8"/>
      <c r="T1498" s="58"/>
      <c r="U1498" s="58"/>
      <c r="V1498" s="58"/>
      <c r="W1498" s="58"/>
      <c r="X1498" s="58"/>
      <c r="Y1498" s="58"/>
      <c r="Z1498" s="58"/>
      <c r="AA1498" s="54"/>
      <c r="AB1498" s="54"/>
      <c r="AC1498" s="54"/>
      <c r="AD1498" s="54"/>
      <c r="AE1498" s="54"/>
      <c r="AF1498" s="54"/>
      <c r="AG1498" s="54"/>
      <c r="AH1498" s="54"/>
      <c r="AI1498" s="54"/>
      <c r="AJ1498" s="54"/>
      <c r="AK1498" s="54"/>
    </row>
    <row r="1499" spans="7:37" s="1" customFormat="1" ht="13.9" customHeight="1" x14ac:dyDescent="0.2"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8"/>
      <c r="T1499" s="58"/>
      <c r="U1499" s="58"/>
      <c r="V1499" s="58"/>
      <c r="W1499" s="58"/>
      <c r="X1499" s="58"/>
      <c r="Y1499" s="58"/>
      <c r="Z1499" s="58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</row>
    <row r="1500" spans="7:37" s="1" customFormat="1" ht="13.9" customHeight="1" x14ac:dyDescent="0.2"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8"/>
      <c r="T1500" s="58"/>
      <c r="U1500" s="58"/>
      <c r="V1500" s="58"/>
      <c r="W1500" s="58"/>
      <c r="X1500" s="58"/>
      <c r="Y1500" s="58"/>
      <c r="Z1500" s="58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</row>
    <row r="1501" spans="7:37" s="1" customFormat="1" ht="13.9" customHeight="1" x14ac:dyDescent="0.2"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8"/>
      <c r="T1501" s="58"/>
      <c r="U1501" s="58"/>
      <c r="V1501" s="58"/>
      <c r="W1501" s="58"/>
      <c r="X1501" s="58"/>
      <c r="Y1501" s="58"/>
      <c r="Z1501" s="58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</row>
    <row r="1502" spans="7:37" s="1" customFormat="1" ht="13.9" customHeight="1" x14ac:dyDescent="0.2"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</row>
    <row r="1503" spans="7:37" s="1" customFormat="1" ht="13.9" customHeight="1" x14ac:dyDescent="0.2"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8"/>
      <c r="T1503" s="58"/>
      <c r="U1503" s="58"/>
      <c r="V1503" s="58"/>
      <c r="W1503" s="58"/>
      <c r="X1503" s="58"/>
      <c r="Y1503" s="58"/>
      <c r="Z1503" s="58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</row>
    <row r="1504" spans="7:37" s="1" customFormat="1" ht="13.9" customHeight="1" x14ac:dyDescent="0.2"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8"/>
      <c r="T1504" s="58"/>
      <c r="U1504" s="58"/>
      <c r="V1504" s="58"/>
      <c r="W1504" s="58"/>
      <c r="X1504" s="58"/>
      <c r="Y1504" s="58"/>
      <c r="Z1504" s="58"/>
      <c r="AA1504" s="54"/>
      <c r="AB1504" s="54"/>
      <c r="AC1504" s="54"/>
      <c r="AD1504" s="54"/>
      <c r="AE1504" s="54"/>
      <c r="AF1504" s="54"/>
      <c r="AG1504" s="54"/>
      <c r="AH1504" s="54"/>
      <c r="AI1504" s="54"/>
      <c r="AJ1504" s="54"/>
      <c r="AK1504" s="54"/>
    </row>
    <row r="1505" spans="7:37" s="1" customFormat="1" ht="13.9" customHeight="1" x14ac:dyDescent="0.2"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8"/>
      <c r="T1505" s="58"/>
      <c r="U1505" s="58"/>
      <c r="V1505" s="58"/>
      <c r="W1505" s="58"/>
      <c r="X1505" s="58"/>
      <c r="Y1505" s="58"/>
      <c r="Z1505" s="58"/>
      <c r="AA1505" s="54"/>
      <c r="AB1505" s="54"/>
      <c r="AC1505" s="54"/>
      <c r="AD1505" s="54"/>
      <c r="AE1505" s="54"/>
      <c r="AF1505" s="54"/>
      <c r="AG1505" s="54"/>
      <c r="AH1505" s="54"/>
      <c r="AI1505" s="54"/>
      <c r="AJ1505" s="54"/>
      <c r="AK1505" s="54"/>
    </row>
    <row r="1506" spans="7:37" s="1" customFormat="1" ht="13.9" customHeight="1" x14ac:dyDescent="0.2"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8"/>
      <c r="T1506" s="58"/>
      <c r="U1506" s="58"/>
      <c r="V1506" s="58"/>
      <c r="W1506" s="58"/>
      <c r="X1506" s="58"/>
      <c r="Y1506" s="58"/>
      <c r="Z1506" s="58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</row>
    <row r="1507" spans="7:37" s="1" customFormat="1" ht="13.9" customHeight="1" x14ac:dyDescent="0.2"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8"/>
      <c r="T1507" s="58"/>
      <c r="U1507" s="58"/>
      <c r="V1507" s="58"/>
      <c r="W1507" s="58"/>
      <c r="X1507" s="58"/>
      <c r="Y1507" s="58"/>
      <c r="Z1507" s="58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</row>
    <row r="1508" spans="7:37" s="1" customFormat="1" ht="13.9" customHeight="1" x14ac:dyDescent="0.2"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</row>
    <row r="1509" spans="7:37" s="1" customFormat="1" ht="13.9" customHeight="1" x14ac:dyDescent="0.2"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8"/>
      <c r="T1509" s="58"/>
      <c r="U1509" s="58"/>
      <c r="V1509" s="58"/>
      <c r="W1509" s="58"/>
      <c r="X1509" s="58"/>
      <c r="Y1509" s="58"/>
      <c r="Z1509" s="58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</row>
    <row r="1510" spans="7:37" s="1" customFormat="1" ht="13.9" customHeight="1" x14ac:dyDescent="0.2"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8"/>
      <c r="T1510" s="58"/>
      <c r="U1510" s="58"/>
      <c r="V1510" s="58"/>
      <c r="W1510" s="58"/>
      <c r="X1510" s="58"/>
      <c r="Y1510" s="58"/>
      <c r="Z1510" s="58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</row>
    <row r="1511" spans="7:37" s="1" customFormat="1" ht="13.9" customHeight="1" x14ac:dyDescent="0.2"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8"/>
      <c r="T1511" s="58"/>
      <c r="U1511" s="58"/>
      <c r="V1511" s="58"/>
      <c r="W1511" s="58"/>
      <c r="X1511" s="58"/>
      <c r="Y1511" s="58"/>
      <c r="Z1511" s="58"/>
      <c r="AA1511" s="54"/>
      <c r="AB1511" s="54"/>
      <c r="AC1511" s="54"/>
      <c r="AD1511" s="54"/>
      <c r="AE1511" s="54"/>
      <c r="AF1511" s="54"/>
      <c r="AG1511" s="54"/>
      <c r="AH1511" s="54"/>
      <c r="AI1511" s="54"/>
      <c r="AJ1511" s="54"/>
      <c r="AK1511" s="54"/>
    </row>
    <row r="1512" spans="7:37" s="1" customFormat="1" ht="13.9" customHeight="1" x14ac:dyDescent="0.2"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</row>
    <row r="1513" spans="7:37" s="1" customFormat="1" ht="13.9" customHeight="1" x14ac:dyDescent="0.2"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8"/>
      <c r="T1513" s="58"/>
      <c r="U1513" s="58"/>
      <c r="V1513" s="58"/>
      <c r="W1513" s="58"/>
      <c r="X1513" s="58"/>
      <c r="Y1513" s="58"/>
      <c r="Z1513" s="58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</row>
    <row r="1514" spans="7:37" s="1" customFormat="1" ht="13.9" customHeight="1" x14ac:dyDescent="0.2"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8"/>
      <c r="T1514" s="58"/>
      <c r="U1514" s="58"/>
      <c r="V1514" s="58"/>
      <c r="W1514" s="58"/>
      <c r="X1514" s="58"/>
      <c r="Y1514" s="58"/>
      <c r="Z1514" s="58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</row>
    <row r="1515" spans="7:37" s="1" customFormat="1" ht="13.9" customHeight="1" x14ac:dyDescent="0.2"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8"/>
      <c r="T1515" s="58"/>
      <c r="U1515" s="58"/>
      <c r="V1515" s="58"/>
      <c r="W1515" s="58"/>
      <c r="X1515" s="58"/>
      <c r="Y1515" s="58"/>
      <c r="Z1515" s="58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</row>
    <row r="1516" spans="7:37" s="1" customFormat="1" ht="13.9" customHeight="1" x14ac:dyDescent="0.2"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8"/>
      <c r="T1516" s="58"/>
      <c r="U1516" s="58"/>
      <c r="V1516" s="58"/>
      <c r="W1516" s="58"/>
      <c r="X1516" s="58"/>
      <c r="Y1516" s="58"/>
      <c r="Z1516" s="58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</row>
    <row r="1517" spans="7:37" s="1" customFormat="1" ht="13.9" customHeight="1" x14ac:dyDescent="0.2"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8"/>
      <c r="T1517" s="58"/>
      <c r="U1517" s="58"/>
      <c r="V1517" s="58"/>
      <c r="W1517" s="58"/>
      <c r="X1517" s="58"/>
      <c r="Y1517" s="58"/>
      <c r="Z1517" s="58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</row>
    <row r="1518" spans="7:37" s="1" customFormat="1" ht="13.9" customHeight="1" x14ac:dyDescent="0.2"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8"/>
      <c r="T1518" s="58"/>
      <c r="U1518" s="58"/>
      <c r="V1518" s="58"/>
      <c r="W1518" s="58"/>
      <c r="X1518" s="58"/>
      <c r="Y1518" s="58"/>
      <c r="Z1518" s="58"/>
      <c r="AA1518" s="54"/>
      <c r="AB1518" s="54"/>
      <c r="AC1518" s="54"/>
      <c r="AD1518" s="54"/>
      <c r="AE1518" s="54"/>
      <c r="AF1518" s="54"/>
      <c r="AG1518" s="54"/>
      <c r="AH1518" s="54"/>
      <c r="AI1518" s="54"/>
      <c r="AJ1518" s="54"/>
      <c r="AK1518" s="54"/>
    </row>
    <row r="1519" spans="7:37" s="1" customFormat="1" ht="13.9" customHeight="1" x14ac:dyDescent="0.2"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4"/>
      <c r="AB1519" s="54"/>
      <c r="AC1519" s="54"/>
      <c r="AD1519" s="54"/>
      <c r="AE1519" s="54"/>
      <c r="AF1519" s="54"/>
      <c r="AG1519" s="54"/>
      <c r="AH1519" s="54"/>
      <c r="AI1519" s="54"/>
      <c r="AJ1519" s="54"/>
      <c r="AK1519" s="54"/>
    </row>
    <row r="1520" spans="7:37" s="1" customFormat="1" ht="13.9" customHeight="1" x14ac:dyDescent="0.2"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  <c r="Z1520" s="58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</row>
    <row r="1521" spans="7:37" s="1" customFormat="1" ht="13.9" customHeight="1" x14ac:dyDescent="0.2"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</row>
    <row r="1522" spans="7:37" s="1" customFormat="1" ht="13.9" customHeight="1" x14ac:dyDescent="0.2"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8"/>
      <c r="T1522" s="58"/>
      <c r="U1522" s="58"/>
      <c r="V1522" s="58"/>
      <c r="W1522" s="58"/>
      <c r="X1522" s="58"/>
      <c r="Y1522" s="58"/>
      <c r="Z1522" s="58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</row>
    <row r="1523" spans="7:37" s="1" customFormat="1" ht="13.9" customHeight="1" x14ac:dyDescent="0.2"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8"/>
      <c r="T1523" s="58"/>
      <c r="U1523" s="58"/>
      <c r="V1523" s="58"/>
      <c r="W1523" s="58"/>
      <c r="X1523" s="58"/>
      <c r="Y1523" s="58"/>
      <c r="Z1523" s="58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</row>
    <row r="1524" spans="7:37" s="1" customFormat="1" ht="13.9" customHeight="1" x14ac:dyDescent="0.2"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8"/>
      <c r="T1524" s="58"/>
      <c r="U1524" s="58"/>
      <c r="V1524" s="58"/>
      <c r="W1524" s="58"/>
      <c r="X1524" s="58"/>
      <c r="Y1524" s="58"/>
      <c r="Z1524" s="58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</row>
    <row r="1525" spans="7:37" s="1" customFormat="1" ht="13.9" customHeight="1" x14ac:dyDescent="0.2"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8"/>
      <c r="T1525" s="58"/>
      <c r="U1525" s="58"/>
      <c r="V1525" s="58"/>
      <c r="W1525" s="58"/>
      <c r="X1525" s="58"/>
      <c r="Y1525" s="58"/>
      <c r="Z1525" s="58"/>
      <c r="AA1525" s="54"/>
      <c r="AB1525" s="54"/>
      <c r="AC1525" s="54"/>
      <c r="AD1525" s="54"/>
      <c r="AE1525" s="54"/>
      <c r="AF1525" s="54"/>
      <c r="AG1525" s="54"/>
      <c r="AH1525" s="54"/>
      <c r="AI1525" s="54"/>
      <c r="AJ1525" s="54"/>
      <c r="AK1525" s="54"/>
    </row>
    <row r="1526" spans="7:37" s="1" customFormat="1" ht="13.9" customHeight="1" x14ac:dyDescent="0.2"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8"/>
      <c r="T1526" s="58"/>
      <c r="U1526" s="58"/>
      <c r="V1526" s="58"/>
      <c r="W1526" s="58"/>
      <c r="X1526" s="58"/>
      <c r="Y1526" s="58"/>
      <c r="Z1526" s="58"/>
      <c r="AA1526" s="54"/>
      <c r="AB1526" s="54"/>
      <c r="AC1526" s="54"/>
      <c r="AD1526" s="54"/>
      <c r="AE1526" s="54"/>
      <c r="AF1526" s="54"/>
      <c r="AG1526" s="54"/>
      <c r="AH1526" s="54"/>
      <c r="AI1526" s="54"/>
      <c r="AJ1526" s="54"/>
      <c r="AK1526" s="54"/>
    </row>
    <row r="1527" spans="7:37" s="1" customFormat="1" ht="13.9" customHeight="1" x14ac:dyDescent="0.2"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8"/>
      <c r="T1527" s="58"/>
      <c r="U1527" s="58"/>
      <c r="V1527" s="58"/>
      <c r="W1527" s="58"/>
      <c r="X1527" s="58"/>
      <c r="Y1527" s="58"/>
      <c r="Z1527" s="58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</row>
    <row r="1528" spans="7:37" s="1" customFormat="1" ht="13.9" customHeight="1" x14ac:dyDescent="0.2"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8"/>
      <c r="T1528" s="58"/>
      <c r="U1528" s="58"/>
      <c r="V1528" s="58"/>
      <c r="W1528" s="58"/>
      <c r="X1528" s="58"/>
      <c r="Y1528" s="58"/>
      <c r="Z1528" s="58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</row>
    <row r="1529" spans="7:37" s="1" customFormat="1" ht="13.9" customHeight="1" x14ac:dyDescent="0.2"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8"/>
      <c r="T1529" s="58"/>
      <c r="U1529" s="58"/>
      <c r="V1529" s="58"/>
      <c r="W1529" s="58"/>
      <c r="X1529" s="58"/>
      <c r="Y1529" s="58"/>
      <c r="Z1529" s="58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</row>
    <row r="1530" spans="7:37" s="1" customFormat="1" ht="13.9" customHeight="1" x14ac:dyDescent="0.2"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8"/>
      <c r="T1530" s="58"/>
      <c r="U1530" s="58"/>
      <c r="V1530" s="58"/>
      <c r="W1530" s="58"/>
      <c r="X1530" s="58"/>
      <c r="Y1530" s="58"/>
      <c r="Z1530" s="58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</row>
    <row r="1531" spans="7:37" s="1" customFormat="1" ht="13.9" customHeight="1" x14ac:dyDescent="0.2"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</row>
    <row r="1532" spans="7:37" s="1" customFormat="1" ht="13.9" customHeight="1" x14ac:dyDescent="0.2"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8"/>
      <c r="U1532" s="58"/>
      <c r="V1532" s="58"/>
      <c r="W1532" s="58"/>
      <c r="X1532" s="58"/>
      <c r="Y1532" s="58"/>
      <c r="Z1532" s="58"/>
      <c r="AA1532" s="54"/>
      <c r="AB1532" s="54"/>
      <c r="AC1532" s="54"/>
      <c r="AD1532" s="54"/>
      <c r="AE1532" s="54"/>
      <c r="AF1532" s="54"/>
      <c r="AG1532" s="54"/>
      <c r="AH1532" s="54"/>
      <c r="AI1532" s="54"/>
      <c r="AJ1532" s="54"/>
      <c r="AK1532" s="54"/>
    </row>
    <row r="1533" spans="7:37" s="1" customFormat="1" ht="13.9" customHeight="1" x14ac:dyDescent="0.2"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8"/>
      <c r="U1533" s="58"/>
      <c r="V1533" s="58"/>
      <c r="W1533" s="58"/>
      <c r="X1533" s="58"/>
      <c r="Y1533" s="58"/>
      <c r="Z1533" s="58"/>
      <c r="AA1533" s="54"/>
      <c r="AB1533" s="54"/>
      <c r="AC1533" s="54"/>
      <c r="AD1533" s="54"/>
      <c r="AE1533" s="54"/>
      <c r="AF1533" s="54"/>
      <c r="AG1533" s="54"/>
      <c r="AH1533" s="54"/>
      <c r="AI1533" s="54"/>
      <c r="AJ1533" s="54"/>
      <c r="AK1533" s="54"/>
    </row>
    <row r="1534" spans="7:37" s="1" customFormat="1" ht="13.9" customHeight="1" x14ac:dyDescent="0.2"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8"/>
      <c r="T1534" s="58"/>
      <c r="U1534" s="58"/>
      <c r="V1534" s="58"/>
      <c r="W1534" s="58"/>
      <c r="X1534" s="58"/>
      <c r="Y1534" s="58"/>
      <c r="Z1534" s="58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</row>
    <row r="1535" spans="7:37" s="1" customFormat="1" ht="13.9" customHeight="1" x14ac:dyDescent="0.2"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8"/>
      <c r="T1535" s="58"/>
      <c r="U1535" s="58"/>
      <c r="V1535" s="58"/>
      <c r="W1535" s="58"/>
      <c r="X1535" s="58"/>
      <c r="Y1535" s="58"/>
      <c r="Z1535" s="58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</row>
    <row r="1536" spans="7:37" s="1" customFormat="1" ht="13.9" customHeight="1" x14ac:dyDescent="0.2"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8"/>
      <c r="T1536" s="58"/>
      <c r="U1536" s="58"/>
      <c r="V1536" s="58"/>
      <c r="W1536" s="58"/>
      <c r="X1536" s="58"/>
      <c r="Y1536" s="58"/>
      <c r="Z1536" s="58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</row>
    <row r="1537" spans="7:37" s="1" customFormat="1" ht="13.9" customHeight="1" x14ac:dyDescent="0.2"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8"/>
      <c r="T1537" s="58"/>
      <c r="U1537" s="58"/>
      <c r="V1537" s="58"/>
      <c r="W1537" s="58"/>
      <c r="X1537" s="58"/>
      <c r="Y1537" s="58"/>
      <c r="Z1537" s="58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</row>
    <row r="1538" spans="7:37" s="1" customFormat="1" ht="13.9" customHeight="1" x14ac:dyDescent="0.2"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8"/>
      <c r="T1538" s="58"/>
      <c r="U1538" s="58"/>
      <c r="V1538" s="58"/>
      <c r="W1538" s="58"/>
      <c r="X1538" s="58"/>
      <c r="Y1538" s="58"/>
      <c r="Z1538" s="58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</row>
    <row r="1539" spans="7:37" s="1" customFormat="1" ht="13.9" customHeight="1" x14ac:dyDescent="0.2"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8"/>
      <c r="T1539" s="58"/>
      <c r="U1539" s="58"/>
      <c r="V1539" s="58"/>
      <c r="W1539" s="58"/>
      <c r="X1539" s="58"/>
      <c r="Y1539" s="58"/>
      <c r="Z1539" s="58"/>
      <c r="AA1539" s="54"/>
      <c r="AB1539" s="54"/>
      <c r="AC1539" s="54"/>
      <c r="AD1539" s="54"/>
      <c r="AE1539" s="54"/>
      <c r="AF1539" s="54"/>
      <c r="AG1539" s="54"/>
      <c r="AH1539" s="54"/>
      <c r="AI1539" s="54"/>
      <c r="AJ1539" s="54"/>
      <c r="AK1539" s="54"/>
    </row>
    <row r="1540" spans="7:37" s="1" customFormat="1" ht="13.9" customHeight="1" x14ac:dyDescent="0.2"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4"/>
      <c r="AB1540" s="54"/>
      <c r="AC1540" s="54"/>
      <c r="AD1540" s="54"/>
      <c r="AE1540" s="54"/>
      <c r="AF1540" s="54"/>
      <c r="AG1540" s="54"/>
      <c r="AH1540" s="54"/>
      <c r="AI1540" s="54"/>
      <c r="AJ1540" s="54"/>
      <c r="AK1540" s="54"/>
    </row>
    <row r="1541" spans="7:37" s="1" customFormat="1" ht="13.9" customHeight="1" x14ac:dyDescent="0.2"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8"/>
      <c r="T1541" s="58"/>
      <c r="U1541" s="58"/>
      <c r="V1541" s="58"/>
      <c r="W1541" s="58"/>
      <c r="X1541" s="58"/>
      <c r="Y1541" s="58"/>
      <c r="Z1541" s="58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</row>
    <row r="1542" spans="7:37" s="1" customFormat="1" ht="13.9" customHeight="1" x14ac:dyDescent="0.2"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8"/>
      <c r="T1542" s="58"/>
      <c r="U1542" s="58"/>
      <c r="V1542" s="58"/>
      <c r="W1542" s="58"/>
      <c r="X1542" s="58"/>
      <c r="Y1542" s="58"/>
      <c r="Z1542" s="58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</row>
    <row r="1543" spans="7:37" s="1" customFormat="1" ht="13.9" customHeight="1" x14ac:dyDescent="0.2"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</row>
    <row r="1544" spans="7:37" s="1" customFormat="1" ht="13.9" customHeight="1" x14ac:dyDescent="0.2"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8"/>
      <c r="T1544" s="58"/>
      <c r="U1544" s="58"/>
      <c r="V1544" s="58"/>
      <c r="W1544" s="58"/>
      <c r="X1544" s="58"/>
      <c r="Y1544" s="58"/>
      <c r="Z1544" s="58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</row>
    <row r="1545" spans="7:37" s="1" customFormat="1" ht="13.9" customHeight="1" x14ac:dyDescent="0.2"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8"/>
      <c r="T1545" s="58"/>
      <c r="U1545" s="58"/>
      <c r="V1545" s="58"/>
      <c r="W1545" s="58"/>
      <c r="X1545" s="58"/>
      <c r="Y1545" s="58"/>
      <c r="Z1545" s="58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</row>
    <row r="1546" spans="7:37" s="1" customFormat="1" ht="13.9" customHeight="1" x14ac:dyDescent="0.2"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8"/>
      <c r="T1546" s="58"/>
      <c r="U1546" s="58"/>
      <c r="V1546" s="58"/>
      <c r="W1546" s="58"/>
      <c r="X1546" s="58"/>
      <c r="Y1546" s="58"/>
      <c r="Z1546" s="58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</row>
    <row r="1547" spans="7:37" s="1" customFormat="1" ht="13.9" customHeight="1" x14ac:dyDescent="0.2"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</row>
    <row r="1548" spans="7:37" s="1" customFormat="1" ht="13.9" customHeight="1" x14ac:dyDescent="0.2"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8"/>
      <c r="T1548" s="58"/>
      <c r="U1548" s="58"/>
      <c r="V1548" s="58"/>
      <c r="W1548" s="58"/>
      <c r="X1548" s="58"/>
      <c r="Y1548" s="58"/>
      <c r="Z1548" s="58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</row>
    <row r="1549" spans="7:37" s="1" customFormat="1" ht="13.9" customHeight="1" x14ac:dyDescent="0.2"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</row>
    <row r="1550" spans="7:37" s="1" customFormat="1" ht="13.9" customHeight="1" x14ac:dyDescent="0.2"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8"/>
      <c r="T1550" s="58"/>
      <c r="U1550" s="58"/>
      <c r="V1550" s="58"/>
      <c r="W1550" s="58"/>
      <c r="X1550" s="58"/>
      <c r="Y1550" s="58"/>
      <c r="Z1550" s="58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</row>
    <row r="1551" spans="7:37" s="1" customFormat="1" ht="13.9" customHeight="1" x14ac:dyDescent="0.2"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8"/>
      <c r="T1551" s="58"/>
      <c r="U1551" s="58"/>
      <c r="V1551" s="58"/>
      <c r="W1551" s="58"/>
      <c r="X1551" s="58"/>
      <c r="Y1551" s="58"/>
      <c r="Z1551" s="58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</row>
    <row r="1552" spans="7:37" s="1" customFormat="1" ht="13.9" customHeight="1" x14ac:dyDescent="0.2"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8"/>
      <c r="T1552" s="58"/>
      <c r="U1552" s="58"/>
      <c r="V1552" s="58"/>
      <c r="W1552" s="58"/>
      <c r="X1552" s="58"/>
      <c r="Y1552" s="58"/>
      <c r="Z1552" s="58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</row>
    <row r="1553" spans="7:37" s="1" customFormat="1" ht="13.9" customHeight="1" x14ac:dyDescent="0.2"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8"/>
      <c r="T1553" s="58"/>
      <c r="U1553" s="58"/>
      <c r="V1553" s="58"/>
      <c r="W1553" s="58"/>
      <c r="X1553" s="58"/>
      <c r="Y1553" s="58"/>
      <c r="Z1553" s="58"/>
      <c r="AA1553" s="54"/>
      <c r="AB1553" s="54"/>
      <c r="AC1553" s="54"/>
      <c r="AD1553" s="54"/>
      <c r="AE1553" s="54"/>
      <c r="AF1553" s="54"/>
      <c r="AG1553" s="54"/>
      <c r="AH1553" s="54"/>
      <c r="AI1553" s="54"/>
      <c r="AJ1553" s="54"/>
      <c r="AK1553" s="54"/>
    </row>
    <row r="1554" spans="7:37" s="1" customFormat="1" ht="13.9" customHeight="1" x14ac:dyDescent="0.2"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8"/>
      <c r="T1554" s="58"/>
      <c r="U1554" s="58"/>
      <c r="V1554" s="58"/>
      <c r="W1554" s="58"/>
      <c r="X1554" s="58"/>
      <c r="Y1554" s="58"/>
      <c r="Z1554" s="58"/>
      <c r="AA1554" s="54"/>
      <c r="AB1554" s="54"/>
      <c r="AC1554" s="54"/>
      <c r="AD1554" s="54"/>
      <c r="AE1554" s="54"/>
      <c r="AF1554" s="54"/>
      <c r="AG1554" s="54"/>
      <c r="AH1554" s="54"/>
      <c r="AI1554" s="54"/>
      <c r="AJ1554" s="54"/>
      <c r="AK1554" s="54"/>
    </row>
    <row r="1555" spans="7:37" s="1" customFormat="1" ht="13.9" customHeight="1" x14ac:dyDescent="0.2"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8"/>
      <c r="T1555" s="58"/>
      <c r="U1555" s="58"/>
      <c r="V1555" s="58"/>
      <c r="W1555" s="58"/>
      <c r="X1555" s="58"/>
      <c r="Y1555" s="58"/>
      <c r="Z1555" s="58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</row>
    <row r="1556" spans="7:37" s="1" customFormat="1" ht="13.9" customHeight="1" x14ac:dyDescent="0.2"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8"/>
      <c r="T1556" s="58"/>
      <c r="U1556" s="58"/>
      <c r="V1556" s="58"/>
      <c r="W1556" s="58"/>
      <c r="X1556" s="58"/>
      <c r="Y1556" s="58"/>
      <c r="Z1556" s="58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</row>
    <row r="1557" spans="7:37" s="1" customFormat="1" ht="13.9" customHeight="1" x14ac:dyDescent="0.2"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8"/>
      <c r="T1557" s="58"/>
      <c r="U1557" s="58"/>
      <c r="V1557" s="58"/>
      <c r="W1557" s="58"/>
      <c r="X1557" s="58"/>
      <c r="Y1557" s="58"/>
      <c r="Z1557" s="58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</row>
    <row r="1558" spans="7:37" s="1" customFormat="1" ht="13.9" customHeight="1" x14ac:dyDescent="0.2"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</row>
    <row r="1559" spans="7:37" s="1" customFormat="1" ht="13.9" customHeight="1" x14ac:dyDescent="0.2"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8"/>
      <c r="T1559" s="58"/>
      <c r="U1559" s="58"/>
      <c r="V1559" s="58"/>
      <c r="W1559" s="58"/>
      <c r="X1559" s="58"/>
      <c r="Y1559" s="58"/>
      <c r="Z1559" s="58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</row>
    <row r="1560" spans="7:37" s="1" customFormat="1" ht="13.9" customHeight="1" x14ac:dyDescent="0.2"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8"/>
      <c r="T1560" s="58"/>
      <c r="U1560" s="58"/>
      <c r="V1560" s="58"/>
      <c r="W1560" s="58"/>
      <c r="X1560" s="58"/>
      <c r="Y1560" s="58"/>
      <c r="Z1560" s="58"/>
      <c r="AA1560" s="54"/>
      <c r="AB1560" s="54"/>
      <c r="AC1560" s="54"/>
      <c r="AD1560" s="54"/>
      <c r="AE1560" s="54"/>
      <c r="AF1560" s="54"/>
      <c r="AG1560" s="54"/>
      <c r="AH1560" s="54"/>
      <c r="AI1560" s="54"/>
      <c r="AJ1560" s="54"/>
      <c r="AK1560" s="54"/>
    </row>
    <row r="1561" spans="7:37" s="1" customFormat="1" ht="13.9" customHeight="1" x14ac:dyDescent="0.2"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8"/>
      <c r="T1561" s="58"/>
      <c r="U1561" s="58"/>
      <c r="V1561" s="58"/>
      <c r="W1561" s="58"/>
      <c r="X1561" s="58"/>
      <c r="Y1561" s="58"/>
      <c r="Z1561" s="58"/>
      <c r="AA1561" s="54"/>
      <c r="AB1561" s="54"/>
      <c r="AC1561" s="54"/>
      <c r="AD1561" s="54"/>
      <c r="AE1561" s="54"/>
      <c r="AF1561" s="54"/>
      <c r="AG1561" s="54"/>
      <c r="AH1561" s="54"/>
      <c r="AI1561" s="54"/>
      <c r="AJ1561" s="54"/>
      <c r="AK1561" s="54"/>
    </row>
    <row r="1562" spans="7:37" s="1" customFormat="1" ht="13.9" customHeight="1" x14ac:dyDescent="0.2"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8"/>
      <c r="T1562" s="58"/>
      <c r="U1562" s="58"/>
      <c r="V1562" s="58"/>
      <c r="W1562" s="58"/>
      <c r="X1562" s="58"/>
      <c r="Y1562" s="58"/>
      <c r="Z1562" s="58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</row>
    <row r="1563" spans="7:37" s="1" customFormat="1" ht="13.9" customHeight="1" x14ac:dyDescent="0.2"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8"/>
      <c r="T1563" s="58"/>
      <c r="U1563" s="58"/>
      <c r="V1563" s="58"/>
      <c r="W1563" s="58"/>
      <c r="X1563" s="58"/>
      <c r="Y1563" s="58"/>
      <c r="Z1563" s="58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</row>
    <row r="1564" spans="7:37" s="1" customFormat="1" ht="13.9" customHeight="1" x14ac:dyDescent="0.2"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8"/>
      <c r="T1564" s="58"/>
      <c r="U1564" s="58"/>
      <c r="V1564" s="58"/>
      <c r="W1564" s="58"/>
      <c r="X1564" s="58"/>
      <c r="Y1564" s="58"/>
      <c r="Z1564" s="58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</row>
    <row r="1565" spans="7:37" s="1" customFormat="1" ht="13.9" customHeight="1" x14ac:dyDescent="0.2"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</row>
    <row r="1566" spans="7:37" s="1" customFormat="1" ht="13.9" customHeight="1" x14ac:dyDescent="0.2"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</row>
    <row r="1567" spans="7:37" s="1" customFormat="1" ht="13.9" customHeight="1" x14ac:dyDescent="0.2"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4"/>
      <c r="AB1567" s="54"/>
      <c r="AC1567" s="54"/>
      <c r="AD1567" s="54"/>
      <c r="AE1567" s="54"/>
      <c r="AF1567" s="54"/>
      <c r="AG1567" s="54"/>
      <c r="AH1567" s="54"/>
      <c r="AI1567" s="54"/>
      <c r="AJ1567" s="54"/>
      <c r="AK1567" s="54"/>
    </row>
    <row r="1568" spans="7:37" s="1" customFormat="1" ht="13.9" customHeight="1" x14ac:dyDescent="0.2"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8"/>
      <c r="T1568" s="58"/>
      <c r="U1568" s="58"/>
      <c r="V1568" s="58"/>
      <c r="W1568" s="58"/>
      <c r="X1568" s="58"/>
      <c r="Y1568" s="58"/>
      <c r="Z1568" s="58"/>
      <c r="AA1568" s="54"/>
      <c r="AB1568" s="54"/>
      <c r="AC1568" s="54"/>
      <c r="AD1568" s="54"/>
      <c r="AE1568" s="54"/>
      <c r="AF1568" s="54"/>
      <c r="AG1568" s="54"/>
      <c r="AH1568" s="54"/>
      <c r="AI1568" s="54"/>
      <c r="AJ1568" s="54"/>
      <c r="AK1568" s="54"/>
    </row>
    <row r="1569" spans="7:37" s="1" customFormat="1" ht="13.9" customHeight="1" x14ac:dyDescent="0.2"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8"/>
      <c r="T1569" s="58"/>
      <c r="U1569" s="58"/>
      <c r="V1569" s="58"/>
      <c r="W1569" s="58"/>
      <c r="X1569" s="58"/>
      <c r="Y1569" s="58"/>
      <c r="Z1569" s="58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</row>
    <row r="1570" spans="7:37" s="1" customFormat="1" ht="13.9" customHeight="1" x14ac:dyDescent="0.2"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8"/>
      <c r="T1570" s="58"/>
      <c r="U1570" s="58"/>
      <c r="V1570" s="58"/>
      <c r="W1570" s="58"/>
      <c r="X1570" s="58"/>
      <c r="Y1570" s="58"/>
      <c r="Z1570" s="58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</row>
    <row r="1571" spans="7:37" s="1" customFormat="1" ht="13.9" customHeight="1" x14ac:dyDescent="0.2"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8"/>
      <c r="T1571" s="58"/>
      <c r="U1571" s="58"/>
      <c r="V1571" s="58"/>
      <c r="W1571" s="58"/>
      <c r="X1571" s="58"/>
      <c r="Y1571" s="58"/>
      <c r="Z1571" s="58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</row>
    <row r="1572" spans="7:37" s="1" customFormat="1" ht="13.9" customHeight="1" x14ac:dyDescent="0.2"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8"/>
      <c r="T1572" s="58"/>
      <c r="U1572" s="58"/>
      <c r="V1572" s="58"/>
      <c r="W1572" s="58"/>
      <c r="X1572" s="58"/>
      <c r="Y1572" s="58"/>
      <c r="Z1572" s="58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</row>
    <row r="1573" spans="7:37" s="1" customFormat="1" ht="13.9" customHeight="1" x14ac:dyDescent="0.2"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8"/>
      <c r="T1573" s="58"/>
      <c r="U1573" s="58"/>
      <c r="V1573" s="58"/>
      <c r="W1573" s="58"/>
      <c r="X1573" s="58"/>
      <c r="Y1573" s="58"/>
      <c r="Z1573" s="58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</row>
    <row r="1574" spans="7:37" s="1" customFormat="1" ht="13.9" customHeight="1" x14ac:dyDescent="0.2"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8"/>
      <c r="T1574" s="58"/>
      <c r="U1574" s="58"/>
      <c r="V1574" s="58"/>
      <c r="W1574" s="58"/>
      <c r="X1574" s="58"/>
      <c r="Y1574" s="58"/>
      <c r="Z1574" s="58"/>
      <c r="AA1574" s="54"/>
      <c r="AB1574" s="54"/>
      <c r="AC1574" s="54"/>
      <c r="AD1574" s="54"/>
      <c r="AE1574" s="54"/>
      <c r="AF1574" s="54"/>
      <c r="AG1574" s="54"/>
      <c r="AH1574" s="54"/>
      <c r="AI1574" s="54"/>
      <c r="AJ1574" s="54"/>
      <c r="AK1574" s="54"/>
    </row>
    <row r="1575" spans="7:37" s="1" customFormat="1" ht="13.9" customHeight="1" x14ac:dyDescent="0.2"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4"/>
      <c r="AB1575" s="54"/>
      <c r="AC1575" s="54"/>
      <c r="AD1575" s="54"/>
      <c r="AE1575" s="54"/>
      <c r="AF1575" s="54"/>
      <c r="AG1575" s="54"/>
      <c r="AH1575" s="54"/>
      <c r="AI1575" s="54"/>
      <c r="AJ1575" s="54"/>
      <c r="AK1575" s="54"/>
    </row>
    <row r="1576" spans="7:37" s="1" customFormat="1" ht="13.9" customHeight="1" x14ac:dyDescent="0.2"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</row>
    <row r="1577" spans="7:37" s="1" customFormat="1" ht="13.9" customHeight="1" x14ac:dyDescent="0.2"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8"/>
      <c r="T1577" s="58"/>
      <c r="U1577" s="58"/>
      <c r="V1577" s="58"/>
      <c r="W1577" s="58"/>
      <c r="X1577" s="58"/>
      <c r="Y1577" s="58"/>
      <c r="Z1577" s="58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</row>
    <row r="1578" spans="7:37" s="1" customFormat="1" ht="13.9" customHeight="1" x14ac:dyDescent="0.2"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8"/>
      <c r="T1578" s="58"/>
      <c r="U1578" s="58"/>
      <c r="V1578" s="58"/>
      <c r="W1578" s="58"/>
      <c r="X1578" s="58"/>
      <c r="Y1578" s="58"/>
      <c r="Z1578" s="58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</row>
    <row r="1579" spans="7:37" s="1" customFormat="1" ht="13.9" customHeight="1" x14ac:dyDescent="0.2"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8"/>
      <c r="T1579" s="58"/>
      <c r="U1579" s="58"/>
      <c r="V1579" s="58"/>
      <c r="W1579" s="58"/>
      <c r="X1579" s="58"/>
      <c r="Y1579" s="58"/>
      <c r="Z1579" s="58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</row>
    <row r="1580" spans="7:37" s="1" customFormat="1" ht="13.9" customHeight="1" x14ac:dyDescent="0.2"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8"/>
      <c r="T1580" s="58"/>
      <c r="U1580" s="58"/>
      <c r="V1580" s="58"/>
      <c r="W1580" s="58"/>
      <c r="X1580" s="58"/>
      <c r="Y1580" s="58"/>
      <c r="Z1580" s="58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</row>
    <row r="1581" spans="7:37" s="1" customFormat="1" ht="13.9" customHeight="1" x14ac:dyDescent="0.2"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8"/>
      <c r="T1581" s="58"/>
      <c r="U1581" s="58"/>
      <c r="V1581" s="58"/>
      <c r="W1581" s="58"/>
      <c r="X1581" s="58"/>
      <c r="Y1581" s="58"/>
      <c r="Z1581" s="58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</row>
    <row r="1582" spans="7:37" s="1" customFormat="1" ht="13.9" customHeight="1" x14ac:dyDescent="0.2"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8"/>
      <c r="T1582" s="58"/>
      <c r="U1582" s="58"/>
      <c r="V1582" s="58"/>
      <c r="W1582" s="58"/>
      <c r="X1582" s="58"/>
      <c r="Y1582" s="58"/>
      <c r="Z1582" s="58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</row>
    <row r="1583" spans="7:37" s="1" customFormat="1" ht="13.9" customHeight="1" x14ac:dyDescent="0.2"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8"/>
      <c r="T1583" s="58"/>
      <c r="U1583" s="58"/>
      <c r="V1583" s="58"/>
      <c r="W1583" s="58"/>
      <c r="X1583" s="58"/>
      <c r="Y1583" s="58"/>
      <c r="Z1583" s="58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</row>
    <row r="1584" spans="7:37" s="1" customFormat="1" ht="13.9" customHeight="1" x14ac:dyDescent="0.2"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8"/>
      <c r="T1584" s="58"/>
      <c r="U1584" s="58"/>
      <c r="V1584" s="58"/>
      <c r="W1584" s="58"/>
      <c r="X1584" s="58"/>
      <c r="Y1584" s="58"/>
      <c r="Z1584" s="58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</row>
    <row r="1585" spans="7:37" s="1" customFormat="1" ht="13.9" customHeight="1" x14ac:dyDescent="0.2"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</row>
    <row r="1586" spans="7:37" s="1" customFormat="1" ht="13.9" customHeight="1" x14ac:dyDescent="0.2"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8"/>
      <c r="T1586" s="58"/>
      <c r="U1586" s="58"/>
      <c r="V1586" s="58"/>
      <c r="W1586" s="58"/>
      <c r="X1586" s="58"/>
      <c r="Y1586" s="58"/>
      <c r="Z1586" s="58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</row>
    <row r="1587" spans="7:37" s="1" customFormat="1" ht="13.9" customHeight="1" x14ac:dyDescent="0.2"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8"/>
      <c r="T1587" s="58"/>
      <c r="U1587" s="58"/>
      <c r="V1587" s="58"/>
      <c r="W1587" s="58"/>
      <c r="X1587" s="58"/>
      <c r="Y1587" s="58"/>
      <c r="Z1587" s="58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</row>
    <row r="1588" spans="7:37" s="1" customFormat="1" ht="13.9" customHeight="1" x14ac:dyDescent="0.2"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</row>
    <row r="1589" spans="7:37" s="1" customFormat="1" ht="13.9" customHeight="1" x14ac:dyDescent="0.2"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</row>
    <row r="1590" spans="7:37" s="1" customFormat="1" ht="13.9" customHeight="1" x14ac:dyDescent="0.2"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</row>
    <row r="1591" spans="7:37" s="1" customFormat="1" ht="13.9" customHeight="1" x14ac:dyDescent="0.2"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</row>
    <row r="1592" spans="7:37" s="1" customFormat="1" ht="13.9" customHeight="1" x14ac:dyDescent="0.2"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</row>
    <row r="1593" spans="7:37" s="1" customFormat="1" ht="13.9" customHeight="1" x14ac:dyDescent="0.2"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8"/>
      <c r="T1593" s="58"/>
      <c r="U1593" s="58"/>
      <c r="V1593" s="58"/>
      <c r="W1593" s="58"/>
      <c r="X1593" s="58"/>
      <c r="Y1593" s="58"/>
      <c r="Z1593" s="58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</row>
    <row r="1594" spans="7:37" s="1" customFormat="1" ht="13.9" customHeight="1" x14ac:dyDescent="0.2"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8"/>
      <c r="T1594" s="58"/>
      <c r="U1594" s="58"/>
      <c r="V1594" s="58"/>
      <c r="W1594" s="58"/>
      <c r="X1594" s="58"/>
      <c r="Y1594" s="58"/>
      <c r="Z1594" s="58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</row>
    <row r="1595" spans="7:37" s="1" customFormat="1" ht="13.9" customHeight="1" x14ac:dyDescent="0.2"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</row>
    <row r="1596" spans="7:37" s="1" customFormat="1" ht="13.9" customHeight="1" x14ac:dyDescent="0.2"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</row>
    <row r="1597" spans="7:37" s="1" customFormat="1" ht="13.9" customHeight="1" x14ac:dyDescent="0.2"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8"/>
      <c r="T1597" s="58"/>
      <c r="U1597" s="58"/>
      <c r="V1597" s="58"/>
      <c r="W1597" s="58"/>
      <c r="X1597" s="58"/>
      <c r="Y1597" s="58"/>
      <c r="Z1597" s="58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</row>
    <row r="1598" spans="7:37" s="1" customFormat="1" ht="13.9" customHeight="1" x14ac:dyDescent="0.2"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8"/>
      <c r="T1598" s="58"/>
      <c r="U1598" s="58"/>
      <c r="V1598" s="58"/>
      <c r="W1598" s="58"/>
      <c r="X1598" s="58"/>
      <c r="Y1598" s="58"/>
      <c r="Z1598" s="58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</row>
    <row r="1599" spans="7:37" s="1" customFormat="1" ht="13.9" customHeight="1" x14ac:dyDescent="0.2"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8"/>
      <c r="T1599" s="58"/>
      <c r="U1599" s="58"/>
      <c r="V1599" s="58"/>
      <c r="W1599" s="58"/>
      <c r="X1599" s="58"/>
      <c r="Y1599" s="58"/>
      <c r="Z1599" s="58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</row>
    <row r="1600" spans="7:37" s="1" customFormat="1" ht="13.9" customHeight="1" x14ac:dyDescent="0.2"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8"/>
      <c r="T1600" s="58"/>
      <c r="U1600" s="58"/>
      <c r="V1600" s="58"/>
      <c r="W1600" s="58"/>
      <c r="X1600" s="58"/>
      <c r="Y1600" s="58"/>
      <c r="Z1600" s="58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</row>
    <row r="1601" spans="7:37" s="1" customFormat="1" ht="13.9" customHeight="1" x14ac:dyDescent="0.2"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8"/>
      <c r="T1601" s="58"/>
      <c r="U1601" s="58"/>
      <c r="V1601" s="58"/>
      <c r="W1601" s="58"/>
      <c r="X1601" s="58"/>
      <c r="Y1601" s="58"/>
      <c r="Z1601" s="58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</row>
    <row r="1602" spans="7:37" s="1" customFormat="1" ht="13.9" customHeight="1" x14ac:dyDescent="0.2"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8"/>
      <c r="T1602" s="58"/>
      <c r="U1602" s="58"/>
      <c r="V1602" s="58"/>
      <c r="W1602" s="58"/>
      <c r="X1602" s="58"/>
      <c r="Y1602" s="58"/>
      <c r="Z1602" s="58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</row>
    <row r="1603" spans="7:37" s="1" customFormat="1" ht="13.9" customHeight="1" x14ac:dyDescent="0.2"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8"/>
      <c r="T1603" s="58"/>
      <c r="U1603" s="58"/>
      <c r="V1603" s="58"/>
      <c r="W1603" s="58"/>
      <c r="X1603" s="58"/>
      <c r="Y1603" s="58"/>
      <c r="Z1603" s="58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</row>
    <row r="1604" spans="7:37" s="1" customFormat="1" ht="13.9" customHeight="1" x14ac:dyDescent="0.2"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8"/>
      <c r="T1604" s="58"/>
      <c r="U1604" s="58"/>
      <c r="V1604" s="58"/>
      <c r="W1604" s="58"/>
      <c r="X1604" s="58"/>
      <c r="Y1604" s="58"/>
      <c r="Z1604" s="58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</row>
    <row r="1605" spans="7:37" s="1" customFormat="1" ht="13.9" customHeight="1" x14ac:dyDescent="0.2"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8"/>
      <c r="T1605" s="58"/>
      <c r="U1605" s="58"/>
      <c r="V1605" s="58"/>
      <c r="W1605" s="58"/>
      <c r="X1605" s="58"/>
      <c r="Y1605" s="58"/>
      <c r="Z1605" s="58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</row>
    <row r="1606" spans="7:37" s="1" customFormat="1" ht="13.9" customHeight="1" x14ac:dyDescent="0.2"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</row>
    <row r="1607" spans="7:37" s="1" customFormat="1" ht="13.9" customHeight="1" x14ac:dyDescent="0.2"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8"/>
      <c r="T1607" s="58"/>
      <c r="U1607" s="58"/>
      <c r="V1607" s="58"/>
      <c r="W1607" s="58"/>
      <c r="X1607" s="58"/>
      <c r="Y1607" s="58"/>
      <c r="Z1607" s="58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</row>
    <row r="1608" spans="7:37" s="1" customFormat="1" ht="13.9" customHeight="1" x14ac:dyDescent="0.2"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8"/>
      <c r="T1608" s="58"/>
      <c r="U1608" s="58"/>
      <c r="V1608" s="58"/>
      <c r="W1608" s="58"/>
      <c r="X1608" s="58"/>
      <c r="Y1608" s="58"/>
      <c r="Z1608" s="58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</row>
    <row r="1609" spans="7:37" s="1" customFormat="1" ht="13.9" customHeight="1" x14ac:dyDescent="0.2"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8"/>
      <c r="T1609" s="58"/>
      <c r="U1609" s="58"/>
      <c r="V1609" s="58"/>
      <c r="W1609" s="58"/>
      <c r="X1609" s="58"/>
      <c r="Y1609" s="58"/>
      <c r="Z1609" s="58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</row>
    <row r="1610" spans="7:37" s="1" customFormat="1" ht="13.9" customHeight="1" x14ac:dyDescent="0.2"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8"/>
      <c r="T1610" s="58"/>
      <c r="U1610" s="58"/>
      <c r="V1610" s="58"/>
      <c r="W1610" s="58"/>
      <c r="X1610" s="58"/>
      <c r="Y1610" s="58"/>
      <c r="Z1610" s="58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</row>
    <row r="1611" spans="7:37" s="1" customFormat="1" ht="13.9" customHeight="1" x14ac:dyDescent="0.2"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8"/>
      <c r="T1611" s="58"/>
      <c r="U1611" s="58"/>
      <c r="V1611" s="58"/>
      <c r="W1611" s="58"/>
      <c r="X1611" s="58"/>
      <c r="Y1611" s="58"/>
      <c r="Z1611" s="58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</row>
    <row r="1612" spans="7:37" s="1" customFormat="1" ht="13.9" customHeight="1" x14ac:dyDescent="0.2"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8"/>
      <c r="T1612" s="58"/>
      <c r="U1612" s="58"/>
      <c r="V1612" s="58"/>
      <c r="W1612" s="58"/>
      <c r="X1612" s="58"/>
      <c r="Y1612" s="58"/>
      <c r="Z1612" s="58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</row>
    <row r="1613" spans="7:37" s="1" customFormat="1" ht="13.9" customHeight="1" x14ac:dyDescent="0.2"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8"/>
      <c r="T1613" s="58"/>
      <c r="U1613" s="58"/>
      <c r="V1613" s="58"/>
      <c r="W1613" s="58"/>
      <c r="X1613" s="58"/>
      <c r="Y1613" s="58"/>
      <c r="Z1613" s="58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</row>
    <row r="1614" spans="7:37" s="1" customFormat="1" ht="13.9" customHeight="1" x14ac:dyDescent="0.2"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8"/>
      <c r="T1614" s="58"/>
      <c r="U1614" s="58"/>
      <c r="V1614" s="58"/>
      <c r="W1614" s="58"/>
      <c r="X1614" s="58"/>
      <c r="Y1614" s="58"/>
      <c r="Z1614" s="58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</row>
    <row r="1615" spans="7:37" s="1" customFormat="1" ht="13.9" customHeight="1" x14ac:dyDescent="0.2"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</row>
    <row r="1616" spans="7:37" s="1" customFormat="1" ht="13.9" customHeight="1" x14ac:dyDescent="0.2"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8"/>
      <c r="T1616" s="58"/>
      <c r="U1616" s="58"/>
      <c r="V1616" s="58"/>
      <c r="W1616" s="58"/>
      <c r="X1616" s="58"/>
      <c r="Y1616" s="58"/>
      <c r="Z1616" s="58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</row>
    <row r="1617" spans="7:37" s="1" customFormat="1" ht="13.9" customHeight="1" x14ac:dyDescent="0.2"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</row>
    <row r="1618" spans="7:37" s="1" customFormat="1" ht="13.9" customHeight="1" x14ac:dyDescent="0.2"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8"/>
      <c r="T1618" s="58"/>
      <c r="U1618" s="58"/>
      <c r="V1618" s="58"/>
      <c r="W1618" s="58"/>
      <c r="X1618" s="58"/>
      <c r="Y1618" s="58"/>
      <c r="Z1618" s="58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</row>
    <row r="1619" spans="7:37" s="1" customFormat="1" ht="13.9" customHeight="1" x14ac:dyDescent="0.2"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</row>
    <row r="1620" spans="7:37" s="1" customFormat="1" ht="13.9" customHeight="1" x14ac:dyDescent="0.2"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8"/>
      <c r="T1620" s="58"/>
      <c r="U1620" s="58"/>
      <c r="V1620" s="58"/>
      <c r="W1620" s="58"/>
      <c r="X1620" s="58"/>
      <c r="Y1620" s="58"/>
      <c r="Z1620" s="58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</row>
    <row r="1621" spans="7:37" s="1" customFormat="1" ht="13.9" customHeight="1" x14ac:dyDescent="0.2"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8"/>
      <c r="T1621" s="58"/>
      <c r="U1621" s="58"/>
      <c r="V1621" s="58"/>
      <c r="W1621" s="58"/>
      <c r="X1621" s="58"/>
      <c r="Y1621" s="58"/>
      <c r="Z1621" s="58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</row>
    <row r="1622" spans="7:37" s="1" customFormat="1" ht="13.9" customHeight="1" x14ac:dyDescent="0.2"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8"/>
      <c r="T1622" s="58"/>
      <c r="U1622" s="58"/>
      <c r="V1622" s="58"/>
      <c r="W1622" s="58"/>
      <c r="X1622" s="58"/>
      <c r="Y1622" s="58"/>
      <c r="Z1622" s="58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</row>
    <row r="1623" spans="7:37" s="1" customFormat="1" ht="13.9" customHeight="1" x14ac:dyDescent="0.2"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8"/>
      <c r="T1623" s="58"/>
      <c r="U1623" s="58"/>
      <c r="V1623" s="58"/>
      <c r="W1623" s="58"/>
      <c r="X1623" s="58"/>
      <c r="Y1623" s="58"/>
      <c r="Z1623" s="58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</row>
    <row r="1624" spans="7:37" s="1" customFormat="1" ht="13.9" customHeight="1" x14ac:dyDescent="0.2"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8"/>
      <c r="T1624" s="58"/>
      <c r="U1624" s="58"/>
      <c r="V1624" s="58"/>
      <c r="W1624" s="58"/>
      <c r="X1624" s="58"/>
      <c r="Y1624" s="58"/>
      <c r="Z1624" s="58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</row>
    <row r="1625" spans="7:37" s="1" customFormat="1" ht="13.9" customHeight="1" x14ac:dyDescent="0.2"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</row>
    <row r="1626" spans="7:37" s="1" customFormat="1" ht="13.9" customHeight="1" x14ac:dyDescent="0.2"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8"/>
      <c r="T1626" s="58"/>
      <c r="U1626" s="58"/>
      <c r="V1626" s="58"/>
      <c r="W1626" s="58"/>
      <c r="X1626" s="58"/>
      <c r="Y1626" s="58"/>
      <c r="Z1626" s="58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</row>
    <row r="1627" spans="7:37" s="1" customFormat="1" ht="13.9" customHeight="1" x14ac:dyDescent="0.2"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8"/>
      <c r="T1627" s="58"/>
      <c r="U1627" s="58"/>
      <c r="V1627" s="58"/>
      <c r="W1627" s="58"/>
      <c r="X1627" s="58"/>
      <c r="Y1627" s="58"/>
      <c r="Z1627" s="58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</row>
    <row r="1628" spans="7:37" s="1" customFormat="1" ht="13.9" customHeight="1" x14ac:dyDescent="0.2"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8"/>
      <c r="T1628" s="58"/>
      <c r="U1628" s="58"/>
      <c r="V1628" s="58"/>
      <c r="W1628" s="58"/>
      <c r="X1628" s="58"/>
      <c r="Y1628" s="58"/>
      <c r="Z1628" s="58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</row>
    <row r="1629" spans="7:37" s="1" customFormat="1" ht="13.9" customHeight="1" x14ac:dyDescent="0.2"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8"/>
      <c r="T1629" s="58"/>
      <c r="U1629" s="58"/>
      <c r="V1629" s="58"/>
      <c r="W1629" s="58"/>
      <c r="X1629" s="58"/>
      <c r="Y1629" s="58"/>
      <c r="Z1629" s="58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</row>
    <row r="1630" spans="7:37" s="1" customFormat="1" ht="13.9" customHeight="1" x14ac:dyDescent="0.2"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8"/>
      <c r="T1630" s="58"/>
      <c r="U1630" s="58"/>
      <c r="V1630" s="58"/>
      <c r="W1630" s="58"/>
      <c r="X1630" s="58"/>
      <c r="Y1630" s="58"/>
      <c r="Z1630" s="58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</row>
    <row r="1631" spans="7:37" s="1" customFormat="1" ht="13.9" customHeight="1" x14ac:dyDescent="0.2"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8"/>
      <c r="T1631" s="58"/>
      <c r="U1631" s="58"/>
      <c r="V1631" s="58"/>
      <c r="W1631" s="58"/>
      <c r="X1631" s="58"/>
      <c r="Y1631" s="58"/>
      <c r="Z1631" s="58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</row>
    <row r="1632" spans="7:37" s="1" customFormat="1" ht="13.9" customHeight="1" x14ac:dyDescent="0.2"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8"/>
      <c r="T1632" s="58"/>
      <c r="U1632" s="58"/>
      <c r="V1632" s="58"/>
      <c r="W1632" s="58"/>
      <c r="X1632" s="58"/>
      <c r="Y1632" s="58"/>
      <c r="Z1632" s="58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</row>
    <row r="1633" spans="7:37" s="1" customFormat="1" ht="13.9" customHeight="1" x14ac:dyDescent="0.2"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8"/>
      <c r="T1633" s="58"/>
      <c r="U1633" s="58"/>
      <c r="V1633" s="58"/>
      <c r="W1633" s="58"/>
      <c r="X1633" s="58"/>
      <c r="Y1633" s="58"/>
      <c r="Z1633" s="58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</row>
    <row r="1634" spans="7:37" s="1" customFormat="1" ht="13.9" customHeight="1" x14ac:dyDescent="0.2"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8"/>
      <c r="T1634" s="58"/>
      <c r="U1634" s="58"/>
      <c r="V1634" s="58"/>
      <c r="W1634" s="58"/>
      <c r="X1634" s="58"/>
      <c r="Y1634" s="58"/>
      <c r="Z1634" s="58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</row>
    <row r="1635" spans="7:37" s="1" customFormat="1" ht="13.9" customHeight="1" x14ac:dyDescent="0.2"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</row>
    <row r="1636" spans="7:37" s="1" customFormat="1" ht="13.9" customHeight="1" x14ac:dyDescent="0.2"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8"/>
      <c r="T1636" s="58"/>
      <c r="U1636" s="58"/>
      <c r="V1636" s="58"/>
      <c r="W1636" s="58"/>
      <c r="X1636" s="58"/>
      <c r="Y1636" s="58"/>
      <c r="Z1636" s="58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</row>
    <row r="1637" spans="7:37" s="1" customFormat="1" ht="13.9" customHeight="1" x14ac:dyDescent="0.2"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8"/>
      <c r="T1637" s="58"/>
      <c r="U1637" s="58"/>
      <c r="V1637" s="58"/>
      <c r="W1637" s="58"/>
      <c r="X1637" s="58"/>
      <c r="Y1637" s="58"/>
      <c r="Z1637" s="58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</row>
    <row r="1638" spans="7:37" s="1" customFormat="1" ht="13.9" customHeight="1" x14ac:dyDescent="0.2"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</row>
    <row r="1639" spans="7:37" s="1" customFormat="1" ht="13.9" customHeight="1" x14ac:dyDescent="0.2"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8"/>
      <c r="T1639" s="58"/>
      <c r="U1639" s="58"/>
      <c r="V1639" s="58"/>
      <c r="W1639" s="58"/>
      <c r="X1639" s="58"/>
      <c r="Y1639" s="58"/>
      <c r="Z1639" s="58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</row>
    <row r="1640" spans="7:37" s="1" customFormat="1" ht="13.9" customHeight="1" x14ac:dyDescent="0.2"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8"/>
      <c r="T1640" s="58"/>
      <c r="U1640" s="58"/>
      <c r="V1640" s="58"/>
      <c r="W1640" s="58"/>
      <c r="X1640" s="58"/>
      <c r="Y1640" s="58"/>
      <c r="Z1640" s="58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</row>
    <row r="1641" spans="7:37" s="1" customFormat="1" ht="13.9" customHeight="1" x14ac:dyDescent="0.2"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8"/>
      <c r="T1641" s="58"/>
      <c r="U1641" s="58"/>
      <c r="V1641" s="58"/>
      <c r="W1641" s="58"/>
      <c r="X1641" s="58"/>
      <c r="Y1641" s="58"/>
      <c r="Z1641" s="58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</row>
    <row r="1642" spans="7:37" s="1" customFormat="1" ht="13.9" customHeight="1" x14ac:dyDescent="0.2"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  <c r="Y1642" s="58"/>
      <c r="Z1642" s="58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</row>
    <row r="1643" spans="7:37" s="1" customFormat="1" ht="13.9" customHeight="1" x14ac:dyDescent="0.2"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8"/>
      <c r="T1643" s="58"/>
      <c r="U1643" s="58"/>
      <c r="V1643" s="58"/>
      <c r="W1643" s="58"/>
      <c r="X1643" s="58"/>
      <c r="Y1643" s="58"/>
      <c r="Z1643" s="58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</row>
    <row r="1644" spans="7:37" s="1" customFormat="1" ht="13.9" customHeight="1" x14ac:dyDescent="0.2"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</row>
    <row r="1645" spans="7:37" s="1" customFormat="1" ht="13.9" customHeight="1" x14ac:dyDescent="0.2"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8"/>
      <c r="T1645" s="58"/>
      <c r="U1645" s="58"/>
      <c r="V1645" s="58"/>
      <c r="W1645" s="58"/>
      <c r="X1645" s="58"/>
      <c r="Y1645" s="58"/>
      <c r="Z1645" s="58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</row>
    <row r="1646" spans="7:37" s="1" customFormat="1" ht="13.9" customHeight="1" x14ac:dyDescent="0.2"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8"/>
      <c r="T1646" s="58"/>
      <c r="U1646" s="58"/>
      <c r="V1646" s="58"/>
      <c r="W1646" s="58"/>
      <c r="X1646" s="58"/>
      <c r="Y1646" s="58"/>
      <c r="Z1646" s="58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</row>
    <row r="1647" spans="7:37" s="1" customFormat="1" ht="13.9" customHeight="1" x14ac:dyDescent="0.2"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8"/>
      <c r="T1647" s="58"/>
      <c r="U1647" s="58"/>
      <c r="V1647" s="58"/>
      <c r="W1647" s="58"/>
      <c r="X1647" s="58"/>
      <c r="Y1647" s="58"/>
      <c r="Z1647" s="58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</row>
    <row r="1648" spans="7:37" s="1" customFormat="1" ht="13.9" customHeight="1" x14ac:dyDescent="0.2"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8"/>
      <c r="T1648" s="58"/>
      <c r="U1648" s="58"/>
      <c r="V1648" s="58"/>
      <c r="W1648" s="58"/>
      <c r="X1648" s="58"/>
      <c r="Y1648" s="58"/>
      <c r="Z1648" s="58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</row>
    <row r="1649" spans="7:37" s="1" customFormat="1" ht="13.9" customHeight="1" x14ac:dyDescent="0.2"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8"/>
      <c r="T1649" s="58"/>
      <c r="U1649" s="58"/>
      <c r="V1649" s="58"/>
      <c r="W1649" s="58"/>
      <c r="X1649" s="58"/>
      <c r="Y1649" s="58"/>
      <c r="Z1649" s="58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</row>
    <row r="1650" spans="7:37" s="1" customFormat="1" ht="13.9" customHeight="1" x14ac:dyDescent="0.2"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8"/>
      <c r="T1650" s="58"/>
      <c r="U1650" s="58"/>
      <c r="V1650" s="58"/>
      <c r="W1650" s="58"/>
      <c r="X1650" s="58"/>
      <c r="Y1650" s="58"/>
      <c r="Z1650" s="58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</row>
    <row r="1651" spans="7:37" s="1" customFormat="1" ht="13.9" customHeight="1" x14ac:dyDescent="0.2"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8"/>
      <c r="T1651" s="58"/>
      <c r="U1651" s="58"/>
      <c r="V1651" s="58"/>
      <c r="W1651" s="58"/>
      <c r="X1651" s="58"/>
      <c r="Y1651" s="58"/>
      <c r="Z1651" s="58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</row>
    <row r="1652" spans="7:37" s="1" customFormat="1" ht="13.9" customHeight="1" x14ac:dyDescent="0.2"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8"/>
      <c r="T1652" s="58"/>
      <c r="U1652" s="58"/>
      <c r="V1652" s="58"/>
      <c r="W1652" s="58"/>
      <c r="X1652" s="58"/>
      <c r="Y1652" s="58"/>
      <c r="Z1652" s="58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</row>
    <row r="1653" spans="7:37" s="1" customFormat="1" ht="13.9" customHeight="1" x14ac:dyDescent="0.2"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8"/>
      <c r="T1653" s="58"/>
      <c r="U1653" s="58"/>
      <c r="V1653" s="58"/>
      <c r="W1653" s="58"/>
      <c r="X1653" s="58"/>
      <c r="Y1653" s="58"/>
      <c r="Z1653" s="58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</row>
    <row r="1654" spans="7:37" s="1" customFormat="1" ht="13.9" customHeight="1" x14ac:dyDescent="0.2"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</row>
    <row r="1655" spans="7:37" s="1" customFormat="1" ht="13.9" customHeight="1" x14ac:dyDescent="0.2"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8"/>
      <c r="T1655" s="58"/>
      <c r="U1655" s="58"/>
      <c r="V1655" s="58"/>
      <c r="W1655" s="58"/>
      <c r="X1655" s="58"/>
      <c r="Y1655" s="58"/>
      <c r="Z1655" s="58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</row>
    <row r="1656" spans="7:37" s="1" customFormat="1" ht="13.9" customHeight="1" x14ac:dyDescent="0.2"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8"/>
      <c r="T1656" s="58"/>
      <c r="U1656" s="58"/>
      <c r="V1656" s="58"/>
      <c r="W1656" s="58"/>
      <c r="X1656" s="58"/>
      <c r="Y1656" s="58"/>
      <c r="Z1656" s="58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</row>
    <row r="1657" spans="7:37" s="1" customFormat="1" ht="13.9" customHeight="1" x14ac:dyDescent="0.2"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8"/>
      <c r="T1657" s="58"/>
      <c r="U1657" s="58"/>
      <c r="V1657" s="58"/>
      <c r="W1657" s="58"/>
      <c r="X1657" s="58"/>
      <c r="Y1657" s="58"/>
      <c r="Z1657" s="58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</row>
    <row r="1658" spans="7:37" s="1" customFormat="1" ht="13.9" customHeight="1" x14ac:dyDescent="0.2"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8"/>
      <c r="T1658" s="58"/>
      <c r="U1658" s="58"/>
      <c r="V1658" s="58"/>
      <c r="W1658" s="58"/>
      <c r="X1658" s="58"/>
      <c r="Y1658" s="58"/>
      <c r="Z1658" s="58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</row>
    <row r="1659" spans="7:37" s="1" customFormat="1" ht="13.9" customHeight="1" x14ac:dyDescent="0.2"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8"/>
      <c r="T1659" s="58"/>
      <c r="U1659" s="58"/>
      <c r="V1659" s="58"/>
      <c r="W1659" s="58"/>
      <c r="X1659" s="58"/>
      <c r="Y1659" s="58"/>
      <c r="Z1659" s="58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</row>
    <row r="1660" spans="7:37" s="1" customFormat="1" ht="13.9" customHeight="1" x14ac:dyDescent="0.2"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8"/>
      <c r="T1660" s="58"/>
      <c r="U1660" s="58"/>
      <c r="V1660" s="58"/>
      <c r="W1660" s="58"/>
      <c r="X1660" s="58"/>
      <c r="Y1660" s="58"/>
      <c r="Z1660" s="58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</row>
    <row r="1661" spans="7:37" s="1" customFormat="1" ht="13.9" customHeight="1" x14ac:dyDescent="0.2"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8"/>
      <c r="T1661" s="58"/>
      <c r="U1661" s="58"/>
      <c r="V1661" s="58"/>
      <c r="W1661" s="58"/>
      <c r="X1661" s="58"/>
      <c r="Y1661" s="58"/>
      <c r="Z1661" s="58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</row>
    <row r="1662" spans="7:37" s="1" customFormat="1" ht="13.9" customHeight="1" x14ac:dyDescent="0.2"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8"/>
      <c r="T1662" s="58"/>
      <c r="U1662" s="58"/>
      <c r="V1662" s="58"/>
      <c r="W1662" s="58"/>
      <c r="X1662" s="58"/>
      <c r="Y1662" s="58"/>
      <c r="Z1662" s="58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</row>
    <row r="1663" spans="7:37" s="1" customFormat="1" ht="13.9" customHeight="1" x14ac:dyDescent="0.2"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8"/>
      <c r="T1663" s="58"/>
      <c r="U1663" s="58"/>
      <c r="V1663" s="58"/>
      <c r="W1663" s="58"/>
      <c r="X1663" s="58"/>
      <c r="Y1663" s="58"/>
      <c r="Z1663" s="58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</row>
    <row r="1664" spans="7:37" s="1" customFormat="1" ht="13.9" customHeight="1" x14ac:dyDescent="0.2"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</row>
    <row r="1665" spans="7:37" s="1" customFormat="1" ht="13.9" customHeight="1" x14ac:dyDescent="0.2"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8"/>
      <c r="T1665" s="58"/>
      <c r="U1665" s="58"/>
      <c r="V1665" s="58"/>
      <c r="W1665" s="58"/>
      <c r="X1665" s="58"/>
      <c r="Y1665" s="58"/>
      <c r="Z1665" s="58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</row>
    <row r="1666" spans="7:37" s="1" customFormat="1" ht="13.9" customHeight="1" x14ac:dyDescent="0.2"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8"/>
      <c r="T1666" s="58"/>
      <c r="U1666" s="58"/>
      <c r="V1666" s="58"/>
      <c r="W1666" s="58"/>
      <c r="X1666" s="58"/>
      <c r="Y1666" s="58"/>
      <c r="Z1666" s="58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</row>
    <row r="1667" spans="7:37" s="1" customFormat="1" ht="13.9" customHeight="1" x14ac:dyDescent="0.2"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8"/>
      <c r="T1667" s="58"/>
      <c r="U1667" s="58"/>
      <c r="V1667" s="58"/>
      <c r="W1667" s="58"/>
      <c r="X1667" s="58"/>
      <c r="Y1667" s="58"/>
      <c r="Z1667" s="58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</row>
    <row r="1668" spans="7:37" s="1" customFormat="1" ht="13.9" customHeight="1" x14ac:dyDescent="0.2"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58"/>
      <c r="Z1668" s="58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</row>
    <row r="1669" spans="7:37" s="1" customFormat="1" ht="13.9" customHeight="1" x14ac:dyDescent="0.2"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</row>
    <row r="1670" spans="7:37" s="1" customFormat="1" ht="13.9" customHeight="1" x14ac:dyDescent="0.2"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58"/>
      <c r="Z1670" s="58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</row>
    <row r="1671" spans="7:37" s="1" customFormat="1" ht="13.9" customHeight="1" x14ac:dyDescent="0.2"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58"/>
      <c r="Z1671" s="58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</row>
    <row r="1672" spans="7:37" s="1" customFormat="1" ht="13.9" customHeight="1" x14ac:dyDescent="0.2"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8"/>
      <c r="T1672" s="58"/>
      <c r="U1672" s="58"/>
      <c r="V1672" s="58"/>
      <c r="W1672" s="58"/>
      <c r="X1672" s="58"/>
      <c r="Y1672" s="58"/>
      <c r="Z1672" s="58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</row>
    <row r="1673" spans="7:37" s="1" customFormat="1" ht="13.9" customHeight="1" x14ac:dyDescent="0.2"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</row>
    <row r="1674" spans="7:37" s="1" customFormat="1" ht="13.9" customHeight="1" x14ac:dyDescent="0.2"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8"/>
      <c r="T1674" s="58"/>
      <c r="U1674" s="58"/>
      <c r="V1674" s="58"/>
      <c r="W1674" s="58"/>
      <c r="X1674" s="58"/>
      <c r="Y1674" s="58"/>
      <c r="Z1674" s="58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</row>
    <row r="1675" spans="7:37" s="1" customFormat="1" ht="13.9" customHeight="1" x14ac:dyDescent="0.2"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8"/>
      <c r="T1675" s="58"/>
      <c r="U1675" s="58"/>
      <c r="V1675" s="58"/>
      <c r="W1675" s="58"/>
      <c r="X1675" s="58"/>
      <c r="Y1675" s="58"/>
      <c r="Z1675" s="58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</row>
    <row r="1676" spans="7:37" s="1" customFormat="1" ht="13.9" customHeight="1" x14ac:dyDescent="0.2"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8"/>
      <c r="T1676" s="58"/>
      <c r="U1676" s="58"/>
      <c r="V1676" s="58"/>
      <c r="W1676" s="58"/>
      <c r="X1676" s="58"/>
      <c r="Y1676" s="58"/>
      <c r="Z1676" s="58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</row>
    <row r="1677" spans="7:37" s="1" customFormat="1" ht="13.9" customHeight="1" x14ac:dyDescent="0.2"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8"/>
      <c r="T1677" s="58"/>
      <c r="U1677" s="58"/>
      <c r="V1677" s="58"/>
      <c r="W1677" s="58"/>
      <c r="X1677" s="58"/>
      <c r="Y1677" s="58"/>
      <c r="Z1677" s="58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</row>
    <row r="1678" spans="7:37" s="1" customFormat="1" ht="13.9" customHeight="1" x14ac:dyDescent="0.2"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58"/>
      <c r="Z1678" s="58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</row>
    <row r="1679" spans="7:37" s="1" customFormat="1" ht="13.9" customHeight="1" x14ac:dyDescent="0.2"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58"/>
      <c r="Z1679" s="58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</row>
    <row r="1680" spans="7:37" s="1" customFormat="1" ht="13.9" customHeight="1" x14ac:dyDescent="0.2"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58"/>
      <c r="Z1680" s="58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</row>
    <row r="1681" spans="7:37" s="1" customFormat="1" ht="13.9" customHeight="1" x14ac:dyDescent="0.2"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58"/>
      <c r="Z1681" s="58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</row>
    <row r="1682" spans="7:37" s="1" customFormat="1" ht="13.9" customHeight="1" x14ac:dyDescent="0.2"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58"/>
      <c r="Z1682" s="58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</row>
    <row r="1683" spans="7:37" s="1" customFormat="1" ht="13.9" customHeight="1" x14ac:dyDescent="0.2"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</row>
    <row r="1684" spans="7:37" s="1" customFormat="1" ht="13.9" customHeight="1" x14ac:dyDescent="0.2"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58"/>
      <c r="Z1684" s="58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</row>
    <row r="1685" spans="7:37" s="1" customFormat="1" ht="13.9" customHeight="1" x14ac:dyDescent="0.2"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58"/>
      <c r="Z1685" s="58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</row>
    <row r="1686" spans="7:37" s="1" customFormat="1" ht="13.9" customHeight="1" x14ac:dyDescent="0.2"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58"/>
      <c r="Z1686" s="58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</row>
    <row r="1687" spans="7:37" s="1" customFormat="1" ht="13.9" customHeight="1" x14ac:dyDescent="0.2"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58"/>
      <c r="Z1687" s="58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</row>
    <row r="1688" spans="7:37" s="1" customFormat="1" ht="13.9" customHeight="1" x14ac:dyDescent="0.2"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58"/>
      <c r="Z1688" s="58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</row>
    <row r="1689" spans="7:37" s="1" customFormat="1" ht="13.9" customHeight="1" x14ac:dyDescent="0.2"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8"/>
      <c r="T1689" s="58"/>
      <c r="U1689" s="58"/>
      <c r="V1689" s="58"/>
      <c r="W1689" s="58"/>
      <c r="X1689" s="58"/>
      <c r="Y1689" s="58"/>
      <c r="Z1689" s="58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</row>
    <row r="1690" spans="7:37" s="1" customFormat="1" ht="13.9" customHeight="1" x14ac:dyDescent="0.2"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58"/>
      <c r="Z1690" s="58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</row>
    <row r="1691" spans="7:37" s="1" customFormat="1" ht="13.9" customHeight="1" x14ac:dyDescent="0.2"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58"/>
      <c r="Z1691" s="58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</row>
    <row r="1692" spans="7:37" s="1" customFormat="1" ht="13.9" customHeight="1" x14ac:dyDescent="0.2"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58"/>
      <c r="Z1692" s="58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</row>
    <row r="1693" spans="7:37" s="1" customFormat="1" ht="13.9" customHeight="1" x14ac:dyDescent="0.2"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</row>
    <row r="1694" spans="7:37" s="1" customFormat="1" ht="13.9" customHeight="1" x14ac:dyDescent="0.2"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58"/>
      <c r="Z1694" s="58"/>
      <c r="AA1694" s="54"/>
      <c r="AB1694" s="54"/>
      <c r="AC1694" s="54"/>
      <c r="AD1694" s="54"/>
      <c r="AE1694" s="54"/>
      <c r="AF1694" s="54"/>
      <c r="AG1694" s="54"/>
      <c r="AH1694" s="54"/>
      <c r="AI1694" s="54"/>
      <c r="AJ1694" s="54"/>
      <c r="AK1694" s="54"/>
    </row>
    <row r="1695" spans="7:37" s="1" customFormat="1" ht="13.9" customHeight="1" x14ac:dyDescent="0.2"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8"/>
      <c r="T1695" s="58"/>
      <c r="U1695" s="58"/>
      <c r="V1695" s="58"/>
      <c r="W1695" s="58"/>
      <c r="X1695" s="58"/>
      <c r="Y1695" s="58"/>
      <c r="Z1695" s="58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</row>
    <row r="1696" spans="7:37" s="1" customFormat="1" ht="13.9" customHeight="1" x14ac:dyDescent="0.2"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</row>
    <row r="1697" spans="7:37" s="1" customFormat="1" ht="13.9" customHeight="1" x14ac:dyDescent="0.2"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  <c r="S1697" s="58"/>
      <c r="T1697" s="58"/>
      <c r="U1697" s="58"/>
      <c r="V1697" s="58"/>
      <c r="W1697" s="58"/>
      <c r="X1697" s="58"/>
      <c r="Y1697" s="58"/>
      <c r="Z1697" s="58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</row>
    <row r="1698" spans="7:37" s="1" customFormat="1" ht="13.9" customHeight="1" x14ac:dyDescent="0.2"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  <c r="S1698" s="58"/>
      <c r="T1698" s="58"/>
      <c r="U1698" s="58"/>
      <c r="V1698" s="58"/>
      <c r="W1698" s="58"/>
      <c r="X1698" s="58"/>
      <c r="Y1698" s="58"/>
      <c r="Z1698" s="58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</row>
    <row r="1699" spans="7:37" s="1" customFormat="1" ht="13.9" customHeight="1" x14ac:dyDescent="0.2"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  <c r="S1699" s="58"/>
      <c r="T1699" s="58"/>
      <c r="U1699" s="58"/>
      <c r="V1699" s="58"/>
      <c r="W1699" s="58"/>
      <c r="X1699" s="58"/>
      <c r="Y1699" s="58"/>
      <c r="Z1699" s="58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</row>
    <row r="1700" spans="7:37" s="1" customFormat="1" ht="13.9" customHeight="1" x14ac:dyDescent="0.2"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  <c r="S1700" s="58"/>
      <c r="T1700" s="58"/>
      <c r="U1700" s="58"/>
      <c r="V1700" s="58"/>
      <c r="W1700" s="58"/>
      <c r="X1700" s="58"/>
      <c r="Y1700" s="58"/>
      <c r="Z1700" s="58"/>
      <c r="AA1700" s="54"/>
      <c r="AB1700" s="54"/>
      <c r="AC1700" s="54"/>
      <c r="AD1700" s="54"/>
      <c r="AE1700" s="54"/>
      <c r="AF1700" s="54"/>
      <c r="AG1700" s="54"/>
      <c r="AH1700" s="54"/>
      <c r="AI1700" s="54"/>
      <c r="AJ1700" s="54"/>
      <c r="AK1700" s="54"/>
    </row>
    <row r="1701" spans="7:37" s="1" customFormat="1" ht="13.9" customHeight="1" x14ac:dyDescent="0.2"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4"/>
      <c r="AB1701" s="54"/>
      <c r="AC1701" s="54"/>
      <c r="AD1701" s="54"/>
      <c r="AE1701" s="54"/>
      <c r="AF1701" s="54"/>
      <c r="AG1701" s="54"/>
      <c r="AH1701" s="54"/>
      <c r="AI1701" s="54"/>
      <c r="AJ1701" s="54"/>
      <c r="AK1701" s="54"/>
    </row>
    <row r="1702" spans="7:37" s="1" customFormat="1" ht="13.9" customHeight="1" x14ac:dyDescent="0.2"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</row>
    <row r="1703" spans="7:37" s="1" customFormat="1" ht="13.9" customHeight="1" x14ac:dyDescent="0.2"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58"/>
      <c r="Z1703" s="58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</row>
    <row r="1704" spans="7:37" s="1" customFormat="1" ht="13.9" customHeight="1" x14ac:dyDescent="0.2"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  <c r="S1704" s="58"/>
      <c r="T1704" s="58"/>
      <c r="U1704" s="58"/>
      <c r="V1704" s="58"/>
      <c r="W1704" s="58"/>
      <c r="X1704" s="58"/>
      <c r="Y1704" s="58"/>
      <c r="Z1704" s="58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</row>
    <row r="1705" spans="7:37" s="1" customFormat="1" ht="13.9" customHeight="1" x14ac:dyDescent="0.2"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58"/>
      <c r="Z1705" s="58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</row>
    <row r="1706" spans="7:37" s="1" customFormat="1" ht="13.9" customHeight="1" x14ac:dyDescent="0.2"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58"/>
      <c r="Z1706" s="58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</row>
    <row r="1707" spans="7:37" s="1" customFormat="1" ht="13.9" customHeight="1" x14ac:dyDescent="0.2"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  <c r="S1707" s="58"/>
      <c r="T1707" s="58"/>
      <c r="U1707" s="58"/>
      <c r="V1707" s="58"/>
      <c r="W1707" s="58"/>
      <c r="X1707" s="58"/>
      <c r="Y1707" s="58"/>
      <c r="Z1707" s="58"/>
      <c r="AA1707" s="54"/>
      <c r="AB1707" s="54"/>
      <c r="AC1707" s="54"/>
      <c r="AD1707" s="54"/>
      <c r="AE1707" s="54"/>
      <c r="AF1707" s="54"/>
      <c r="AG1707" s="54"/>
      <c r="AH1707" s="54"/>
      <c r="AI1707" s="54"/>
      <c r="AJ1707" s="54"/>
      <c r="AK1707" s="54"/>
    </row>
    <row r="1708" spans="7:37" s="1" customFormat="1" ht="13.9" customHeight="1" x14ac:dyDescent="0.2"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58"/>
      <c r="Z1708" s="58"/>
      <c r="AA1708" s="54"/>
      <c r="AB1708" s="54"/>
      <c r="AC1708" s="54"/>
      <c r="AD1708" s="54"/>
      <c r="AE1708" s="54"/>
      <c r="AF1708" s="54"/>
      <c r="AG1708" s="54"/>
      <c r="AH1708" s="54"/>
      <c r="AI1708" s="54"/>
      <c r="AJ1708" s="54"/>
      <c r="AK1708" s="54"/>
    </row>
    <row r="1709" spans="7:37" s="1" customFormat="1" ht="13.9" customHeight="1" x14ac:dyDescent="0.2"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58"/>
      <c r="Z1709" s="58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</row>
    <row r="1710" spans="7:37" s="1" customFormat="1" ht="13.9" customHeight="1" x14ac:dyDescent="0.2"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58"/>
      <c r="Z1710" s="58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</row>
    <row r="1711" spans="7:37" s="1" customFormat="1" ht="13.9" customHeight="1" x14ac:dyDescent="0.2"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58"/>
      <c r="Z1711" s="58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</row>
    <row r="1712" spans="7:37" s="1" customFormat="1" ht="13.9" customHeight="1" x14ac:dyDescent="0.2"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</row>
    <row r="1713" spans="7:37" s="1" customFormat="1" ht="13.9" customHeight="1" x14ac:dyDescent="0.2"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  <c r="S1713" s="58"/>
      <c r="T1713" s="58"/>
      <c r="U1713" s="58"/>
      <c r="V1713" s="58"/>
      <c r="W1713" s="58"/>
      <c r="X1713" s="58"/>
      <c r="Y1713" s="58"/>
      <c r="Z1713" s="58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</row>
    <row r="1714" spans="7:37" s="1" customFormat="1" ht="13.9" customHeight="1" x14ac:dyDescent="0.2"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  <c r="S1714" s="58"/>
      <c r="T1714" s="58"/>
      <c r="U1714" s="58"/>
      <c r="V1714" s="58"/>
      <c r="W1714" s="58"/>
      <c r="X1714" s="58"/>
      <c r="Y1714" s="58"/>
      <c r="Z1714" s="58"/>
      <c r="AA1714" s="54"/>
      <c r="AB1714" s="54"/>
      <c r="AC1714" s="54"/>
      <c r="AD1714" s="54"/>
      <c r="AE1714" s="54"/>
      <c r="AF1714" s="54"/>
      <c r="AG1714" s="54"/>
      <c r="AH1714" s="54"/>
      <c r="AI1714" s="54"/>
      <c r="AJ1714" s="54"/>
      <c r="AK1714" s="54"/>
    </row>
    <row r="1715" spans="7:37" s="1" customFormat="1" ht="13.9" customHeight="1" x14ac:dyDescent="0.2"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58"/>
      <c r="Z1715" s="58"/>
      <c r="AA1715" s="54"/>
      <c r="AB1715" s="54"/>
      <c r="AC1715" s="54"/>
      <c r="AD1715" s="54"/>
      <c r="AE1715" s="54"/>
      <c r="AF1715" s="54"/>
      <c r="AG1715" s="54"/>
      <c r="AH1715" s="54"/>
      <c r="AI1715" s="54"/>
      <c r="AJ1715" s="54"/>
      <c r="AK1715" s="54"/>
    </row>
    <row r="1716" spans="7:37" s="1" customFormat="1" ht="13.9" customHeight="1" x14ac:dyDescent="0.2"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</row>
    <row r="1717" spans="7:37" s="1" customFormat="1" ht="13.9" customHeight="1" x14ac:dyDescent="0.2"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</row>
    <row r="1718" spans="7:37" s="1" customFormat="1" ht="13.9" customHeight="1" x14ac:dyDescent="0.2"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</row>
    <row r="1719" spans="7:37" s="1" customFormat="1" ht="13.9" customHeight="1" x14ac:dyDescent="0.2"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</row>
    <row r="1720" spans="7:37" s="1" customFormat="1" ht="13.9" customHeight="1" x14ac:dyDescent="0.2"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  <c r="S1720" s="58"/>
      <c r="T1720" s="58"/>
      <c r="U1720" s="58"/>
      <c r="V1720" s="58"/>
      <c r="W1720" s="58"/>
      <c r="X1720" s="58"/>
      <c r="Y1720" s="58"/>
      <c r="Z1720" s="58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</row>
    <row r="1721" spans="7:37" s="1" customFormat="1" ht="13.9" customHeight="1" x14ac:dyDescent="0.2"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  <c r="S1721" s="58"/>
      <c r="T1721" s="58"/>
      <c r="U1721" s="58"/>
      <c r="V1721" s="58"/>
      <c r="W1721" s="58"/>
      <c r="X1721" s="58"/>
      <c r="Y1721" s="58"/>
      <c r="Z1721" s="58"/>
      <c r="AA1721" s="54"/>
      <c r="AB1721" s="54"/>
      <c r="AC1721" s="54"/>
      <c r="AD1721" s="54"/>
      <c r="AE1721" s="54"/>
      <c r="AF1721" s="54"/>
      <c r="AG1721" s="54"/>
      <c r="AH1721" s="54"/>
      <c r="AI1721" s="54"/>
      <c r="AJ1721" s="54"/>
      <c r="AK1721" s="54"/>
    </row>
    <row r="1722" spans="7:37" s="1" customFormat="1" ht="13.9" customHeight="1" x14ac:dyDescent="0.2"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4"/>
      <c r="AB1722" s="54"/>
      <c r="AC1722" s="54"/>
      <c r="AD1722" s="54"/>
      <c r="AE1722" s="54"/>
      <c r="AF1722" s="54"/>
      <c r="AG1722" s="54"/>
      <c r="AH1722" s="54"/>
      <c r="AI1722" s="54"/>
      <c r="AJ1722" s="54"/>
      <c r="AK1722" s="54"/>
    </row>
    <row r="1723" spans="7:37" s="1" customFormat="1" ht="13.9" customHeight="1" x14ac:dyDescent="0.2"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  <c r="S1723" s="58"/>
      <c r="T1723" s="58"/>
      <c r="U1723" s="58"/>
      <c r="V1723" s="58"/>
      <c r="W1723" s="58"/>
      <c r="X1723" s="58"/>
      <c r="Y1723" s="58"/>
      <c r="Z1723" s="58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</row>
    <row r="1724" spans="7:37" s="1" customFormat="1" ht="13.9" customHeight="1" x14ac:dyDescent="0.2"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  <c r="S1724" s="58"/>
      <c r="T1724" s="58"/>
      <c r="U1724" s="58"/>
      <c r="V1724" s="58"/>
      <c r="W1724" s="58"/>
      <c r="X1724" s="58"/>
      <c r="Y1724" s="58"/>
      <c r="Z1724" s="58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</row>
    <row r="1725" spans="7:37" s="1" customFormat="1" ht="13.9" customHeight="1" x14ac:dyDescent="0.2"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  <c r="S1725" s="58"/>
      <c r="T1725" s="58"/>
      <c r="U1725" s="58"/>
      <c r="V1725" s="58"/>
      <c r="W1725" s="58"/>
      <c r="X1725" s="58"/>
      <c r="Y1725" s="58"/>
      <c r="Z1725" s="58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</row>
    <row r="1726" spans="7:37" s="1" customFormat="1" ht="13.9" customHeight="1" x14ac:dyDescent="0.2"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58"/>
      <c r="Z1726" s="58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</row>
    <row r="1727" spans="7:37" s="1" customFormat="1" ht="13.9" customHeight="1" x14ac:dyDescent="0.2"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58"/>
      <c r="Z1727" s="58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</row>
    <row r="1728" spans="7:37" s="1" customFormat="1" ht="13.9" customHeight="1" x14ac:dyDescent="0.2"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  <c r="S1728" s="58"/>
      <c r="T1728" s="58"/>
      <c r="U1728" s="58"/>
      <c r="V1728" s="58"/>
      <c r="W1728" s="58"/>
      <c r="X1728" s="58"/>
      <c r="Y1728" s="58"/>
      <c r="Z1728" s="58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</row>
    <row r="1729" spans="7:37" s="1" customFormat="1" ht="13.9" customHeight="1" x14ac:dyDescent="0.2"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  <c r="S1729" s="58"/>
      <c r="T1729" s="58"/>
      <c r="U1729" s="58"/>
      <c r="V1729" s="58"/>
      <c r="W1729" s="58"/>
      <c r="X1729" s="58"/>
      <c r="Y1729" s="58"/>
      <c r="Z1729" s="58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</row>
    <row r="1730" spans="7:37" s="1" customFormat="1" ht="13.9" customHeight="1" x14ac:dyDescent="0.2"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  <c r="S1730" s="58"/>
      <c r="T1730" s="58"/>
      <c r="U1730" s="58"/>
      <c r="V1730" s="58"/>
      <c r="W1730" s="58"/>
      <c r="X1730" s="58"/>
      <c r="Y1730" s="58"/>
      <c r="Z1730" s="58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</row>
    <row r="1731" spans="7:37" s="1" customFormat="1" ht="13.9" customHeight="1" x14ac:dyDescent="0.2"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</row>
    <row r="1732" spans="7:37" s="1" customFormat="1" ht="13.9" customHeight="1" x14ac:dyDescent="0.2"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</row>
    <row r="1733" spans="7:37" s="1" customFormat="1" ht="13.9" customHeight="1" x14ac:dyDescent="0.2"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  <c r="S1733" s="58"/>
      <c r="T1733" s="58"/>
      <c r="U1733" s="58"/>
      <c r="V1733" s="58"/>
      <c r="W1733" s="58"/>
      <c r="X1733" s="58"/>
      <c r="Y1733" s="58"/>
      <c r="Z1733" s="58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</row>
    <row r="1734" spans="7:37" s="1" customFormat="1" ht="13.9" customHeight="1" x14ac:dyDescent="0.2"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  <c r="S1734" s="58"/>
      <c r="T1734" s="58"/>
      <c r="U1734" s="58"/>
      <c r="V1734" s="58"/>
      <c r="W1734" s="58"/>
      <c r="X1734" s="58"/>
      <c r="Y1734" s="58"/>
      <c r="Z1734" s="58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</row>
    <row r="1735" spans="7:37" s="1" customFormat="1" ht="13.9" customHeight="1" x14ac:dyDescent="0.2"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  <c r="S1735" s="58"/>
      <c r="T1735" s="58"/>
      <c r="U1735" s="58"/>
      <c r="V1735" s="58"/>
      <c r="W1735" s="58"/>
      <c r="X1735" s="58"/>
      <c r="Y1735" s="58"/>
      <c r="Z1735" s="58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</row>
    <row r="1736" spans="7:37" s="1" customFormat="1" ht="13.9" customHeight="1" x14ac:dyDescent="0.2"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  <c r="S1736" s="58"/>
      <c r="T1736" s="58"/>
      <c r="U1736" s="58"/>
      <c r="V1736" s="58"/>
      <c r="W1736" s="58"/>
      <c r="X1736" s="58"/>
      <c r="Y1736" s="58"/>
      <c r="Z1736" s="58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</row>
    <row r="1737" spans="7:37" s="1" customFormat="1" ht="13.9" customHeight="1" x14ac:dyDescent="0.2"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</row>
    <row r="1738" spans="7:37" s="1" customFormat="1" ht="13.9" customHeight="1" x14ac:dyDescent="0.2"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</row>
    <row r="1739" spans="7:37" s="1" customFormat="1" ht="13.9" customHeight="1" x14ac:dyDescent="0.2"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</row>
    <row r="1740" spans="7:37" s="1" customFormat="1" ht="13.9" customHeight="1" x14ac:dyDescent="0.2"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</row>
    <row r="1741" spans="7:37" s="1" customFormat="1" ht="13.9" customHeight="1" x14ac:dyDescent="0.2"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</row>
    <row r="1742" spans="7:37" s="1" customFormat="1" ht="13.9" customHeight="1" x14ac:dyDescent="0.2"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</row>
    <row r="1743" spans="7:37" s="1" customFormat="1" ht="13.9" customHeight="1" x14ac:dyDescent="0.2"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  <c r="S1743" s="58"/>
      <c r="T1743" s="58"/>
      <c r="U1743" s="58"/>
      <c r="V1743" s="58"/>
      <c r="W1743" s="58"/>
      <c r="X1743" s="58"/>
      <c r="Y1743" s="58"/>
      <c r="Z1743" s="58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</row>
    <row r="1744" spans="7:37" s="1" customFormat="1" ht="13.9" customHeight="1" x14ac:dyDescent="0.2"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  <c r="S1744" s="58"/>
      <c r="T1744" s="58"/>
      <c r="U1744" s="58"/>
      <c r="V1744" s="58"/>
      <c r="W1744" s="58"/>
      <c r="X1744" s="58"/>
      <c r="Y1744" s="58"/>
      <c r="Z1744" s="58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</row>
    <row r="1745" spans="7:37" s="1" customFormat="1" ht="13.9" customHeight="1" x14ac:dyDescent="0.2"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58"/>
      <c r="Z1745" s="58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</row>
    <row r="1746" spans="7:37" s="1" customFormat="1" ht="13.9" customHeight="1" x14ac:dyDescent="0.2"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</row>
    <row r="1747" spans="7:37" s="1" customFormat="1" ht="13.9" customHeight="1" x14ac:dyDescent="0.2"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</row>
    <row r="1748" spans="7:37" s="1" customFormat="1" ht="13.9" customHeight="1" x14ac:dyDescent="0.2"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</row>
    <row r="1749" spans="7:37" s="1" customFormat="1" ht="13.9" customHeight="1" x14ac:dyDescent="0.2"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4"/>
      <c r="AB1749" s="54"/>
      <c r="AC1749" s="54"/>
      <c r="AD1749" s="54"/>
      <c r="AE1749" s="54"/>
      <c r="AF1749" s="54"/>
      <c r="AG1749" s="54"/>
      <c r="AH1749" s="54"/>
      <c r="AI1749" s="54"/>
      <c r="AJ1749" s="54"/>
      <c r="AK1749" s="54"/>
    </row>
    <row r="1750" spans="7:37" s="1" customFormat="1" ht="13.9" customHeight="1" x14ac:dyDescent="0.2"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4"/>
      <c r="AB1750" s="54"/>
      <c r="AC1750" s="54"/>
      <c r="AD1750" s="54"/>
      <c r="AE1750" s="54"/>
      <c r="AF1750" s="54"/>
      <c r="AG1750" s="54"/>
      <c r="AH1750" s="54"/>
      <c r="AI1750" s="54"/>
      <c r="AJ1750" s="54"/>
      <c r="AK1750" s="54"/>
    </row>
    <row r="1751" spans="7:37" s="1" customFormat="1" ht="13.9" customHeight="1" x14ac:dyDescent="0.2"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</row>
    <row r="1752" spans="7:37" s="1" customFormat="1" ht="13.9" customHeight="1" x14ac:dyDescent="0.2"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58"/>
      <c r="Z1752" s="58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</row>
    <row r="1753" spans="7:37" s="1" customFormat="1" ht="13.9" customHeight="1" x14ac:dyDescent="0.2"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</row>
    <row r="1754" spans="7:37" s="1" customFormat="1" ht="13.9" customHeight="1" x14ac:dyDescent="0.2"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</row>
    <row r="1755" spans="7:37" s="1" customFormat="1" ht="13.9" customHeight="1" x14ac:dyDescent="0.2"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</row>
    <row r="1756" spans="7:37" s="1" customFormat="1" ht="13.9" customHeight="1" x14ac:dyDescent="0.2"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4"/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</row>
    <row r="1757" spans="7:37" s="1" customFormat="1" ht="13.9" customHeight="1" x14ac:dyDescent="0.2"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4"/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</row>
    <row r="1758" spans="7:37" s="1" customFormat="1" ht="13.9" customHeight="1" x14ac:dyDescent="0.2"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</row>
    <row r="1759" spans="7:37" s="1" customFormat="1" ht="13.9" customHeight="1" x14ac:dyDescent="0.2"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</row>
    <row r="1760" spans="7:37" s="1" customFormat="1" ht="13.9" customHeight="1" x14ac:dyDescent="0.2"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</row>
    <row r="1761" spans="7:37" s="1" customFormat="1" ht="13.9" customHeight="1" x14ac:dyDescent="0.2"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</row>
    <row r="1762" spans="7:37" s="1" customFormat="1" ht="13.9" customHeight="1" x14ac:dyDescent="0.2"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</row>
    <row r="1763" spans="7:37" s="1" customFormat="1" ht="13.9" customHeight="1" x14ac:dyDescent="0.2"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4"/>
      <c r="AB1763" s="54"/>
      <c r="AC1763" s="54"/>
      <c r="AD1763" s="54"/>
      <c r="AE1763" s="54"/>
      <c r="AF1763" s="54"/>
      <c r="AG1763" s="54"/>
      <c r="AH1763" s="54"/>
      <c r="AI1763" s="54"/>
      <c r="AJ1763" s="54"/>
      <c r="AK1763" s="54"/>
    </row>
    <row r="1764" spans="7:37" s="1" customFormat="1" ht="13.9" customHeight="1" x14ac:dyDescent="0.2"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4"/>
      <c r="AB1764" s="54"/>
      <c r="AC1764" s="54"/>
      <c r="AD1764" s="54"/>
      <c r="AE1764" s="54"/>
      <c r="AF1764" s="54"/>
      <c r="AG1764" s="54"/>
      <c r="AH1764" s="54"/>
      <c r="AI1764" s="54"/>
      <c r="AJ1764" s="54"/>
      <c r="AK1764" s="54"/>
    </row>
    <row r="1765" spans="7:37" s="1" customFormat="1" ht="13.9" customHeight="1" x14ac:dyDescent="0.2"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</row>
    <row r="1766" spans="7:37" s="1" customFormat="1" ht="13.9" customHeight="1" x14ac:dyDescent="0.2"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</row>
    <row r="1767" spans="7:37" s="1" customFormat="1" ht="13.9" customHeight="1" x14ac:dyDescent="0.2"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</row>
    <row r="1768" spans="7:37" s="1" customFormat="1" ht="13.9" customHeight="1" x14ac:dyDescent="0.2"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</row>
    <row r="1769" spans="7:37" s="1" customFormat="1" ht="13.9" customHeight="1" x14ac:dyDescent="0.2"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</row>
    <row r="1770" spans="7:37" s="1" customFormat="1" ht="13.9" customHeight="1" x14ac:dyDescent="0.2"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</row>
    <row r="1771" spans="7:37" s="1" customFormat="1" ht="13.9" customHeight="1" x14ac:dyDescent="0.2"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</row>
    <row r="1772" spans="7:37" s="1" customFormat="1" ht="13.9" customHeight="1" x14ac:dyDescent="0.2"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</row>
    <row r="1773" spans="7:37" s="1" customFormat="1" ht="13.9" customHeight="1" x14ac:dyDescent="0.2"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</row>
    <row r="1774" spans="7:37" s="1" customFormat="1" ht="13.9" customHeight="1" x14ac:dyDescent="0.2"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</row>
    <row r="1775" spans="7:37" s="1" customFormat="1" ht="13.9" customHeight="1" x14ac:dyDescent="0.2"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</row>
    <row r="1776" spans="7:37" s="1" customFormat="1" ht="13.9" customHeight="1" x14ac:dyDescent="0.2"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</row>
    <row r="1777" spans="7:37" s="1" customFormat="1" ht="13.9" customHeight="1" x14ac:dyDescent="0.2"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</row>
    <row r="1778" spans="7:37" s="1" customFormat="1" ht="13.9" customHeight="1" x14ac:dyDescent="0.2"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</row>
    <row r="1779" spans="7:37" s="1" customFormat="1" ht="13.9" customHeight="1" x14ac:dyDescent="0.2"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</row>
    <row r="1780" spans="7:37" s="1" customFormat="1" ht="13.9" customHeight="1" x14ac:dyDescent="0.2"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</row>
    <row r="1781" spans="7:37" s="1" customFormat="1" ht="13.9" customHeight="1" x14ac:dyDescent="0.2"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</row>
    <row r="1782" spans="7:37" s="1" customFormat="1" ht="13.9" customHeight="1" x14ac:dyDescent="0.2"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58"/>
      <c r="U1782" s="58"/>
      <c r="V1782" s="58"/>
      <c r="W1782" s="58"/>
      <c r="X1782" s="58"/>
      <c r="Y1782" s="58"/>
      <c r="Z1782" s="58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</row>
    <row r="1783" spans="7:37" s="1" customFormat="1" ht="13.9" customHeight="1" x14ac:dyDescent="0.2"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</row>
    <row r="1784" spans="7:37" s="1" customFormat="1" ht="13.9" customHeight="1" x14ac:dyDescent="0.2"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</row>
    <row r="1785" spans="7:37" s="1" customFormat="1" ht="13.9" customHeight="1" x14ac:dyDescent="0.2"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</row>
    <row r="1786" spans="7:37" s="1" customFormat="1" ht="13.9" customHeight="1" x14ac:dyDescent="0.2"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</row>
    <row r="1787" spans="7:37" s="1" customFormat="1" ht="13.9" customHeight="1" x14ac:dyDescent="0.2"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</row>
    <row r="1788" spans="7:37" s="1" customFormat="1" ht="13.9" customHeight="1" x14ac:dyDescent="0.2"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</row>
    <row r="1789" spans="7:37" s="1" customFormat="1" ht="13.9" customHeight="1" x14ac:dyDescent="0.2"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</row>
    <row r="1790" spans="7:37" s="1" customFormat="1" ht="13.9" customHeight="1" x14ac:dyDescent="0.2"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</row>
    <row r="1791" spans="7:37" s="1" customFormat="1" ht="13.9" customHeight="1" x14ac:dyDescent="0.2"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</row>
    <row r="1792" spans="7:37" s="1" customFormat="1" ht="13.9" customHeight="1" x14ac:dyDescent="0.2"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</row>
    <row r="1793" spans="7:37" s="1" customFormat="1" ht="13.9" customHeight="1" x14ac:dyDescent="0.2"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</row>
    <row r="1794" spans="7:37" s="1" customFormat="1" ht="13.9" customHeight="1" x14ac:dyDescent="0.2"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</row>
    <row r="1795" spans="7:37" s="1" customFormat="1" ht="13.9" customHeight="1" x14ac:dyDescent="0.2"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</row>
    <row r="1796" spans="7:37" s="1" customFormat="1" ht="13.9" customHeight="1" x14ac:dyDescent="0.2"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</row>
    <row r="1797" spans="7:37" s="1" customFormat="1" ht="13.9" customHeight="1" x14ac:dyDescent="0.2"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</row>
    <row r="1798" spans="7:37" s="1" customFormat="1" ht="13.9" customHeight="1" x14ac:dyDescent="0.2"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</row>
    <row r="1799" spans="7:37" s="1" customFormat="1" ht="13.9" customHeight="1" x14ac:dyDescent="0.2"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4"/>
      <c r="AB1799" s="54"/>
      <c r="AC1799" s="54"/>
      <c r="AD1799" s="54"/>
      <c r="AE1799" s="54"/>
      <c r="AF1799" s="54"/>
      <c r="AG1799" s="54"/>
      <c r="AH1799" s="54"/>
      <c r="AI1799" s="54"/>
      <c r="AJ1799" s="54"/>
      <c r="AK1799" s="54"/>
    </row>
    <row r="1800" spans="7:37" s="1" customFormat="1" ht="13.9" customHeight="1" x14ac:dyDescent="0.2"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</row>
    <row r="1801" spans="7:37" s="1" customFormat="1" ht="13.9" customHeight="1" x14ac:dyDescent="0.2"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</row>
    <row r="1802" spans="7:37" s="1" customFormat="1" ht="13.9" customHeight="1" x14ac:dyDescent="0.2"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</row>
    <row r="1803" spans="7:37" s="1" customFormat="1" ht="13.9" customHeight="1" x14ac:dyDescent="0.2"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</row>
    <row r="1804" spans="7:37" s="1" customFormat="1" ht="13.9" customHeight="1" x14ac:dyDescent="0.2"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</row>
    <row r="1805" spans="7:37" s="1" customFormat="1" ht="13.9" customHeight="1" x14ac:dyDescent="0.2"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</row>
    <row r="1806" spans="7:37" s="1" customFormat="1" ht="13.9" customHeight="1" x14ac:dyDescent="0.2"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</row>
    <row r="1807" spans="7:37" s="1" customFormat="1" ht="13.9" customHeight="1" x14ac:dyDescent="0.2"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</row>
    <row r="1808" spans="7:37" s="1" customFormat="1" ht="13.9" customHeight="1" x14ac:dyDescent="0.2"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</row>
    <row r="1809" spans="7:37" s="1" customFormat="1" ht="13.9" customHeight="1" x14ac:dyDescent="0.2"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</row>
    <row r="1810" spans="7:37" s="1" customFormat="1" ht="13.9" customHeight="1" x14ac:dyDescent="0.2"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  <c r="V1810" s="58"/>
      <c r="W1810" s="58"/>
      <c r="X1810" s="58"/>
      <c r="Y1810" s="58"/>
      <c r="Z1810" s="58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</row>
    <row r="1811" spans="7:37" s="1" customFormat="1" ht="13.9" customHeight="1" x14ac:dyDescent="0.2"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</row>
    <row r="1812" spans="7:37" s="1" customFormat="1" ht="13.9" customHeight="1" x14ac:dyDescent="0.2"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4"/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</row>
    <row r="1813" spans="7:37" s="1" customFormat="1" ht="13.9" customHeight="1" x14ac:dyDescent="0.2"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4"/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</row>
    <row r="1814" spans="7:37" s="1" customFormat="1" ht="13.9" customHeight="1" x14ac:dyDescent="0.2"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</row>
    <row r="1815" spans="7:37" s="1" customFormat="1" ht="13.9" customHeight="1" x14ac:dyDescent="0.2"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</row>
    <row r="1816" spans="7:37" s="1" customFormat="1" ht="13.9" customHeight="1" x14ac:dyDescent="0.2"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</row>
    <row r="1817" spans="7:37" s="1" customFormat="1" ht="13.9" customHeight="1" x14ac:dyDescent="0.2"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  <c r="V1817" s="58"/>
      <c r="W1817" s="58"/>
      <c r="X1817" s="58"/>
      <c r="Y1817" s="58"/>
      <c r="Z1817" s="58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</row>
    <row r="1818" spans="7:37" s="1" customFormat="1" ht="13.9" customHeight="1" x14ac:dyDescent="0.2"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</row>
    <row r="1819" spans="7:37" s="1" customFormat="1" ht="13.9" customHeight="1" x14ac:dyDescent="0.2"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</row>
    <row r="1820" spans="7:37" s="1" customFormat="1" ht="13.9" customHeight="1" x14ac:dyDescent="0.2"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</row>
    <row r="1821" spans="7:37" s="1" customFormat="1" ht="13.9" customHeight="1" x14ac:dyDescent="0.2"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</row>
    <row r="1822" spans="7:37" s="1" customFormat="1" ht="13.9" customHeight="1" x14ac:dyDescent="0.2"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</row>
    <row r="1823" spans="7:37" s="1" customFormat="1" ht="13.9" customHeight="1" x14ac:dyDescent="0.2"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</row>
    <row r="1824" spans="7:37" s="1" customFormat="1" ht="13.9" customHeight="1" x14ac:dyDescent="0.2"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</row>
    <row r="1825" spans="7:37" s="1" customFormat="1" ht="13.9" customHeight="1" x14ac:dyDescent="0.2"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</row>
    <row r="1826" spans="7:37" s="1" customFormat="1" ht="13.9" customHeight="1" x14ac:dyDescent="0.2"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</row>
    <row r="1827" spans="7:37" s="1" customFormat="1" ht="13.9" customHeight="1" x14ac:dyDescent="0.2"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</row>
    <row r="1828" spans="7:37" s="1" customFormat="1" ht="13.9" customHeight="1" x14ac:dyDescent="0.2"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</row>
    <row r="1829" spans="7:37" s="1" customFormat="1" ht="13.9" customHeight="1" x14ac:dyDescent="0.2"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</row>
    <row r="1830" spans="7:37" s="1" customFormat="1" ht="13.9" customHeight="1" x14ac:dyDescent="0.2"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</row>
    <row r="1831" spans="7:37" s="1" customFormat="1" ht="13.9" customHeight="1" x14ac:dyDescent="0.2"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</row>
    <row r="1832" spans="7:37" s="1" customFormat="1" ht="13.9" customHeight="1" x14ac:dyDescent="0.2"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</row>
    <row r="1833" spans="7:37" s="1" customFormat="1" ht="13.9" customHeight="1" x14ac:dyDescent="0.2"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58"/>
      <c r="Z1833" s="58"/>
      <c r="AA1833" s="54"/>
      <c r="AB1833" s="54"/>
      <c r="AC1833" s="54"/>
      <c r="AD1833" s="54"/>
      <c r="AE1833" s="54"/>
      <c r="AF1833" s="54"/>
      <c r="AG1833" s="54"/>
      <c r="AH1833" s="54"/>
      <c r="AI1833" s="54"/>
      <c r="AJ1833" s="54"/>
      <c r="AK1833" s="54"/>
    </row>
    <row r="1834" spans="7:37" s="1" customFormat="1" ht="13.9" customHeight="1" x14ac:dyDescent="0.2"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58"/>
      <c r="Z1834" s="58"/>
      <c r="AA1834" s="54"/>
      <c r="AB1834" s="54"/>
      <c r="AC1834" s="54"/>
      <c r="AD1834" s="54"/>
      <c r="AE1834" s="54"/>
      <c r="AF1834" s="54"/>
      <c r="AG1834" s="54"/>
      <c r="AH1834" s="54"/>
      <c r="AI1834" s="54"/>
      <c r="AJ1834" s="54"/>
      <c r="AK1834" s="54"/>
    </row>
    <row r="1835" spans="7:37" s="1" customFormat="1" ht="13.9" customHeight="1" x14ac:dyDescent="0.2"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58"/>
      <c r="Z1835" s="58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</row>
    <row r="1836" spans="7:37" s="1" customFormat="1" ht="13.9" customHeight="1" x14ac:dyDescent="0.2"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58"/>
      <c r="Z1836" s="58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</row>
    <row r="1837" spans="7:37" s="1" customFormat="1" ht="13.9" customHeight="1" x14ac:dyDescent="0.2"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58"/>
      <c r="Z1837" s="58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</row>
    <row r="1838" spans="7:37" s="1" customFormat="1" ht="13.9" customHeight="1" x14ac:dyDescent="0.2"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58"/>
      <c r="Z1838" s="58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</row>
    <row r="1839" spans="7:37" s="1" customFormat="1" ht="13.9" customHeight="1" x14ac:dyDescent="0.2"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58"/>
      <c r="U1839" s="58"/>
      <c r="V1839" s="58"/>
      <c r="W1839" s="58"/>
      <c r="X1839" s="58"/>
      <c r="Y1839" s="58"/>
      <c r="Z1839" s="58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</row>
    <row r="1840" spans="7:37" s="1" customFormat="1" ht="13.9" customHeight="1" x14ac:dyDescent="0.2"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58"/>
      <c r="Z1840" s="58"/>
      <c r="AA1840" s="54"/>
      <c r="AB1840" s="54"/>
      <c r="AC1840" s="54"/>
      <c r="AD1840" s="54"/>
      <c r="AE1840" s="54"/>
      <c r="AF1840" s="54"/>
      <c r="AG1840" s="54"/>
      <c r="AH1840" s="54"/>
      <c r="AI1840" s="54"/>
      <c r="AJ1840" s="54"/>
      <c r="AK1840" s="54"/>
    </row>
    <row r="1841" spans="7:37" s="1" customFormat="1" ht="13.9" customHeight="1" x14ac:dyDescent="0.2"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58"/>
      <c r="U1841" s="58"/>
      <c r="V1841" s="58"/>
      <c r="W1841" s="58"/>
      <c r="X1841" s="58"/>
      <c r="Y1841" s="58"/>
      <c r="Z1841" s="58"/>
      <c r="AA1841" s="54"/>
      <c r="AB1841" s="54"/>
      <c r="AC1841" s="54"/>
      <c r="AD1841" s="54"/>
      <c r="AE1841" s="54"/>
      <c r="AF1841" s="54"/>
      <c r="AG1841" s="54"/>
      <c r="AH1841" s="54"/>
      <c r="AI1841" s="54"/>
      <c r="AJ1841" s="54"/>
      <c r="AK1841" s="54"/>
    </row>
    <row r="1842" spans="7:37" s="1" customFormat="1" ht="13.9" customHeight="1" x14ac:dyDescent="0.2"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58"/>
      <c r="Z1842" s="58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</row>
    <row r="1843" spans="7:37" s="1" customFormat="1" ht="13.9" customHeight="1" x14ac:dyDescent="0.2"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58"/>
      <c r="Z1843" s="58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</row>
    <row r="1844" spans="7:37" s="1" customFormat="1" ht="13.9" customHeight="1" x14ac:dyDescent="0.2"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58"/>
      <c r="Z1844" s="58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</row>
    <row r="1845" spans="7:37" s="1" customFormat="1" ht="13.9" customHeight="1" x14ac:dyDescent="0.2"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58"/>
      <c r="Z1845" s="58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</row>
    <row r="1846" spans="7:37" s="1" customFormat="1" ht="13.9" customHeight="1" x14ac:dyDescent="0.2"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58"/>
      <c r="U1846" s="58"/>
      <c r="V1846" s="58"/>
      <c r="W1846" s="58"/>
      <c r="X1846" s="58"/>
      <c r="Y1846" s="58"/>
      <c r="Z1846" s="58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</row>
    <row r="1847" spans="7:37" s="1" customFormat="1" ht="13.9" customHeight="1" x14ac:dyDescent="0.2"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58"/>
      <c r="U1847" s="58"/>
      <c r="V1847" s="58"/>
      <c r="W1847" s="58"/>
      <c r="X1847" s="58"/>
      <c r="Y1847" s="58"/>
      <c r="Z1847" s="58"/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</row>
    <row r="1848" spans="7:37" s="1" customFormat="1" ht="13.9" customHeight="1" x14ac:dyDescent="0.2"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58"/>
      <c r="Z1848" s="58"/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</row>
    <row r="1849" spans="7:37" s="1" customFormat="1" ht="13.9" customHeight="1" x14ac:dyDescent="0.2"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</row>
    <row r="1850" spans="7:37" s="1" customFormat="1" ht="13.9" customHeight="1" x14ac:dyDescent="0.2"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</row>
    <row r="1851" spans="7:37" s="1" customFormat="1" ht="13.9" customHeight="1" x14ac:dyDescent="0.2"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58"/>
      <c r="Z1851" s="58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</row>
    <row r="1852" spans="7:37" s="1" customFormat="1" ht="13.9" customHeight="1" x14ac:dyDescent="0.2"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58"/>
      <c r="Z1852" s="58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</row>
    <row r="1853" spans="7:37" s="1" customFormat="1" ht="13.9" customHeight="1" x14ac:dyDescent="0.2"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58"/>
      <c r="U1853" s="58"/>
      <c r="V1853" s="58"/>
      <c r="W1853" s="58"/>
      <c r="X1853" s="58"/>
      <c r="Y1853" s="58"/>
      <c r="Z1853" s="58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</row>
    <row r="1854" spans="7:37" s="1" customFormat="1" ht="13.9" customHeight="1" x14ac:dyDescent="0.2"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58"/>
      <c r="U1854" s="58"/>
      <c r="V1854" s="58"/>
      <c r="W1854" s="58"/>
      <c r="X1854" s="58"/>
      <c r="Y1854" s="58"/>
      <c r="Z1854" s="58"/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</row>
    <row r="1855" spans="7:37" s="1" customFormat="1" ht="13.9" customHeight="1" x14ac:dyDescent="0.2"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58"/>
      <c r="Z1855" s="58"/>
      <c r="AA1855" s="54"/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</row>
    <row r="1856" spans="7:37" s="1" customFormat="1" ht="13.9" customHeight="1" x14ac:dyDescent="0.2"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58"/>
      <c r="Z1856" s="58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</row>
    <row r="1857" spans="7:37" s="1" customFormat="1" ht="13.9" customHeight="1" x14ac:dyDescent="0.2"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58"/>
      <c r="Z1857" s="58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</row>
    <row r="1858" spans="7:37" s="1" customFormat="1" ht="13.9" customHeight="1" x14ac:dyDescent="0.2"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</row>
    <row r="1859" spans="7:37" s="1" customFormat="1" ht="13.9" customHeight="1" x14ac:dyDescent="0.2"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</row>
    <row r="1860" spans="7:37" s="1" customFormat="1" ht="13.9" customHeight="1" x14ac:dyDescent="0.2"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58"/>
      <c r="U1860" s="58"/>
      <c r="V1860" s="58"/>
      <c r="W1860" s="58"/>
      <c r="X1860" s="58"/>
      <c r="Y1860" s="58"/>
      <c r="Z1860" s="58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</row>
    <row r="1861" spans="7:37" s="1" customFormat="1" ht="13.9" customHeight="1" x14ac:dyDescent="0.2"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4"/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</row>
    <row r="1862" spans="7:37" s="1" customFormat="1" ht="13.9" customHeight="1" x14ac:dyDescent="0.2"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58"/>
      <c r="Z1862" s="58"/>
      <c r="AA1862" s="54"/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</row>
    <row r="1863" spans="7:37" s="1" customFormat="1" ht="13.9" customHeight="1" x14ac:dyDescent="0.2"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58"/>
      <c r="Z1863" s="58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</row>
    <row r="1864" spans="7:37" s="1" customFormat="1" ht="13.9" customHeight="1" x14ac:dyDescent="0.2"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</row>
    <row r="1865" spans="7:37" s="1" customFormat="1" ht="13.9" customHeight="1" x14ac:dyDescent="0.2"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58"/>
      <c r="Z1865" s="58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</row>
    <row r="1866" spans="7:37" s="1" customFormat="1" ht="13.9" customHeight="1" x14ac:dyDescent="0.2"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58"/>
      <c r="Z1866" s="58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</row>
    <row r="1867" spans="7:37" s="1" customFormat="1" ht="13.9" customHeight="1" x14ac:dyDescent="0.2"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58"/>
      <c r="U1867" s="58"/>
      <c r="V1867" s="58"/>
      <c r="W1867" s="58"/>
      <c r="X1867" s="58"/>
      <c r="Y1867" s="58"/>
      <c r="Z1867" s="58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</row>
    <row r="1868" spans="7:37" s="1" customFormat="1" ht="13.9" customHeight="1" x14ac:dyDescent="0.2"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58"/>
      <c r="U1868" s="58"/>
      <c r="V1868" s="58"/>
      <c r="W1868" s="58"/>
      <c r="X1868" s="58"/>
      <c r="Y1868" s="58"/>
      <c r="Z1868" s="58"/>
      <c r="AA1868" s="54"/>
      <c r="AB1868" s="54"/>
      <c r="AC1868" s="54"/>
      <c r="AD1868" s="54"/>
      <c r="AE1868" s="54"/>
      <c r="AF1868" s="54"/>
      <c r="AG1868" s="54"/>
      <c r="AH1868" s="54"/>
      <c r="AI1868" s="54"/>
      <c r="AJ1868" s="54"/>
      <c r="AK1868" s="54"/>
    </row>
    <row r="1869" spans="7:37" s="1" customFormat="1" ht="13.9" customHeight="1" x14ac:dyDescent="0.2"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58"/>
      <c r="U1869" s="58"/>
      <c r="V1869" s="58"/>
      <c r="W1869" s="58"/>
      <c r="X1869" s="58"/>
      <c r="Y1869" s="58"/>
      <c r="Z1869" s="58"/>
      <c r="AA1869" s="54"/>
      <c r="AB1869" s="54"/>
      <c r="AC1869" s="54"/>
      <c r="AD1869" s="54"/>
      <c r="AE1869" s="54"/>
      <c r="AF1869" s="54"/>
      <c r="AG1869" s="54"/>
      <c r="AH1869" s="54"/>
      <c r="AI1869" s="54"/>
      <c r="AJ1869" s="54"/>
      <c r="AK1869" s="54"/>
    </row>
    <row r="1870" spans="7:37" s="1" customFormat="1" ht="13.9" customHeight="1" x14ac:dyDescent="0.2"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58"/>
      <c r="Z1870" s="58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</row>
    <row r="1871" spans="7:37" s="1" customFormat="1" ht="13.9" customHeight="1" x14ac:dyDescent="0.2"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</row>
    <row r="1872" spans="7:37" s="1" customFormat="1" ht="13.9" customHeight="1" x14ac:dyDescent="0.2"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</row>
    <row r="1873" spans="7:37" s="1" customFormat="1" ht="13.9" customHeight="1" x14ac:dyDescent="0.2"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</row>
    <row r="1874" spans="7:37" s="1" customFormat="1" ht="13.9" customHeight="1" x14ac:dyDescent="0.2"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</row>
    <row r="1875" spans="7:37" s="1" customFormat="1" ht="13.9" customHeight="1" x14ac:dyDescent="0.2"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</row>
    <row r="1876" spans="7:37" s="1" customFormat="1" ht="13.9" customHeight="1" x14ac:dyDescent="0.2"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4"/>
      <c r="AB1876" s="54"/>
      <c r="AC1876" s="54"/>
      <c r="AD1876" s="54"/>
      <c r="AE1876" s="54"/>
      <c r="AF1876" s="54"/>
      <c r="AG1876" s="54"/>
      <c r="AH1876" s="54"/>
      <c r="AI1876" s="54"/>
      <c r="AJ1876" s="54"/>
      <c r="AK1876" s="54"/>
    </row>
    <row r="1877" spans="7:37" s="1" customFormat="1" ht="13.9" customHeight="1" x14ac:dyDescent="0.2"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</row>
    <row r="1878" spans="7:37" s="1" customFormat="1" ht="13.9" customHeight="1" x14ac:dyDescent="0.2"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</row>
    <row r="1879" spans="7:37" s="1" customFormat="1" ht="13.9" customHeight="1" x14ac:dyDescent="0.2"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</row>
    <row r="1880" spans="7:37" s="1" customFormat="1" ht="13.9" customHeight="1" x14ac:dyDescent="0.2"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</row>
    <row r="1881" spans="7:37" s="1" customFormat="1" ht="13.9" customHeight="1" x14ac:dyDescent="0.2"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</row>
    <row r="1882" spans="7:37" s="1" customFormat="1" ht="13.9" customHeight="1" x14ac:dyDescent="0.2"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4"/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</row>
    <row r="1883" spans="7:37" s="1" customFormat="1" ht="13.9" customHeight="1" x14ac:dyDescent="0.2"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4"/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</row>
    <row r="1884" spans="7:37" s="1" customFormat="1" ht="13.9" customHeight="1" x14ac:dyDescent="0.2"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</row>
    <row r="1885" spans="7:37" s="1" customFormat="1" ht="13.9" customHeight="1" x14ac:dyDescent="0.2"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</row>
    <row r="1886" spans="7:37" s="1" customFormat="1" ht="13.9" customHeight="1" x14ac:dyDescent="0.2"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</row>
    <row r="1887" spans="7:37" s="1" customFormat="1" ht="13.9" customHeight="1" x14ac:dyDescent="0.2"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</row>
    <row r="1888" spans="7:37" s="1" customFormat="1" ht="13.9" customHeight="1" x14ac:dyDescent="0.2"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</row>
    <row r="1889" spans="7:37" s="1" customFormat="1" ht="13.9" customHeight="1" x14ac:dyDescent="0.2"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4"/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</row>
    <row r="1890" spans="7:37" s="1" customFormat="1" ht="13.9" customHeight="1" x14ac:dyDescent="0.2"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4"/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</row>
    <row r="1891" spans="7:37" s="1" customFormat="1" ht="13.9" customHeight="1" x14ac:dyDescent="0.2"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</row>
    <row r="1892" spans="7:37" s="1" customFormat="1" ht="13.9" customHeight="1" x14ac:dyDescent="0.2"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</row>
    <row r="1893" spans="7:37" s="1" customFormat="1" ht="13.9" customHeight="1" x14ac:dyDescent="0.2"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</row>
    <row r="1894" spans="7:37" s="1" customFormat="1" ht="13.9" customHeight="1" x14ac:dyDescent="0.2"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</row>
    <row r="1895" spans="7:37" s="1" customFormat="1" ht="13.9" customHeight="1" x14ac:dyDescent="0.2"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</row>
    <row r="1896" spans="7:37" s="1" customFormat="1" ht="13.9" customHeight="1" x14ac:dyDescent="0.2"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4"/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</row>
    <row r="1897" spans="7:37" s="1" customFormat="1" ht="13.9" customHeight="1" x14ac:dyDescent="0.2"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4"/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</row>
    <row r="1898" spans="7:37" s="1" customFormat="1" ht="13.9" customHeight="1" x14ac:dyDescent="0.2"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</row>
    <row r="1899" spans="7:37" s="1" customFormat="1" ht="13.9" customHeight="1" x14ac:dyDescent="0.2"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</row>
    <row r="1900" spans="7:37" s="1" customFormat="1" ht="13.9" customHeight="1" x14ac:dyDescent="0.2"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</row>
    <row r="1901" spans="7:37" s="1" customFormat="1" ht="13.9" customHeight="1" x14ac:dyDescent="0.2"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</row>
    <row r="1902" spans="7:37" s="1" customFormat="1" ht="13.9" customHeight="1" x14ac:dyDescent="0.2"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</row>
    <row r="1903" spans="7:37" s="1" customFormat="1" ht="13.9" customHeight="1" x14ac:dyDescent="0.2"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4"/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</row>
    <row r="1904" spans="7:37" s="1" customFormat="1" ht="13.9" customHeight="1" x14ac:dyDescent="0.2"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</row>
    <row r="1905" spans="7:37" s="1" customFormat="1" ht="13.9" customHeight="1" x14ac:dyDescent="0.2"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</row>
    <row r="1906" spans="7:37" s="1" customFormat="1" ht="13.9" customHeight="1" x14ac:dyDescent="0.2"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</row>
    <row r="1907" spans="7:37" s="1" customFormat="1" ht="13.9" customHeight="1" x14ac:dyDescent="0.2"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</row>
    <row r="1908" spans="7:37" s="1" customFormat="1" ht="13.9" customHeight="1" x14ac:dyDescent="0.2"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</row>
    <row r="1909" spans="7:37" s="1" customFormat="1" ht="13.9" customHeight="1" x14ac:dyDescent="0.2"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</row>
    <row r="1910" spans="7:37" s="1" customFormat="1" ht="13.9" customHeight="1" x14ac:dyDescent="0.2"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</row>
    <row r="1911" spans="7:37" s="1" customFormat="1" ht="13.9" customHeight="1" x14ac:dyDescent="0.2"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</row>
    <row r="1912" spans="7:37" s="1" customFormat="1" ht="13.9" customHeight="1" x14ac:dyDescent="0.2"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</row>
    <row r="1913" spans="7:37" s="1" customFormat="1" ht="13.9" customHeight="1" x14ac:dyDescent="0.2"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</row>
    <row r="1914" spans="7:37" s="1" customFormat="1" ht="13.9" customHeight="1" x14ac:dyDescent="0.2"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</row>
    <row r="1915" spans="7:37" s="1" customFormat="1" ht="13.9" customHeight="1" x14ac:dyDescent="0.2"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</row>
    <row r="1916" spans="7:37" s="1" customFormat="1" ht="13.9" customHeight="1" x14ac:dyDescent="0.2"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</row>
    <row r="1917" spans="7:37" s="1" customFormat="1" ht="13.9" customHeight="1" x14ac:dyDescent="0.2"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4"/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</row>
    <row r="1918" spans="7:37" s="1" customFormat="1" ht="13.9" customHeight="1" x14ac:dyDescent="0.2"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4"/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</row>
    <row r="1919" spans="7:37" s="1" customFormat="1" ht="13.9" customHeight="1" x14ac:dyDescent="0.2"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</row>
    <row r="1920" spans="7:37" s="1" customFormat="1" ht="13.9" customHeight="1" x14ac:dyDescent="0.2"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</row>
    <row r="1921" spans="7:37" s="1" customFormat="1" ht="13.9" customHeight="1" x14ac:dyDescent="0.2"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</row>
    <row r="1922" spans="7:37" s="1" customFormat="1" ht="13.9" customHeight="1" x14ac:dyDescent="0.2"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</row>
    <row r="1923" spans="7:37" s="1" customFormat="1" ht="13.9" customHeight="1" x14ac:dyDescent="0.2"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</row>
    <row r="1924" spans="7:37" s="1" customFormat="1" ht="13.9" customHeight="1" x14ac:dyDescent="0.2"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</row>
    <row r="1925" spans="7:37" s="1" customFormat="1" ht="13.9" customHeight="1" x14ac:dyDescent="0.2"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</row>
    <row r="1926" spans="7:37" s="1" customFormat="1" ht="13.9" customHeight="1" x14ac:dyDescent="0.2"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</row>
    <row r="1927" spans="7:37" s="1" customFormat="1" ht="13.9" customHeight="1" x14ac:dyDescent="0.2"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</row>
    <row r="1928" spans="7:37" s="1" customFormat="1" ht="13.9" customHeight="1" x14ac:dyDescent="0.2"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</row>
    <row r="1929" spans="7:37" s="1" customFormat="1" ht="13.9" customHeight="1" x14ac:dyDescent="0.2"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</row>
    <row r="1930" spans="7:37" s="1" customFormat="1" ht="13.9" customHeight="1" x14ac:dyDescent="0.2"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</row>
    <row r="1931" spans="7:37" s="1" customFormat="1" ht="13.9" customHeight="1" x14ac:dyDescent="0.2"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</row>
    <row r="1932" spans="7:37" s="1" customFormat="1" ht="13.9" customHeight="1" x14ac:dyDescent="0.2"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4"/>
      <c r="AB1932" s="54"/>
      <c r="AC1932" s="54"/>
      <c r="AD1932" s="54"/>
      <c r="AE1932" s="54"/>
      <c r="AF1932" s="54"/>
      <c r="AG1932" s="54"/>
      <c r="AH1932" s="54"/>
      <c r="AI1932" s="54"/>
      <c r="AJ1932" s="54"/>
      <c r="AK1932" s="54"/>
    </row>
    <row r="1933" spans="7:37" s="1" customFormat="1" ht="13.9" customHeight="1" x14ac:dyDescent="0.2"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</row>
    <row r="1934" spans="7:37" s="1" customFormat="1" ht="13.9" customHeight="1" x14ac:dyDescent="0.2"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</row>
    <row r="1935" spans="7:37" s="1" customFormat="1" ht="13.9" customHeight="1" x14ac:dyDescent="0.2"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</row>
    <row r="1936" spans="7:37" s="1" customFormat="1" ht="13.9" customHeight="1" x14ac:dyDescent="0.2"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</row>
    <row r="1937" spans="7:37" s="1" customFormat="1" ht="13.9" customHeight="1" x14ac:dyDescent="0.2"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</row>
    <row r="1938" spans="7:37" s="1" customFormat="1" ht="13.9" customHeight="1" x14ac:dyDescent="0.2"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4"/>
      <c r="AB1938" s="54"/>
      <c r="AC1938" s="54"/>
      <c r="AD1938" s="54"/>
      <c r="AE1938" s="54"/>
      <c r="AF1938" s="54"/>
      <c r="AG1938" s="54"/>
      <c r="AH1938" s="54"/>
      <c r="AI1938" s="54"/>
      <c r="AJ1938" s="54"/>
      <c r="AK1938" s="54"/>
    </row>
    <row r="1939" spans="7:37" s="1" customFormat="1" ht="13.9" customHeight="1" x14ac:dyDescent="0.2"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4"/>
      <c r="AB1939" s="54"/>
      <c r="AC1939" s="54"/>
      <c r="AD1939" s="54"/>
      <c r="AE1939" s="54"/>
      <c r="AF1939" s="54"/>
      <c r="AG1939" s="54"/>
      <c r="AH1939" s="54"/>
      <c r="AI1939" s="54"/>
      <c r="AJ1939" s="54"/>
      <c r="AK1939" s="54"/>
    </row>
    <row r="1940" spans="7:37" s="1" customFormat="1" ht="13.9" customHeight="1" x14ac:dyDescent="0.2"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</row>
    <row r="1941" spans="7:37" s="1" customFormat="1" ht="13.9" customHeight="1" x14ac:dyDescent="0.2"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</row>
    <row r="1942" spans="7:37" s="1" customFormat="1" ht="13.9" customHeight="1" x14ac:dyDescent="0.2"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</row>
    <row r="1943" spans="7:37" s="1" customFormat="1" ht="13.9" customHeight="1" x14ac:dyDescent="0.2"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</row>
    <row r="1944" spans="7:37" s="1" customFormat="1" ht="13.9" customHeight="1" x14ac:dyDescent="0.2"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</row>
    <row r="1945" spans="7:37" s="1" customFormat="1" ht="13.9" customHeight="1" x14ac:dyDescent="0.2"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</row>
    <row r="1946" spans="7:37" s="1" customFormat="1" ht="13.9" customHeight="1" x14ac:dyDescent="0.2"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</row>
    <row r="1947" spans="7:37" s="1" customFormat="1" ht="13.9" customHeight="1" x14ac:dyDescent="0.2"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</row>
    <row r="1948" spans="7:37" s="1" customFormat="1" ht="13.9" customHeight="1" x14ac:dyDescent="0.2"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</row>
    <row r="1949" spans="7:37" s="1" customFormat="1" ht="13.9" customHeight="1" x14ac:dyDescent="0.2"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</row>
    <row r="1950" spans="7:37" s="1" customFormat="1" ht="13.9" customHeight="1" x14ac:dyDescent="0.2"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</row>
    <row r="1951" spans="7:37" s="1" customFormat="1" ht="13.9" customHeight="1" x14ac:dyDescent="0.2"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</row>
    <row r="1952" spans="7:37" s="1" customFormat="1" ht="13.9" customHeight="1" x14ac:dyDescent="0.2"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</row>
    <row r="1953" spans="7:37" s="1" customFormat="1" ht="13.9" customHeight="1" x14ac:dyDescent="0.2"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4"/>
      <c r="AB1953" s="54"/>
      <c r="AC1953" s="54"/>
      <c r="AD1953" s="54"/>
      <c r="AE1953" s="54"/>
      <c r="AF1953" s="54"/>
      <c r="AG1953" s="54"/>
      <c r="AH1953" s="54"/>
      <c r="AI1953" s="54"/>
      <c r="AJ1953" s="54"/>
      <c r="AK1953" s="54"/>
    </row>
    <row r="1954" spans="7:37" s="1" customFormat="1" ht="13.9" customHeight="1" x14ac:dyDescent="0.2"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</row>
    <row r="1955" spans="7:37" s="1" customFormat="1" ht="13.9" customHeight="1" x14ac:dyDescent="0.2"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</row>
    <row r="1956" spans="7:37" s="1" customFormat="1" ht="13.9" customHeight="1" x14ac:dyDescent="0.2"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</row>
    <row r="1957" spans="7:37" s="1" customFormat="1" ht="13.9" customHeight="1" x14ac:dyDescent="0.2"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</row>
    <row r="1958" spans="7:37" s="1" customFormat="1" ht="13.9" customHeight="1" x14ac:dyDescent="0.2"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</row>
    <row r="1959" spans="7:37" s="1" customFormat="1" ht="13.9" customHeight="1" x14ac:dyDescent="0.2"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4"/>
      <c r="AB1959" s="54"/>
      <c r="AC1959" s="54"/>
      <c r="AD1959" s="54"/>
      <c r="AE1959" s="54"/>
      <c r="AF1959" s="54"/>
      <c r="AG1959" s="54"/>
      <c r="AH1959" s="54"/>
      <c r="AI1959" s="54"/>
      <c r="AJ1959" s="54"/>
      <c r="AK1959" s="54"/>
    </row>
    <row r="1960" spans="7:37" s="1" customFormat="1" ht="13.9" customHeight="1" x14ac:dyDescent="0.2"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4"/>
      <c r="AB1960" s="54"/>
      <c r="AC1960" s="54"/>
      <c r="AD1960" s="54"/>
      <c r="AE1960" s="54"/>
      <c r="AF1960" s="54"/>
      <c r="AG1960" s="54"/>
      <c r="AH1960" s="54"/>
      <c r="AI1960" s="54"/>
      <c r="AJ1960" s="54"/>
      <c r="AK1960" s="54"/>
    </row>
    <row r="1961" spans="7:37" s="1" customFormat="1" ht="13.9" customHeight="1" x14ac:dyDescent="0.2"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</row>
    <row r="1962" spans="7:37" s="1" customFormat="1" ht="13.9" customHeight="1" x14ac:dyDescent="0.2"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</row>
    <row r="1963" spans="7:37" s="1" customFormat="1" ht="13.9" customHeight="1" x14ac:dyDescent="0.2"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</row>
    <row r="1964" spans="7:37" s="1" customFormat="1" ht="13.9" customHeight="1" x14ac:dyDescent="0.2"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</row>
    <row r="1965" spans="7:37" s="1" customFormat="1" ht="13.9" customHeight="1" x14ac:dyDescent="0.2"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</row>
    <row r="1966" spans="7:37" s="1" customFormat="1" ht="13.9" customHeight="1" x14ac:dyDescent="0.2"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4"/>
      <c r="AB1966" s="54"/>
      <c r="AC1966" s="54"/>
      <c r="AD1966" s="54"/>
      <c r="AE1966" s="54"/>
      <c r="AF1966" s="54"/>
      <c r="AG1966" s="54"/>
      <c r="AH1966" s="54"/>
      <c r="AI1966" s="54"/>
      <c r="AJ1966" s="54"/>
      <c r="AK1966" s="54"/>
    </row>
    <row r="1967" spans="7:37" s="1" customFormat="1" ht="13.9" customHeight="1" x14ac:dyDescent="0.2"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4"/>
      <c r="AB1967" s="54"/>
      <c r="AC1967" s="54"/>
      <c r="AD1967" s="54"/>
      <c r="AE1967" s="54"/>
      <c r="AF1967" s="54"/>
      <c r="AG1967" s="54"/>
      <c r="AH1967" s="54"/>
      <c r="AI1967" s="54"/>
      <c r="AJ1967" s="54"/>
      <c r="AK1967" s="54"/>
    </row>
    <row r="1968" spans="7:37" s="1" customFormat="1" ht="13.9" customHeight="1" x14ac:dyDescent="0.2"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</row>
    <row r="1969" spans="7:37" s="1" customFormat="1" ht="13.9" customHeight="1" x14ac:dyDescent="0.2"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</row>
    <row r="1970" spans="7:37" s="1" customFormat="1" ht="13.9" customHeight="1" x14ac:dyDescent="0.2"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</row>
    <row r="1971" spans="7:37" s="1" customFormat="1" ht="13.9" customHeight="1" x14ac:dyDescent="0.2"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</row>
    <row r="1972" spans="7:37" s="1" customFormat="1" ht="13.9" customHeight="1" x14ac:dyDescent="0.2"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</row>
    <row r="1973" spans="7:37" s="1" customFormat="1" ht="13.9" customHeight="1" x14ac:dyDescent="0.2"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4"/>
      <c r="AB1973" s="54"/>
      <c r="AC1973" s="54"/>
      <c r="AD1973" s="54"/>
      <c r="AE1973" s="54"/>
      <c r="AF1973" s="54"/>
      <c r="AG1973" s="54"/>
      <c r="AH1973" s="54"/>
      <c r="AI1973" s="54"/>
      <c r="AJ1973" s="54"/>
      <c r="AK1973" s="54"/>
    </row>
    <row r="1974" spans="7:37" s="1" customFormat="1" ht="13.9" customHeight="1" x14ac:dyDescent="0.2"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</row>
    <row r="1975" spans="7:37" s="1" customFormat="1" ht="13.9" customHeight="1" x14ac:dyDescent="0.2"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</row>
    <row r="1976" spans="7:37" s="1" customFormat="1" ht="13.9" customHeight="1" x14ac:dyDescent="0.2"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</row>
    <row r="1977" spans="7:37" s="1" customFormat="1" ht="13.9" customHeight="1" x14ac:dyDescent="0.2"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</row>
    <row r="1978" spans="7:37" s="1" customFormat="1" ht="13.9" customHeight="1" x14ac:dyDescent="0.2"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</row>
    <row r="1979" spans="7:37" s="1" customFormat="1" ht="13.9" customHeight="1" x14ac:dyDescent="0.2"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</row>
    <row r="1980" spans="7:37" s="1" customFormat="1" ht="13.9" customHeight="1" x14ac:dyDescent="0.2"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</row>
    <row r="1981" spans="7:37" s="1" customFormat="1" ht="13.9" customHeight="1" x14ac:dyDescent="0.2"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</row>
    <row r="1982" spans="7:37" s="1" customFormat="1" ht="13.9" customHeight="1" x14ac:dyDescent="0.2"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</row>
    <row r="1983" spans="7:37" s="1" customFormat="1" ht="13.9" customHeight="1" x14ac:dyDescent="0.2"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</row>
    <row r="1984" spans="7:37" s="1" customFormat="1" ht="13.9" customHeight="1" x14ac:dyDescent="0.2"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</row>
    <row r="1985" spans="7:37" s="1" customFormat="1" ht="13.9" customHeight="1" x14ac:dyDescent="0.2"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</row>
    <row r="1986" spans="7:37" s="1" customFormat="1" ht="13.9" customHeight="1" x14ac:dyDescent="0.2"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</row>
    <row r="1987" spans="7:37" s="1" customFormat="1" ht="13.9" customHeight="1" x14ac:dyDescent="0.2"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4"/>
      <c r="AB1987" s="54"/>
      <c r="AC1987" s="54"/>
      <c r="AD1987" s="54"/>
      <c r="AE1987" s="54"/>
      <c r="AF1987" s="54"/>
      <c r="AG1987" s="54"/>
      <c r="AH1987" s="54"/>
      <c r="AI1987" s="54"/>
      <c r="AJ1987" s="54"/>
      <c r="AK1987" s="54"/>
    </row>
    <row r="1988" spans="7:37" s="1" customFormat="1" ht="13.9" customHeight="1" x14ac:dyDescent="0.2"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4"/>
      <c r="AB1988" s="54"/>
      <c r="AC1988" s="54"/>
      <c r="AD1988" s="54"/>
      <c r="AE1988" s="54"/>
      <c r="AF1988" s="54"/>
      <c r="AG1988" s="54"/>
      <c r="AH1988" s="54"/>
      <c r="AI1988" s="54"/>
      <c r="AJ1988" s="54"/>
      <c r="AK1988" s="54"/>
    </row>
    <row r="1989" spans="7:37" s="1" customFormat="1" ht="13.9" customHeight="1" x14ac:dyDescent="0.2"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</row>
    <row r="1990" spans="7:37" s="1" customFormat="1" ht="13.9" customHeight="1" x14ac:dyDescent="0.2"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</row>
    <row r="1991" spans="7:37" s="1" customFormat="1" ht="13.9" customHeight="1" x14ac:dyDescent="0.2"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</row>
    <row r="1992" spans="7:37" s="1" customFormat="1" ht="13.9" customHeight="1" x14ac:dyDescent="0.2"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</row>
    <row r="1993" spans="7:37" s="1" customFormat="1" ht="13.9" customHeight="1" x14ac:dyDescent="0.2"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</row>
    <row r="1994" spans="7:37" s="1" customFormat="1" ht="13.9" customHeight="1" x14ac:dyDescent="0.2"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</row>
    <row r="1995" spans="7:37" s="1" customFormat="1" ht="13.9" customHeight="1" x14ac:dyDescent="0.2"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</row>
    <row r="1996" spans="7:37" s="1" customFormat="1" ht="13.9" customHeight="1" x14ac:dyDescent="0.2"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</row>
    <row r="1997" spans="7:37" s="1" customFormat="1" ht="13.9" customHeight="1" x14ac:dyDescent="0.2"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</row>
    <row r="1998" spans="7:37" s="1" customFormat="1" ht="13.9" customHeight="1" x14ac:dyDescent="0.2"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</row>
    <row r="1999" spans="7:37" s="1" customFormat="1" ht="13.9" customHeight="1" x14ac:dyDescent="0.2"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</row>
    <row r="2000" spans="7:37" s="1" customFormat="1" ht="13.9" customHeight="1" x14ac:dyDescent="0.2"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</row>
    <row r="2001" spans="7:37" s="1" customFormat="1" ht="13.9" customHeight="1" x14ac:dyDescent="0.2"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</row>
    <row r="2002" spans="7:37" s="1" customFormat="1" ht="13.9" customHeight="1" x14ac:dyDescent="0.2"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</row>
    <row r="2003" spans="7:37" s="1" customFormat="1" ht="13.9" customHeight="1" x14ac:dyDescent="0.2"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</row>
    <row r="2004" spans="7:37" s="1" customFormat="1" ht="13.9" customHeight="1" x14ac:dyDescent="0.2"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</row>
    <row r="2005" spans="7:37" s="1" customFormat="1" ht="13.9" customHeight="1" x14ac:dyDescent="0.2"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</row>
    <row r="2006" spans="7:37" s="1" customFormat="1" ht="13.9" customHeight="1" x14ac:dyDescent="0.2"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</row>
    <row r="2007" spans="7:37" s="1" customFormat="1" ht="13.9" customHeight="1" x14ac:dyDescent="0.2"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</row>
    <row r="2008" spans="7:37" s="1" customFormat="1" ht="13.9" customHeight="1" x14ac:dyDescent="0.2"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58"/>
      <c r="U2008" s="58"/>
      <c r="V2008" s="58"/>
      <c r="W2008" s="58"/>
      <c r="X2008" s="58"/>
      <c r="Y2008" s="58"/>
      <c r="Z2008" s="58"/>
      <c r="AA2008" s="54"/>
      <c r="AB2008" s="54"/>
      <c r="AC2008" s="54"/>
      <c r="AD2008" s="54"/>
      <c r="AE2008" s="54"/>
      <c r="AF2008" s="54"/>
      <c r="AG2008" s="54"/>
      <c r="AH2008" s="54"/>
      <c r="AI2008" s="54"/>
      <c r="AJ2008" s="54"/>
      <c r="AK2008" s="54"/>
    </row>
    <row r="2009" spans="7:37" s="1" customFormat="1" ht="13.9" customHeight="1" x14ac:dyDescent="0.2"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  <c r="S2009" s="58"/>
      <c r="T2009" s="58"/>
      <c r="U2009" s="58"/>
      <c r="V2009" s="58"/>
      <c r="W2009" s="58"/>
      <c r="X2009" s="58"/>
      <c r="Y2009" s="58"/>
      <c r="Z2009" s="58"/>
      <c r="AA2009" s="54"/>
      <c r="AB2009" s="54"/>
      <c r="AC2009" s="54"/>
      <c r="AD2009" s="54"/>
      <c r="AE2009" s="54"/>
      <c r="AF2009" s="54"/>
      <c r="AG2009" s="54"/>
      <c r="AH2009" s="54"/>
      <c r="AI2009" s="54"/>
      <c r="AJ2009" s="54"/>
      <c r="AK2009" s="54"/>
    </row>
    <row r="2010" spans="7:37" s="1" customFormat="1" ht="13.9" customHeight="1" x14ac:dyDescent="0.2"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  <c r="S2010" s="58"/>
      <c r="T2010" s="58"/>
      <c r="U2010" s="58"/>
      <c r="V2010" s="58"/>
      <c r="W2010" s="58"/>
      <c r="X2010" s="58"/>
      <c r="Y2010" s="58"/>
      <c r="Z2010" s="58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</row>
    <row r="2011" spans="7:37" s="1" customFormat="1" ht="13.9" customHeight="1" x14ac:dyDescent="0.2"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  <c r="S2011" s="58"/>
      <c r="T2011" s="58"/>
      <c r="U2011" s="58"/>
      <c r="V2011" s="58"/>
      <c r="W2011" s="58"/>
      <c r="X2011" s="58"/>
      <c r="Y2011" s="58"/>
      <c r="Z2011" s="58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</row>
    <row r="2012" spans="7:37" s="1" customFormat="1" ht="13.9" customHeight="1" x14ac:dyDescent="0.2"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  <c r="S2012" s="58"/>
      <c r="T2012" s="58"/>
      <c r="U2012" s="58"/>
      <c r="V2012" s="58"/>
      <c r="W2012" s="58"/>
      <c r="X2012" s="58"/>
      <c r="Y2012" s="58"/>
      <c r="Z2012" s="58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</row>
    <row r="2013" spans="7:37" s="1" customFormat="1" ht="13.9" customHeight="1" x14ac:dyDescent="0.2"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  <c r="S2013" s="58"/>
      <c r="T2013" s="58"/>
      <c r="U2013" s="58"/>
      <c r="V2013" s="58"/>
      <c r="W2013" s="58"/>
      <c r="X2013" s="58"/>
      <c r="Y2013" s="58"/>
      <c r="Z2013" s="58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</row>
    <row r="2014" spans="7:37" s="1" customFormat="1" ht="13.9" customHeight="1" x14ac:dyDescent="0.2"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  <c r="Y2014" s="58"/>
      <c r="Z2014" s="58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</row>
    <row r="2015" spans="7:37" s="1" customFormat="1" ht="13.9" customHeight="1" x14ac:dyDescent="0.2"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  <c r="S2015" s="58"/>
      <c r="T2015" s="58"/>
      <c r="U2015" s="58"/>
      <c r="V2015" s="58"/>
      <c r="W2015" s="58"/>
      <c r="X2015" s="58"/>
      <c r="Y2015" s="58"/>
      <c r="Z2015" s="58"/>
      <c r="AA2015" s="54"/>
      <c r="AB2015" s="54"/>
      <c r="AC2015" s="54"/>
      <c r="AD2015" s="54"/>
      <c r="AE2015" s="54"/>
      <c r="AF2015" s="54"/>
      <c r="AG2015" s="54"/>
      <c r="AH2015" s="54"/>
      <c r="AI2015" s="54"/>
      <c r="AJ2015" s="54"/>
      <c r="AK2015" s="54"/>
    </row>
    <row r="2016" spans="7:37" s="1" customFormat="1" ht="13.9" customHeight="1" x14ac:dyDescent="0.2"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4"/>
      <c r="AB2016" s="54"/>
      <c r="AC2016" s="54"/>
      <c r="AD2016" s="54"/>
      <c r="AE2016" s="54"/>
      <c r="AF2016" s="54"/>
      <c r="AG2016" s="54"/>
      <c r="AH2016" s="54"/>
      <c r="AI2016" s="54"/>
      <c r="AJ2016" s="54"/>
      <c r="AK2016" s="54"/>
    </row>
    <row r="2017" spans="7:37" s="1" customFormat="1" ht="13.9" customHeight="1" x14ac:dyDescent="0.2"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  <c r="S2017" s="58"/>
      <c r="T2017" s="58"/>
      <c r="U2017" s="58"/>
      <c r="V2017" s="58"/>
      <c r="W2017" s="58"/>
      <c r="X2017" s="58"/>
      <c r="Y2017" s="58"/>
      <c r="Z2017" s="58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</row>
    <row r="2018" spans="7:37" s="1" customFormat="1" ht="13.9" customHeight="1" x14ac:dyDescent="0.2"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  <c r="S2018" s="58"/>
      <c r="T2018" s="58"/>
      <c r="U2018" s="58"/>
      <c r="V2018" s="58"/>
      <c r="W2018" s="58"/>
      <c r="X2018" s="58"/>
      <c r="Y2018" s="58"/>
      <c r="Z2018" s="58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</row>
    <row r="2019" spans="7:37" s="1" customFormat="1" ht="13.9" customHeight="1" x14ac:dyDescent="0.2"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  <c r="Y2019" s="58"/>
      <c r="Z2019" s="58"/>
      <c r="AA2019" s="54"/>
      <c r="AB2019" s="54"/>
      <c r="AC2019" s="54"/>
      <c r="AD2019" s="54"/>
      <c r="AE2019" s="54"/>
      <c r="AF2019" s="54"/>
      <c r="AG2019" s="54"/>
      <c r="AH2019" s="54"/>
      <c r="AI2019" s="54"/>
      <c r="AJ2019" s="54"/>
      <c r="AK2019" s="54"/>
    </row>
    <row r="2020" spans="7:37" s="1" customFormat="1" ht="13.9" customHeight="1" x14ac:dyDescent="0.2"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  <c r="S2020" s="58"/>
      <c r="T2020" s="58"/>
      <c r="U2020" s="58"/>
      <c r="V2020" s="58"/>
      <c r="W2020" s="58"/>
      <c r="X2020" s="58"/>
      <c r="Y2020" s="58"/>
      <c r="Z2020" s="58"/>
      <c r="AA2020" s="54"/>
      <c r="AB2020" s="54"/>
      <c r="AC2020" s="54"/>
      <c r="AD2020" s="54"/>
      <c r="AE2020" s="54"/>
      <c r="AF2020" s="54"/>
      <c r="AG2020" s="54"/>
      <c r="AH2020" s="54"/>
      <c r="AI2020" s="54"/>
      <c r="AJ2020" s="54"/>
      <c r="AK2020" s="54"/>
    </row>
    <row r="2021" spans="7:37" s="1" customFormat="1" ht="13.9" customHeight="1" x14ac:dyDescent="0.2"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  <c r="S2021" s="58"/>
      <c r="T2021" s="58"/>
      <c r="U2021" s="58"/>
      <c r="V2021" s="58"/>
      <c r="W2021" s="58"/>
      <c r="X2021" s="58"/>
      <c r="Y2021" s="58"/>
      <c r="Z2021" s="58"/>
      <c r="AA2021" s="54"/>
      <c r="AB2021" s="54"/>
      <c r="AC2021" s="54"/>
      <c r="AD2021" s="54"/>
      <c r="AE2021" s="54"/>
      <c r="AF2021" s="54"/>
      <c r="AG2021" s="54"/>
      <c r="AH2021" s="54"/>
      <c r="AI2021" s="54"/>
      <c r="AJ2021" s="54"/>
      <c r="AK2021" s="54"/>
    </row>
    <row r="2022" spans="7:37" s="1" customFormat="1" ht="13.9" customHeight="1" x14ac:dyDescent="0.2"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  <c r="S2022" s="58"/>
      <c r="T2022" s="58"/>
      <c r="U2022" s="58"/>
      <c r="V2022" s="58"/>
      <c r="W2022" s="58"/>
      <c r="X2022" s="58"/>
      <c r="Y2022" s="58"/>
      <c r="Z2022" s="58"/>
      <c r="AA2022" s="54"/>
      <c r="AB2022" s="54"/>
      <c r="AC2022" s="54"/>
      <c r="AD2022" s="54"/>
      <c r="AE2022" s="54"/>
      <c r="AF2022" s="54"/>
      <c r="AG2022" s="54"/>
      <c r="AH2022" s="54"/>
      <c r="AI2022" s="54"/>
      <c r="AJ2022" s="54"/>
      <c r="AK2022" s="54"/>
    </row>
    <row r="2023" spans="7:37" s="1" customFormat="1" ht="13.9" customHeight="1" x14ac:dyDescent="0.2"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  <c r="S2023" s="58"/>
      <c r="T2023" s="58"/>
      <c r="U2023" s="58"/>
      <c r="V2023" s="58"/>
      <c r="W2023" s="58"/>
      <c r="X2023" s="58"/>
      <c r="Y2023" s="58"/>
      <c r="Z2023" s="58"/>
      <c r="AA2023" s="54"/>
      <c r="AB2023" s="54"/>
      <c r="AC2023" s="54"/>
      <c r="AD2023" s="54"/>
      <c r="AE2023" s="54"/>
      <c r="AF2023" s="54"/>
      <c r="AG2023" s="54"/>
      <c r="AH2023" s="54"/>
      <c r="AI2023" s="54"/>
      <c r="AJ2023" s="54"/>
      <c r="AK2023" s="54"/>
    </row>
    <row r="2024" spans="7:37" s="1" customFormat="1" ht="13.9" customHeight="1" x14ac:dyDescent="0.2"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  <c r="S2024" s="58"/>
      <c r="T2024" s="58"/>
      <c r="U2024" s="58"/>
      <c r="V2024" s="58"/>
      <c r="W2024" s="58"/>
      <c r="X2024" s="58"/>
      <c r="Y2024" s="58"/>
      <c r="Z2024" s="58"/>
      <c r="AA2024" s="54"/>
      <c r="AB2024" s="54"/>
      <c r="AC2024" s="54"/>
      <c r="AD2024" s="54"/>
      <c r="AE2024" s="54"/>
      <c r="AF2024" s="54"/>
      <c r="AG2024" s="54"/>
      <c r="AH2024" s="54"/>
      <c r="AI2024" s="54"/>
      <c r="AJ2024" s="54"/>
      <c r="AK2024" s="54"/>
    </row>
    <row r="2025" spans="7:37" s="1" customFormat="1" ht="13.9" customHeight="1" x14ac:dyDescent="0.2"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  <c r="S2025" s="58"/>
      <c r="T2025" s="58"/>
      <c r="U2025" s="58"/>
      <c r="V2025" s="58"/>
      <c r="W2025" s="58"/>
      <c r="X2025" s="58"/>
      <c r="Y2025" s="58"/>
      <c r="Z2025" s="58"/>
      <c r="AA2025" s="54"/>
      <c r="AB2025" s="54"/>
      <c r="AC2025" s="54"/>
      <c r="AD2025" s="54"/>
      <c r="AE2025" s="54"/>
      <c r="AF2025" s="54"/>
      <c r="AG2025" s="54"/>
      <c r="AH2025" s="54"/>
      <c r="AI2025" s="54"/>
      <c r="AJ2025" s="54"/>
      <c r="AK2025" s="54"/>
    </row>
    <row r="2026" spans="7:37" s="1" customFormat="1" ht="13.9" customHeight="1" x14ac:dyDescent="0.2"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  <c r="S2026" s="58"/>
      <c r="T2026" s="58"/>
      <c r="U2026" s="58"/>
      <c r="V2026" s="58"/>
      <c r="W2026" s="58"/>
      <c r="X2026" s="58"/>
      <c r="Y2026" s="58"/>
      <c r="Z2026" s="58"/>
      <c r="AA2026" s="54"/>
      <c r="AB2026" s="54"/>
      <c r="AC2026" s="54"/>
      <c r="AD2026" s="54"/>
      <c r="AE2026" s="54"/>
      <c r="AF2026" s="54"/>
      <c r="AG2026" s="54"/>
      <c r="AH2026" s="54"/>
      <c r="AI2026" s="54"/>
      <c r="AJ2026" s="54"/>
      <c r="AK2026" s="54"/>
    </row>
    <row r="2027" spans="7:37" s="1" customFormat="1" ht="13.9" customHeight="1" x14ac:dyDescent="0.2"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  <c r="S2027" s="58"/>
      <c r="T2027" s="58"/>
      <c r="U2027" s="58"/>
      <c r="V2027" s="58"/>
      <c r="W2027" s="58"/>
      <c r="X2027" s="58"/>
      <c r="Y2027" s="58"/>
      <c r="Z2027" s="58"/>
      <c r="AA2027" s="54"/>
      <c r="AB2027" s="54"/>
      <c r="AC2027" s="54"/>
      <c r="AD2027" s="54"/>
      <c r="AE2027" s="54"/>
      <c r="AF2027" s="54"/>
      <c r="AG2027" s="54"/>
      <c r="AH2027" s="54"/>
      <c r="AI2027" s="54"/>
      <c r="AJ2027" s="54"/>
      <c r="AK2027" s="54"/>
    </row>
    <row r="2028" spans="7:37" s="1" customFormat="1" ht="13.9" customHeight="1" x14ac:dyDescent="0.2"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  <c r="S2028" s="58"/>
      <c r="T2028" s="58"/>
      <c r="U2028" s="58"/>
      <c r="V2028" s="58"/>
      <c r="W2028" s="58"/>
      <c r="X2028" s="58"/>
      <c r="Y2028" s="58"/>
      <c r="Z2028" s="58"/>
      <c r="AA2028" s="54"/>
      <c r="AB2028" s="54"/>
      <c r="AC2028" s="54"/>
      <c r="AD2028" s="54"/>
      <c r="AE2028" s="54"/>
      <c r="AF2028" s="54"/>
      <c r="AG2028" s="54"/>
      <c r="AH2028" s="54"/>
      <c r="AI2028" s="54"/>
      <c r="AJ2028" s="54"/>
      <c r="AK2028" s="54"/>
    </row>
    <row r="2029" spans="7:37" s="1" customFormat="1" ht="13.9" customHeight="1" x14ac:dyDescent="0.2"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  <c r="S2029" s="58"/>
      <c r="T2029" s="58"/>
      <c r="U2029" s="58"/>
      <c r="V2029" s="58"/>
      <c r="W2029" s="58"/>
      <c r="X2029" s="58"/>
      <c r="Y2029" s="58"/>
      <c r="Z2029" s="58"/>
      <c r="AA2029" s="54"/>
      <c r="AB2029" s="54"/>
      <c r="AC2029" s="54"/>
      <c r="AD2029" s="54"/>
      <c r="AE2029" s="54"/>
      <c r="AF2029" s="54"/>
      <c r="AG2029" s="54"/>
      <c r="AH2029" s="54"/>
      <c r="AI2029" s="54"/>
      <c r="AJ2029" s="54"/>
      <c r="AK2029" s="54"/>
    </row>
    <row r="2030" spans="7:37" s="1" customFormat="1" ht="13.9" customHeight="1" x14ac:dyDescent="0.2"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  <c r="S2030" s="58"/>
      <c r="T2030" s="58"/>
      <c r="U2030" s="58"/>
      <c r="V2030" s="58"/>
      <c r="W2030" s="58"/>
      <c r="X2030" s="58"/>
      <c r="Y2030" s="58"/>
      <c r="Z2030" s="58"/>
      <c r="AA2030" s="54"/>
      <c r="AB2030" s="54"/>
      <c r="AC2030" s="54"/>
      <c r="AD2030" s="54"/>
      <c r="AE2030" s="54"/>
      <c r="AF2030" s="54"/>
      <c r="AG2030" s="54"/>
      <c r="AH2030" s="54"/>
      <c r="AI2030" s="54"/>
      <c r="AJ2030" s="54"/>
      <c r="AK2030" s="54"/>
    </row>
    <row r="2031" spans="7:37" s="1" customFormat="1" ht="13.9" customHeight="1" x14ac:dyDescent="0.2"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58"/>
      <c r="W2031" s="58"/>
      <c r="X2031" s="58"/>
      <c r="Y2031" s="58"/>
      <c r="Z2031" s="58"/>
      <c r="AA2031" s="54"/>
      <c r="AB2031" s="54"/>
      <c r="AC2031" s="54"/>
      <c r="AD2031" s="54"/>
      <c r="AE2031" s="54"/>
      <c r="AF2031" s="54"/>
      <c r="AG2031" s="54"/>
      <c r="AH2031" s="54"/>
      <c r="AI2031" s="54"/>
      <c r="AJ2031" s="54"/>
      <c r="AK2031" s="54"/>
    </row>
    <row r="2032" spans="7:37" s="1" customFormat="1" ht="13.9" customHeight="1" x14ac:dyDescent="0.2"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  <c r="S2032" s="58"/>
      <c r="T2032" s="58"/>
      <c r="U2032" s="58"/>
      <c r="V2032" s="58"/>
      <c r="W2032" s="58"/>
      <c r="X2032" s="58"/>
      <c r="Y2032" s="58"/>
      <c r="Z2032" s="58"/>
      <c r="AA2032" s="54"/>
      <c r="AB2032" s="54"/>
      <c r="AC2032" s="54"/>
      <c r="AD2032" s="54"/>
      <c r="AE2032" s="54"/>
      <c r="AF2032" s="54"/>
      <c r="AG2032" s="54"/>
      <c r="AH2032" s="54"/>
      <c r="AI2032" s="54"/>
      <c r="AJ2032" s="54"/>
      <c r="AK2032" s="54"/>
    </row>
    <row r="2033" spans="7:37" s="1" customFormat="1" ht="13.9" customHeight="1" x14ac:dyDescent="0.2"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  <c r="S2033" s="58"/>
      <c r="T2033" s="58"/>
      <c r="U2033" s="58"/>
      <c r="V2033" s="58"/>
      <c r="W2033" s="58"/>
      <c r="X2033" s="58"/>
      <c r="Y2033" s="58"/>
      <c r="Z2033" s="58"/>
      <c r="AA2033" s="54"/>
      <c r="AB2033" s="54"/>
      <c r="AC2033" s="54"/>
      <c r="AD2033" s="54"/>
      <c r="AE2033" s="54"/>
      <c r="AF2033" s="54"/>
      <c r="AG2033" s="54"/>
      <c r="AH2033" s="54"/>
      <c r="AI2033" s="54"/>
      <c r="AJ2033" s="54"/>
      <c r="AK2033" s="54"/>
    </row>
    <row r="2034" spans="7:37" s="1" customFormat="1" ht="13.9" customHeight="1" x14ac:dyDescent="0.2"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  <c r="S2034" s="58"/>
      <c r="T2034" s="58"/>
      <c r="U2034" s="58"/>
      <c r="V2034" s="58"/>
      <c r="W2034" s="58"/>
      <c r="X2034" s="58"/>
      <c r="Y2034" s="58"/>
      <c r="Z2034" s="58"/>
      <c r="AA2034" s="54"/>
      <c r="AB2034" s="54"/>
      <c r="AC2034" s="54"/>
      <c r="AD2034" s="54"/>
      <c r="AE2034" s="54"/>
      <c r="AF2034" s="54"/>
      <c r="AG2034" s="54"/>
      <c r="AH2034" s="54"/>
      <c r="AI2034" s="54"/>
      <c r="AJ2034" s="54"/>
      <c r="AK2034" s="54"/>
    </row>
    <row r="2035" spans="7:37" s="1" customFormat="1" ht="13.9" customHeight="1" x14ac:dyDescent="0.2"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  <c r="S2035" s="58"/>
      <c r="T2035" s="58"/>
      <c r="U2035" s="58"/>
      <c r="V2035" s="58"/>
      <c r="W2035" s="58"/>
      <c r="X2035" s="58"/>
      <c r="Y2035" s="58"/>
      <c r="Z2035" s="58"/>
      <c r="AA2035" s="54"/>
      <c r="AB2035" s="54"/>
      <c r="AC2035" s="54"/>
      <c r="AD2035" s="54"/>
      <c r="AE2035" s="54"/>
      <c r="AF2035" s="54"/>
      <c r="AG2035" s="54"/>
      <c r="AH2035" s="54"/>
      <c r="AI2035" s="54"/>
      <c r="AJ2035" s="54"/>
      <c r="AK2035" s="54"/>
    </row>
    <row r="2036" spans="7:37" s="1" customFormat="1" ht="13.9" customHeight="1" x14ac:dyDescent="0.2"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  <c r="S2036" s="58"/>
      <c r="T2036" s="58"/>
      <c r="U2036" s="58"/>
      <c r="V2036" s="58"/>
      <c r="W2036" s="58"/>
      <c r="X2036" s="58"/>
      <c r="Y2036" s="58"/>
      <c r="Z2036" s="58"/>
      <c r="AA2036" s="54"/>
      <c r="AB2036" s="54"/>
      <c r="AC2036" s="54"/>
      <c r="AD2036" s="54"/>
      <c r="AE2036" s="54"/>
      <c r="AF2036" s="54"/>
      <c r="AG2036" s="54"/>
      <c r="AH2036" s="54"/>
      <c r="AI2036" s="54"/>
      <c r="AJ2036" s="54"/>
      <c r="AK2036" s="54"/>
    </row>
    <row r="2037" spans="7:37" s="1" customFormat="1" ht="13.9" customHeight="1" x14ac:dyDescent="0.2"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  <c r="S2037" s="58"/>
      <c r="T2037" s="58"/>
      <c r="U2037" s="58"/>
      <c r="V2037" s="58"/>
      <c r="W2037" s="58"/>
      <c r="X2037" s="58"/>
      <c r="Y2037" s="58"/>
      <c r="Z2037" s="58"/>
      <c r="AA2037" s="54"/>
      <c r="AB2037" s="54"/>
      <c r="AC2037" s="54"/>
      <c r="AD2037" s="54"/>
      <c r="AE2037" s="54"/>
      <c r="AF2037" s="54"/>
      <c r="AG2037" s="54"/>
      <c r="AH2037" s="54"/>
      <c r="AI2037" s="54"/>
      <c r="AJ2037" s="54"/>
      <c r="AK2037" s="54"/>
    </row>
    <row r="2038" spans="7:37" s="1" customFormat="1" ht="13.9" customHeight="1" x14ac:dyDescent="0.2"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  <c r="S2038" s="58"/>
      <c r="T2038" s="58"/>
      <c r="U2038" s="58"/>
      <c r="V2038" s="58"/>
      <c r="W2038" s="58"/>
      <c r="X2038" s="58"/>
      <c r="Y2038" s="58"/>
      <c r="Z2038" s="58"/>
      <c r="AA2038" s="54"/>
      <c r="AB2038" s="54"/>
      <c r="AC2038" s="54"/>
      <c r="AD2038" s="54"/>
      <c r="AE2038" s="54"/>
      <c r="AF2038" s="54"/>
      <c r="AG2038" s="54"/>
      <c r="AH2038" s="54"/>
      <c r="AI2038" s="54"/>
      <c r="AJ2038" s="54"/>
      <c r="AK2038" s="54"/>
    </row>
    <row r="2039" spans="7:37" s="1" customFormat="1" ht="13.9" customHeight="1" x14ac:dyDescent="0.2"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  <c r="S2039" s="58"/>
      <c r="T2039" s="58"/>
      <c r="U2039" s="58"/>
      <c r="V2039" s="58"/>
      <c r="W2039" s="58"/>
      <c r="X2039" s="58"/>
      <c r="Y2039" s="58"/>
      <c r="Z2039" s="58"/>
      <c r="AA2039" s="54"/>
      <c r="AB2039" s="54"/>
      <c r="AC2039" s="54"/>
      <c r="AD2039" s="54"/>
      <c r="AE2039" s="54"/>
      <c r="AF2039" s="54"/>
      <c r="AG2039" s="54"/>
      <c r="AH2039" s="54"/>
      <c r="AI2039" s="54"/>
      <c r="AJ2039" s="54"/>
      <c r="AK2039" s="54"/>
    </row>
    <row r="2040" spans="7:37" s="1" customFormat="1" ht="13.9" customHeight="1" x14ac:dyDescent="0.2"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  <c r="S2040" s="58"/>
      <c r="T2040" s="58"/>
      <c r="U2040" s="58"/>
      <c r="V2040" s="58"/>
      <c r="W2040" s="58"/>
      <c r="X2040" s="58"/>
      <c r="Y2040" s="58"/>
      <c r="Z2040" s="58"/>
      <c r="AA2040" s="54"/>
      <c r="AB2040" s="54"/>
      <c r="AC2040" s="54"/>
      <c r="AD2040" s="54"/>
      <c r="AE2040" s="54"/>
      <c r="AF2040" s="54"/>
      <c r="AG2040" s="54"/>
      <c r="AH2040" s="54"/>
      <c r="AI2040" s="54"/>
      <c r="AJ2040" s="54"/>
      <c r="AK2040" s="54"/>
    </row>
    <row r="2041" spans="7:37" s="1" customFormat="1" ht="13.9" customHeight="1" x14ac:dyDescent="0.2"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  <c r="S2041" s="58"/>
      <c r="T2041" s="58"/>
      <c r="U2041" s="58"/>
      <c r="V2041" s="58"/>
      <c r="W2041" s="58"/>
      <c r="X2041" s="58"/>
      <c r="Y2041" s="58"/>
      <c r="Z2041" s="58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</row>
    <row r="2042" spans="7:37" s="1" customFormat="1" ht="13.9" customHeight="1" x14ac:dyDescent="0.2"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  <c r="S2042" s="58"/>
      <c r="T2042" s="58"/>
      <c r="U2042" s="58"/>
      <c r="V2042" s="58"/>
      <c r="W2042" s="58"/>
      <c r="X2042" s="58"/>
      <c r="Y2042" s="58"/>
      <c r="Z2042" s="58"/>
      <c r="AA2042" s="54"/>
      <c r="AB2042" s="54"/>
      <c r="AC2042" s="54"/>
      <c r="AD2042" s="54"/>
      <c r="AE2042" s="54"/>
      <c r="AF2042" s="54"/>
      <c r="AG2042" s="54"/>
      <c r="AH2042" s="54"/>
      <c r="AI2042" s="54"/>
      <c r="AJ2042" s="54"/>
      <c r="AK2042" s="54"/>
    </row>
    <row r="2043" spans="7:37" s="1" customFormat="1" ht="13.9" customHeight="1" x14ac:dyDescent="0.2"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  <c r="S2043" s="58"/>
      <c r="T2043" s="58"/>
      <c r="U2043" s="58"/>
      <c r="V2043" s="58"/>
      <c r="W2043" s="58"/>
      <c r="X2043" s="58"/>
      <c r="Y2043" s="58"/>
      <c r="Z2043" s="58"/>
      <c r="AA2043" s="54"/>
      <c r="AB2043" s="54"/>
      <c r="AC2043" s="54"/>
      <c r="AD2043" s="54"/>
      <c r="AE2043" s="54"/>
      <c r="AF2043" s="54"/>
      <c r="AG2043" s="54"/>
      <c r="AH2043" s="54"/>
      <c r="AI2043" s="54"/>
      <c r="AJ2043" s="54"/>
      <c r="AK2043" s="54"/>
    </row>
    <row r="2044" spans="7:37" s="1" customFormat="1" ht="13.9" customHeight="1" x14ac:dyDescent="0.2"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  <c r="S2044" s="58"/>
      <c r="T2044" s="58"/>
      <c r="U2044" s="58"/>
      <c r="V2044" s="58"/>
      <c r="W2044" s="58"/>
      <c r="X2044" s="58"/>
      <c r="Y2044" s="58"/>
      <c r="Z2044" s="58"/>
      <c r="AA2044" s="54"/>
      <c r="AB2044" s="54"/>
      <c r="AC2044" s="54"/>
      <c r="AD2044" s="54"/>
      <c r="AE2044" s="54"/>
      <c r="AF2044" s="54"/>
      <c r="AG2044" s="54"/>
      <c r="AH2044" s="54"/>
      <c r="AI2044" s="54"/>
      <c r="AJ2044" s="54"/>
      <c r="AK2044" s="54"/>
    </row>
    <row r="2045" spans="7:37" s="1" customFormat="1" ht="13.9" customHeight="1" x14ac:dyDescent="0.2"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  <c r="S2045" s="58"/>
      <c r="T2045" s="58"/>
      <c r="U2045" s="58"/>
      <c r="V2045" s="58"/>
      <c r="W2045" s="58"/>
      <c r="X2045" s="58"/>
      <c r="Y2045" s="58"/>
      <c r="Z2045" s="58"/>
      <c r="AA2045" s="54"/>
      <c r="AB2045" s="54"/>
      <c r="AC2045" s="54"/>
      <c r="AD2045" s="54"/>
      <c r="AE2045" s="54"/>
      <c r="AF2045" s="54"/>
      <c r="AG2045" s="54"/>
      <c r="AH2045" s="54"/>
      <c r="AI2045" s="54"/>
      <c r="AJ2045" s="54"/>
      <c r="AK2045" s="54"/>
    </row>
    <row r="2046" spans="7:37" s="1" customFormat="1" ht="13.9" customHeight="1" x14ac:dyDescent="0.2"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  <c r="S2046" s="58"/>
      <c r="T2046" s="58"/>
      <c r="U2046" s="58"/>
      <c r="V2046" s="58"/>
      <c r="W2046" s="58"/>
      <c r="X2046" s="58"/>
      <c r="Y2046" s="58"/>
      <c r="Z2046" s="58"/>
      <c r="AA2046" s="54"/>
      <c r="AB2046" s="54"/>
      <c r="AC2046" s="54"/>
      <c r="AD2046" s="54"/>
      <c r="AE2046" s="54"/>
      <c r="AF2046" s="54"/>
      <c r="AG2046" s="54"/>
      <c r="AH2046" s="54"/>
      <c r="AI2046" s="54"/>
      <c r="AJ2046" s="54"/>
      <c r="AK2046" s="54"/>
    </row>
    <row r="2047" spans="7:37" s="1" customFormat="1" ht="13.9" customHeight="1" x14ac:dyDescent="0.2"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  <c r="Y2047" s="58"/>
      <c r="Z2047" s="58"/>
      <c r="AA2047" s="54"/>
      <c r="AB2047" s="54"/>
      <c r="AC2047" s="54"/>
      <c r="AD2047" s="54"/>
      <c r="AE2047" s="54"/>
      <c r="AF2047" s="54"/>
      <c r="AG2047" s="54"/>
      <c r="AH2047" s="54"/>
      <c r="AI2047" s="54"/>
      <c r="AJ2047" s="54"/>
      <c r="AK2047" s="54"/>
    </row>
    <row r="2048" spans="7:37" s="1" customFormat="1" ht="13.9" customHeight="1" x14ac:dyDescent="0.2"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  <c r="S2048" s="58"/>
      <c r="T2048" s="58"/>
      <c r="U2048" s="58"/>
      <c r="V2048" s="58"/>
      <c r="W2048" s="58"/>
      <c r="X2048" s="58"/>
      <c r="Y2048" s="58"/>
      <c r="Z2048" s="58"/>
      <c r="AA2048" s="54"/>
      <c r="AB2048" s="54"/>
      <c r="AC2048" s="54"/>
      <c r="AD2048" s="54"/>
      <c r="AE2048" s="54"/>
      <c r="AF2048" s="54"/>
      <c r="AG2048" s="54"/>
      <c r="AH2048" s="54"/>
      <c r="AI2048" s="54"/>
      <c r="AJ2048" s="54"/>
      <c r="AK2048" s="54"/>
    </row>
    <row r="2049" spans="7:37" s="1" customFormat="1" ht="13.9" customHeight="1" x14ac:dyDescent="0.2"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  <c r="S2049" s="58"/>
      <c r="T2049" s="58"/>
      <c r="U2049" s="58"/>
      <c r="V2049" s="58"/>
      <c r="W2049" s="58"/>
      <c r="X2049" s="58"/>
      <c r="Y2049" s="58"/>
      <c r="Z2049" s="58"/>
      <c r="AA2049" s="54"/>
      <c r="AB2049" s="54"/>
      <c r="AC2049" s="54"/>
      <c r="AD2049" s="54"/>
      <c r="AE2049" s="54"/>
      <c r="AF2049" s="54"/>
      <c r="AG2049" s="54"/>
      <c r="AH2049" s="54"/>
      <c r="AI2049" s="54"/>
      <c r="AJ2049" s="54"/>
      <c r="AK2049" s="54"/>
    </row>
    <row r="2050" spans="7:37" s="1" customFormat="1" ht="13.9" customHeight="1" x14ac:dyDescent="0.2"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  <c r="S2050" s="58"/>
      <c r="T2050" s="58"/>
      <c r="U2050" s="58"/>
      <c r="V2050" s="58"/>
      <c r="W2050" s="58"/>
      <c r="X2050" s="58"/>
      <c r="Y2050" s="58"/>
      <c r="Z2050" s="58"/>
      <c r="AA2050" s="54"/>
      <c r="AB2050" s="54"/>
      <c r="AC2050" s="54"/>
      <c r="AD2050" s="54"/>
      <c r="AE2050" s="54"/>
      <c r="AF2050" s="54"/>
      <c r="AG2050" s="54"/>
      <c r="AH2050" s="54"/>
      <c r="AI2050" s="54"/>
      <c r="AJ2050" s="54"/>
      <c r="AK2050" s="54"/>
    </row>
    <row r="2051" spans="7:37" s="1" customFormat="1" ht="13.9" customHeight="1" x14ac:dyDescent="0.2"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  <c r="S2051" s="58"/>
      <c r="T2051" s="58"/>
      <c r="U2051" s="58"/>
      <c r="V2051" s="58"/>
      <c r="W2051" s="58"/>
      <c r="X2051" s="58"/>
      <c r="Y2051" s="58"/>
      <c r="Z2051" s="58"/>
      <c r="AA2051" s="54"/>
      <c r="AB2051" s="54"/>
      <c r="AC2051" s="54"/>
      <c r="AD2051" s="54"/>
      <c r="AE2051" s="54"/>
      <c r="AF2051" s="54"/>
      <c r="AG2051" s="54"/>
      <c r="AH2051" s="54"/>
      <c r="AI2051" s="54"/>
      <c r="AJ2051" s="54"/>
      <c r="AK2051" s="54"/>
    </row>
    <row r="2052" spans="7:37" s="1" customFormat="1" ht="13.9" customHeight="1" x14ac:dyDescent="0.2"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  <c r="S2052" s="58"/>
      <c r="T2052" s="58"/>
      <c r="U2052" s="58"/>
      <c r="V2052" s="58"/>
      <c r="W2052" s="58"/>
      <c r="X2052" s="58"/>
      <c r="Y2052" s="58"/>
      <c r="Z2052" s="58"/>
      <c r="AA2052" s="54"/>
      <c r="AB2052" s="54"/>
      <c r="AC2052" s="54"/>
      <c r="AD2052" s="54"/>
      <c r="AE2052" s="54"/>
      <c r="AF2052" s="54"/>
      <c r="AG2052" s="54"/>
      <c r="AH2052" s="54"/>
      <c r="AI2052" s="54"/>
      <c r="AJ2052" s="54"/>
      <c r="AK2052" s="54"/>
    </row>
    <row r="2053" spans="7:37" s="1" customFormat="1" ht="13.9" customHeight="1" x14ac:dyDescent="0.2"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  <c r="S2053" s="58"/>
      <c r="T2053" s="58"/>
      <c r="U2053" s="58"/>
      <c r="V2053" s="58"/>
      <c r="W2053" s="58"/>
      <c r="X2053" s="58"/>
      <c r="Y2053" s="58"/>
      <c r="Z2053" s="58"/>
      <c r="AA2053" s="54"/>
      <c r="AB2053" s="54"/>
      <c r="AC2053" s="54"/>
      <c r="AD2053" s="54"/>
      <c r="AE2053" s="54"/>
      <c r="AF2053" s="54"/>
      <c r="AG2053" s="54"/>
      <c r="AH2053" s="54"/>
      <c r="AI2053" s="54"/>
      <c r="AJ2053" s="54"/>
      <c r="AK2053" s="54"/>
    </row>
    <row r="2054" spans="7:37" s="1" customFormat="1" ht="13.9" customHeight="1" x14ac:dyDescent="0.2"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  <c r="S2054" s="58"/>
      <c r="T2054" s="58"/>
      <c r="U2054" s="58"/>
      <c r="V2054" s="58"/>
      <c r="W2054" s="58"/>
      <c r="X2054" s="58"/>
      <c r="Y2054" s="58"/>
      <c r="Z2054" s="58"/>
      <c r="AA2054" s="54"/>
      <c r="AB2054" s="54"/>
      <c r="AC2054" s="54"/>
      <c r="AD2054" s="54"/>
      <c r="AE2054" s="54"/>
      <c r="AF2054" s="54"/>
      <c r="AG2054" s="54"/>
      <c r="AH2054" s="54"/>
      <c r="AI2054" s="54"/>
      <c r="AJ2054" s="54"/>
      <c r="AK2054" s="54"/>
    </row>
    <row r="2055" spans="7:37" s="1" customFormat="1" ht="13.9" customHeight="1" x14ac:dyDescent="0.2"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  <c r="S2055" s="58"/>
      <c r="T2055" s="58"/>
      <c r="U2055" s="58"/>
      <c r="V2055" s="58"/>
      <c r="W2055" s="58"/>
      <c r="X2055" s="58"/>
      <c r="Y2055" s="58"/>
      <c r="Z2055" s="58"/>
      <c r="AA2055" s="54"/>
      <c r="AB2055" s="54"/>
      <c r="AC2055" s="54"/>
      <c r="AD2055" s="54"/>
      <c r="AE2055" s="54"/>
      <c r="AF2055" s="54"/>
      <c r="AG2055" s="54"/>
      <c r="AH2055" s="54"/>
      <c r="AI2055" s="54"/>
      <c r="AJ2055" s="54"/>
      <c r="AK2055" s="54"/>
    </row>
    <row r="2056" spans="7:37" s="1" customFormat="1" ht="13.9" customHeight="1" x14ac:dyDescent="0.2"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  <c r="S2056" s="58"/>
      <c r="T2056" s="58"/>
      <c r="U2056" s="58"/>
      <c r="V2056" s="58"/>
      <c r="W2056" s="58"/>
      <c r="X2056" s="58"/>
      <c r="Y2056" s="58"/>
      <c r="Z2056" s="58"/>
      <c r="AA2056" s="54"/>
      <c r="AB2056" s="54"/>
      <c r="AC2056" s="54"/>
      <c r="AD2056" s="54"/>
      <c r="AE2056" s="54"/>
      <c r="AF2056" s="54"/>
      <c r="AG2056" s="54"/>
      <c r="AH2056" s="54"/>
      <c r="AI2056" s="54"/>
      <c r="AJ2056" s="54"/>
      <c r="AK2056" s="54"/>
    </row>
    <row r="2057" spans="7:37" s="1" customFormat="1" ht="13.9" customHeight="1" x14ac:dyDescent="0.2"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  <c r="S2057" s="58"/>
      <c r="T2057" s="58"/>
      <c r="U2057" s="58"/>
      <c r="V2057" s="58"/>
      <c r="W2057" s="58"/>
      <c r="X2057" s="58"/>
      <c r="Y2057" s="58"/>
      <c r="Z2057" s="58"/>
      <c r="AA2057" s="54"/>
      <c r="AB2057" s="54"/>
      <c r="AC2057" s="54"/>
      <c r="AD2057" s="54"/>
      <c r="AE2057" s="54"/>
      <c r="AF2057" s="54"/>
      <c r="AG2057" s="54"/>
      <c r="AH2057" s="54"/>
      <c r="AI2057" s="54"/>
      <c r="AJ2057" s="54"/>
      <c r="AK2057" s="54"/>
    </row>
    <row r="2058" spans="7:37" s="1" customFormat="1" ht="13.9" customHeight="1" x14ac:dyDescent="0.2"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  <c r="S2058" s="58"/>
      <c r="T2058" s="58"/>
      <c r="U2058" s="58"/>
      <c r="V2058" s="58"/>
      <c r="W2058" s="58"/>
      <c r="X2058" s="58"/>
      <c r="Y2058" s="58"/>
      <c r="Z2058" s="58"/>
      <c r="AA2058" s="54"/>
      <c r="AB2058" s="54"/>
      <c r="AC2058" s="54"/>
      <c r="AD2058" s="54"/>
      <c r="AE2058" s="54"/>
      <c r="AF2058" s="54"/>
      <c r="AG2058" s="54"/>
      <c r="AH2058" s="54"/>
      <c r="AI2058" s="54"/>
      <c r="AJ2058" s="54"/>
      <c r="AK2058" s="54"/>
    </row>
    <row r="2059" spans="7:37" s="1" customFormat="1" ht="13.9" customHeight="1" x14ac:dyDescent="0.2"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  <c r="S2059" s="58"/>
      <c r="T2059" s="58"/>
      <c r="U2059" s="58"/>
      <c r="V2059" s="58"/>
      <c r="W2059" s="58"/>
      <c r="X2059" s="58"/>
      <c r="Y2059" s="58"/>
      <c r="Z2059" s="58"/>
      <c r="AA2059" s="54"/>
      <c r="AB2059" s="54"/>
      <c r="AC2059" s="54"/>
      <c r="AD2059" s="54"/>
      <c r="AE2059" s="54"/>
      <c r="AF2059" s="54"/>
      <c r="AG2059" s="54"/>
      <c r="AH2059" s="54"/>
      <c r="AI2059" s="54"/>
      <c r="AJ2059" s="54"/>
      <c r="AK2059" s="54"/>
    </row>
    <row r="2060" spans="7:37" s="1" customFormat="1" ht="13.9" customHeight="1" x14ac:dyDescent="0.2"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  <c r="S2060" s="58"/>
      <c r="T2060" s="58"/>
      <c r="U2060" s="58"/>
      <c r="V2060" s="58"/>
      <c r="W2060" s="58"/>
      <c r="X2060" s="58"/>
      <c r="Y2060" s="58"/>
      <c r="Z2060" s="58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</row>
    <row r="2061" spans="7:37" s="1" customFormat="1" ht="13.9" customHeight="1" x14ac:dyDescent="0.2"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  <c r="S2061" s="58"/>
      <c r="T2061" s="58"/>
      <c r="U2061" s="58"/>
      <c r="V2061" s="58"/>
      <c r="W2061" s="58"/>
      <c r="X2061" s="58"/>
      <c r="Y2061" s="58"/>
      <c r="Z2061" s="58"/>
      <c r="AA2061" s="54"/>
      <c r="AB2061" s="54"/>
      <c r="AC2061" s="54"/>
      <c r="AD2061" s="54"/>
      <c r="AE2061" s="54"/>
      <c r="AF2061" s="54"/>
      <c r="AG2061" s="54"/>
      <c r="AH2061" s="54"/>
      <c r="AI2061" s="54"/>
      <c r="AJ2061" s="54"/>
      <c r="AK2061" s="54"/>
    </row>
    <row r="2062" spans="7:37" s="1" customFormat="1" ht="13.9" customHeight="1" x14ac:dyDescent="0.2"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  <c r="S2062" s="58"/>
      <c r="T2062" s="58"/>
      <c r="U2062" s="58"/>
      <c r="V2062" s="58"/>
      <c r="W2062" s="58"/>
      <c r="X2062" s="58"/>
      <c r="Y2062" s="58"/>
      <c r="Z2062" s="58"/>
      <c r="AA2062" s="54"/>
      <c r="AB2062" s="54"/>
      <c r="AC2062" s="54"/>
      <c r="AD2062" s="54"/>
      <c r="AE2062" s="54"/>
      <c r="AF2062" s="54"/>
      <c r="AG2062" s="54"/>
      <c r="AH2062" s="54"/>
      <c r="AI2062" s="54"/>
      <c r="AJ2062" s="54"/>
      <c r="AK2062" s="54"/>
    </row>
    <row r="2063" spans="7:37" s="1" customFormat="1" ht="13.9" customHeight="1" x14ac:dyDescent="0.2"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  <c r="S2063" s="58"/>
      <c r="T2063" s="58"/>
      <c r="U2063" s="58"/>
      <c r="V2063" s="58"/>
      <c r="W2063" s="58"/>
      <c r="X2063" s="58"/>
      <c r="Y2063" s="58"/>
      <c r="Z2063" s="58"/>
      <c r="AA2063" s="54"/>
      <c r="AB2063" s="54"/>
      <c r="AC2063" s="54"/>
      <c r="AD2063" s="54"/>
      <c r="AE2063" s="54"/>
      <c r="AF2063" s="54"/>
      <c r="AG2063" s="54"/>
      <c r="AH2063" s="54"/>
      <c r="AI2063" s="54"/>
      <c r="AJ2063" s="54"/>
      <c r="AK2063" s="54"/>
    </row>
    <row r="2064" spans="7:37" s="1" customFormat="1" ht="13.9" customHeight="1" x14ac:dyDescent="0.2"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  <c r="S2064" s="58"/>
      <c r="T2064" s="58"/>
      <c r="U2064" s="58"/>
      <c r="V2064" s="58"/>
      <c r="W2064" s="58"/>
      <c r="X2064" s="58"/>
      <c r="Y2064" s="58"/>
      <c r="Z2064" s="58"/>
      <c r="AA2064" s="54"/>
      <c r="AB2064" s="54"/>
      <c r="AC2064" s="54"/>
      <c r="AD2064" s="54"/>
      <c r="AE2064" s="54"/>
      <c r="AF2064" s="54"/>
      <c r="AG2064" s="54"/>
      <c r="AH2064" s="54"/>
      <c r="AI2064" s="54"/>
      <c r="AJ2064" s="54"/>
      <c r="AK2064" s="54"/>
    </row>
    <row r="2065" spans="7:37" s="1" customFormat="1" ht="13.9" customHeight="1" x14ac:dyDescent="0.2"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  <c r="S2065" s="58"/>
      <c r="T2065" s="58"/>
      <c r="U2065" s="58"/>
      <c r="V2065" s="58"/>
      <c r="W2065" s="58"/>
      <c r="X2065" s="58"/>
      <c r="Y2065" s="58"/>
      <c r="Z2065" s="58"/>
      <c r="AA2065" s="54"/>
      <c r="AB2065" s="54"/>
      <c r="AC2065" s="54"/>
      <c r="AD2065" s="54"/>
      <c r="AE2065" s="54"/>
      <c r="AF2065" s="54"/>
      <c r="AG2065" s="54"/>
      <c r="AH2065" s="54"/>
      <c r="AI2065" s="54"/>
      <c r="AJ2065" s="54"/>
      <c r="AK2065" s="54"/>
    </row>
    <row r="2066" spans="7:37" s="1" customFormat="1" ht="13.9" customHeight="1" x14ac:dyDescent="0.2"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  <c r="S2066" s="58"/>
      <c r="T2066" s="58"/>
      <c r="U2066" s="58"/>
      <c r="V2066" s="58"/>
      <c r="W2066" s="58"/>
      <c r="X2066" s="58"/>
      <c r="Y2066" s="58"/>
      <c r="Z2066" s="58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</row>
    <row r="2067" spans="7:37" s="1" customFormat="1" ht="13.9" customHeight="1" x14ac:dyDescent="0.2"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  <c r="S2067" s="58"/>
      <c r="T2067" s="58"/>
      <c r="U2067" s="58"/>
      <c r="V2067" s="58"/>
      <c r="W2067" s="58"/>
      <c r="X2067" s="58"/>
      <c r="Y2067" s="58"/>
      <c r="Z2067" s="58"/>
      <c r="AA2067" s="54"/>
      <c r="AB2067" s="54"/>
      <c r="AC2067" s="54"/>
      <c r="AD2067" s="54"/>
      <c r="AE2067" s="54"/>
      <c r="AF2067" s="54"/>
      <c r="AG2067" s="54"/>
      <c r="AH2067" s="54"/>
      <c r="AI2067" s="54"/>
      <c r="AJ2067" s="54"/>
      <c r="AK2067" s="54"/>
    </row>
    <row r="2068" spans="7:37" s="1" customFormat="1" ht="13.9" customHeight="1" x14ac:dyDescent="0.2"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  <c r="S2068" s="58"/>
      <c r="T2068" s="58"/>
      <c r="U2068" s="58"/>
      <c r="V2068" s="58"/>
      <c r="W2068" s="58"/>
      <c r="X2068" s="58"/>
      <c r="Y2068" s="58"/>
      <c r="Z2068" s="58"/>
      <c r="AA2068" s="54"/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</row>
    <row r="2069" spans="7:37" s="1" customFormat="1" ht="13.9" customHeight="1" x14ac:dyDescent="0.2"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  <c r="S2069" s="58"/>
      <c r="T2069" s="58"/>
      <c r="U2069" s="58"/>
      <c r="V2069" s="58"/>
      <c r="W2069" s="58"/>
      <c r="X2069" s="58"/>
      <c r="Y2069" s="58"/>
      <c r="Z2069" s="58"/>
      <c r="AA2069" s="54"/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</row>
    <row r="2070" spans="7:37" s="1" customFormat="1" ht="13.9" customHeight="1" x14ac:dyDescent="0.2"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  <c r="S2070" s="58"/>
      <c r="T2070" s="58"/>
      <c r="U2070" s="58"/>
      <c r="V2070" s="58"/>
      <c r="W2070" s="58"/>
      <c r="X2070" s="58"/>
      <c r="Y2070" s="58"/>
      <c r="Z2070" s="58"/>
      <c r="AA2070" s="54"/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</row>
    <row r="2071" spans="7:37" s="1" customFormat="1" ht="13.9" customHeight="1" x14ac:dyDescent="0.2"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  <c r="S2071" s="58"/>
      <c r="T2071" s="58"/>
      <c r="U2071" s="58"/>
      <c r="V2071" s="58"/>
      <c r="W2071" s="58"/>
      <c r="X2071" s="58"/>
      <c r="Y2071" s="58"/>
      <c r="Z2071" s="58"/>
      <c r="AA2071" s="54"/>
      <c r="AB2071" s="54"/>
      <c r="AC2071" s="54"/>
      <c r="AD2071" s="54"/>
      <c r="AE2071" s="54"/>
      <c r="AF2071" s="54"/>
      <c r="AG2071" s="54"/>
      <c r="AH2071" s="54"/>
      <c r="AI2071" s="54"/>
      <c r="AJ2071" s="54"/>
      <c r="AK2071" s="54"/>
    </row>
    <row r="2072" spans="7:37" s="1" customFormat="1" ht="13.9" customHeight="1" x14ac:dyDescent="0.2"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  <c r="S2072" s="58"/>
      <c r="T2072" s="58"/>
      <c r="U2072" s="58"/>
      <c r="V2072" s="58"/>
      <c r="W2072" s="58"/>
      <c r="X2072" s="58"/>
      <c r="Y2072" s="58"/>
      <c r="Z2072" s="58"/>
      <c r="AA2072" s="54"/>
      <c r="AB2072" s="54"/>
      <c r="AC2072" s="54"/>
      <c r="AD2072" s="54"/>
      <c r="AE2072" s="54"/>
      <c r="AF2072" s="54"/>
      <c r="AG2072" s="54"/>
      <c r="AH2072" s="54"/>
      <c r="AI2072" s="54"/>
      <c r="AJ2072" s="54"/>
      <c r="AK2072" s="54"/>
    </row>
    <row r="2073" spans="7:37" s="1" customFormat="1" ht="13.9" customHeight="1" x14ac:dyDescent="0.2"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  <c r="S2073" s="58"/>
      <c r="T2073" s="58"/>
      <c r="U2073" s="58"/>
      <c r="V2073" s="58"/>
      <c r="W2073" s="58"/>
      <c r="X2073" s="58"/>
      <c r="Y2073" s="58"/>
      <c r="Z2073" s="58"/>
      <c r="AA2073" s="54"/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</row>
    <row r="2074" spans="7:37" s="1" customFormat="1" ht="13.9" customHeight="1" x14ac:dyDescent="0.2"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  <c r="S2074" s="58"/>
      <c r="T2074" s="58"/>
      <c r="U2074" s="58"/>
      <c r="V2074" s="58"/>
      <c r="W2074" s="58"/>
      <c r="X2074" s="58"/>
      <c r="Y2074" s="58"/>
      <c r="Z2074" s="58"/>
      <c r="AA2074" s="54"/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</row>
    <row r="2075" spans="7:37" s="1" customFormat="1" ht="13.9" customHeight="1" x14ac:dyDescent="0.2"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  <c r="S2075" s="58"/>
      <c r="T2075" s="58"/>
      <c r="U2075" s="58"/>
      <c r="V2075" s="58"/>
      <c r="W2075" s="58"/>
      <c r="X2075" s="58"/>
      <c r="Y2075" s="58"/>
      <c r="Z2075" s="58"/>
      <c r="AA2075" s="54"/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</row>
    <row r="2076" spans="7:37" s="1" customFormat="1" ht="13.9" customHeight="1" x14ac:dyDescent="0.2"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  <c r="S2076" s="58"/>
      <c r="T2076" s="58"/>
      <c r="U2076" s="58"/>
      <c r="V2076" s="58"/>
      <c r="W2076" s="58"/>
      <c r="X2076" s="58"/>
      <c r="Y2076" s="58"/>
      <c r="Z2076" s="58"/>
      <c r="AA2076" s="54"/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</row>
    <row r="2077" spans="7:37" s="1" customFormat="1" ht="13.9" customHeight="1" x14ac:dyDescent="0.2"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  <c r="S2077" s="58"/>
      <c r="T2077" s="58"/>
      <c r="U2077" s="58"/>
      <c r="V2077" s="58"/>
      <c r="W2077" s="58"/>
      <c r="X2077" s="58"/>
      <c r="Y2077" s="58"/>
      <c r="Z2077" s="58"/>
      <c r="AA2077" s="54"/>
      <c r="AB2077" s="54"/>
      <c r="AC2077" s="54"/>
      <c r="AD2077" s="54"/>
      <c r="AE2077" s="54"/>
      <c r="AF2077" s="54"/>
      <c r="AG2077" s="54"/>
      <c r="AH2077" s="54"/>
      <c r="AI2077" s="54"/>
      <c r="AJ2077" s="54"/>
      <c r="AK2077" s="54"/>
    </row>
    <row r="2078" spans="7:37" s="1" customFormat="1" ht="13.9" customHeight="1" x14ac:dyDescent="0.2"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  <c r="S2078" s="58"/>
      <c r="T2078" s="58"/>
      <c r="U2078" s="58"/>
      <c r="V2078" s="58"/>
      <c r="W2078" s="58"/>
      <c r="X2078" s="58"/>
      <c r="Y2078" s="58"/>
      <c r="Z2078" s="58"/>
      <c r="AA2078" s="54"/>
      <c r="AB2078" s="54"/>
      <c r="AC2078" s="54"/>
      <c r="AD2078" s="54"/>
      <c r="AE2078" s="54"/>
      <c r="AF2078" s="54"/>
      <c r="AG2078" s="54"/>
      <c r="AH2078" s="54"/>
      <c r="AI2078" s="54"/>
      <c r="AJ2078" s="54"/>
      <c r="AK2078" s="54"/>
    </row>
    <row r="2079" spans="7:37" s="1" customFormat="1" ht="13.9" customHeight="1" x14ac:dyDescent="0.2"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4"/>
      <c r="AB2079" s="54"/>
      <c r="AC2079" s="54"/>
      <c r="AD2079" s="54"/>
      <c r="AE2079" s="54"/>
      <c r="AF2079" s="54"/>
      <c r="AG2079" s="54"/>
      <c r="AH2079" s="54"/>
      <c r="AI2079" s="54"/>
      <c r="AJ2079" s="54"/>
      <c r="AK2079" s="54"/>
    </row>
    <row r="2080" spans="7:37" s="1" customFormat="1" ht="13.9" customHeight="1" x14ac:dyDescent="0.2"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  <c r="S2080" s="58"/>
      <c r="T2080" s="58"/>
      <c r="U2080" s="58"/>
      <c r="V2080" s="58"/>
      <c r="W2080" s="58"/>
      <c r="X2080" s="58"/>
      <c r="Y2080" s="58"/>
      <c r="Z2080" s="58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</row>
    <row r="2081" spans="7:37" s="1" customFormat="1" ht="13.9" customHeight="1" x14ac:dyDescent="0.2"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  <c r="S2081" s="58"/>
      <c r="T2081" s="58"/>
      <c r="U2081" s="58"/>
      <c r="V2081" s="58"/>
      <c r="W2081" s="58"/>
      <c r="X2081" s="58"/>
      <c r="Y2081" s="58"/>
      <c r="Z2081" s="58"/>
      <c r="AA2081" s="54"/>
      <c r="AB2081" s="54"/>
      <c r="AC2081" s="54"/>
      <c r="AD2081" s="54"/>
      <c r="AE2081" s="54"/>
      <c r="AF2081" s="54"/>
      <c r="AG2081" s="54"/>
      <c r="AH2081" s="54"/>
      <c r="AI2081" s="54"/>
      <c r="AJ2081" s="54"/>
      <c r="AK2081" s="54"/>
    </row>
    <row r="2082" spans="7:37" s="1" customFormat="1" ht="13.9" customHeight="1" x14ac:dyDescent="0.2"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  <c r="S2082" s="58"/>
      <c r="T2082" s="58"/>
      <c r="U2082" s="58"/>
      <c r="V2082" s="58"/>
      <c r="W2082" s="58"/>
      <c r="X2082" s="58"/>
      <c r="Y2082" s="58"/>
      <c r="Z2082" s="58"/>
      <c r="AA2082" s="54"/>
      <c r="AB2082" s="54"/>
      <c r="AC2082" s="54"/>
      <c r="AD2082" s="54"/>
      <c r="AE2082" s="54"/>
      <c r="AF2082" s="54"/>
      <c r="AG2082" s="54"/>
      <c r="AH2082" s="54"/>
      <c r="AI2082" s="54"/>
      <c r="AJ2082" s="54"/>
      <c r="AK2082" s="54"/>
    </row>
    <row r="2083" spans="7:37" s="1" customFormat="1" ht="13.9" customHeight="1" x14ac:dyDescent="0.2"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  <c r="S2083" s="58"/>
      <c r="T2083" s="58"/>
      <c r="U2083" s="58"/>
      <c r="V2083" s="58"/>
      <c r="W2083" s="58"/>
      <c r="X2083" s="58"/>
      <c r="Y2083" s="58"/>
      <c r="Z2083" s="58"/>
      <c r="AA2083" s="54"/>
      <c r="AB2083" s="54"/>
      <c r="AC2083" s="54"/>
      <c r="AD2083" s="54"/>
      <c r="AE2083" s="54"/>
      <c r="AF2083" s="54"/>
      <c r="AG2083" s="54"/>
      <c r="AH2083" s="54"/>
      <c r="AI2083" s="54"/>
      <c r="AJ2083" s="54"/>
      <c r="AK2083" s="54"/>
    </row>
    <row r="2084" spans="7:37" s="1" customFormat="1" ht="13.9" customHeight="1" x14ac:dyDescent="0.2"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  <c r="S2084" s="58"/>
      <c r="T2084" s="58"/>
      <c r="U2084" s="58"/>
      <c r="V2084" s="58"/>
      <c r="W2084" s="58"/>
      <c r="X2084" s="58"/>
      <c r="Y2084" s="58"/>
      <c r="Z2084" s="58"/>
      <c r="AA2084" s="54"/>
      <c r="AB2084" s="54"/>
      <c r="AC2084" s="54"/>
      <c r="AD2084" s="54"/>
      <c r="AE2084" s="54"/>
      <c r="AF2084" s="54"/>
      <c r="AG2084" s="54"/>
      <c r="AH2084" s="54"/>
      <c r="AI2084" s="54"/>
      <c r="AJ2084" s="54"/>
      <c r="AK2084" s="54"/>
    </row>
    <row r="2085" spans="7:37" s="1" customFormat="1" ht="13.9" customHeight="1" x14ac:dyDescent="0.2"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  <c r="S2085" s="58"/>
      <c r="T2085" s="58"/>
      <c r="U2085" s="58"/>
      <c r="V2085" s="58"/>
      <c r="W2085" s="58"/>
      <c r="X2085" s="58"/>
      <c r="Y2085" s="58"/>
      <c r="Z2085" s="58"/>
      <c r="AA2085" s="54"/>
      <c r="AB2085" s="54"/>
      <c r="AC2085" s="54"/>
      <c r="AD2085" s="54"/>
      <c r="AE2085" s="54"/>
      <c r="AF2085" s="54"/>
      <c r="AG2085" s="54"/>
      <c r="AH2085" s="54"/>
      <c r="AI2085" s="54"/>
      <c r="AJ2085" s="54"/>
      <c r="AK2085" s="54"/>
    </row>
    <row r="2086" spans="7:37" s="1" customFormat="1" ht="13.9" customHeight="1" x14ac:dyDescent="0.2"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  <c r="S2086" s="58"/>
      <c r="T2086" s="58"/>
      <c r="U2086" s="58"/>
      <c r="V2086" s="58"/>
      <c r="W2086" s="58"/>
      <c r="X2086" s="58"/>
      <c r="Y2086" s="58"/>
      <c r="Z2086" s="58"/>
      <c r="AA2086" s="54"/>
      <c r="AB2086" s="54"/>
      <c r="AC2086" s="54"/>
      <c r="AD2086" s="54"/>
      <c r="AE2086" s="54"/>
      <c r="AF2086" s="54"/>
      <c r="AG2086" s="54"/>
      <c r="AH2086" s="54"/>
      <c r="AI2086" s="54"/>
      <c r="AJ2086" s="54"/>
      <c r="AK2086" s="54"/>
    </row>
    <row r="2087" spans="7:37" s="1" customFormat="1" ht="13.9" customHeight="1" x14ac:dyDescent="0.2"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  <c r="S2087" s="58"/>
      <c r="T2087" s="58"/>
      <c r="U2087" s="58"/>
      <c r="V2087" s="58"/>
      <c r="W2087" s="58"/>
      <c r="X2087" s="58"/>
      <c r="Y2087" s="58"/>
      <c r="Z2087" s="58"/>
      <c r="AA2087" s="54"/>
      <c r="AB2087" s="54"/>
      <c r="AC2087" s="54"/>
      <c r="AD2087" s="54"/>
      <c r="AE2087" s="54"/>
      <c r="AF2087" s="54"/>
      <c r="AG2087" s="54"/>
      <c r="AH2087" s="54"/>
      <c r="AI2087" s="54"/>
      <c r="AJ2087" s="54"/>
      <c r="AK2087" s="54"/>
    </row>
    <row r="2088" spans="7:37" s="1" customFormat="1" ht="13.9" customHeight="1" x14ac:dyDescent="0.2"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  <c r="S2088" s="58"/>
      <c r="T2088" s="58"/>
      <c r="U2088" s="58"/>
      <c r="V2088" s="58"/>
      <c r="W2088" s="58"/>
      <c r="X2088" s="58"/>
      <c r="Y2088" s="58"/>
      <c r="Z2088" s="58"/>
      <c r="AA2088" s="54"/>
      <c r="AB2088" s="54"/>
      <c r="AC2088" s="54"/>
      <c r="AD2088" s="54"/>
      <c r="AE2088" s="54"/>
      <c r="AF2088" s="54"/>
      <c r="AG2088" s="54"/>
      <c r="AH2088" s="54"/>
      <c r="AI2088" s="54"/>
      <c r="AJ2088" s="54"/>
      <c r="AK2088" s="54"/>
    </row>
    <row r="2089" spans="7:37" s="1" customFormat="1" ht="13.9" customHeight="1" x14ac:dyDescent="0.2"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  <c r="S2089" s="58"/>
      <c r="T2089" s="58"/>
      <c r="U2089" s="58"/>
      <c r="V2089" s="58"/>
      <c r="W2089" s="58"/>
      <c r="X2089" s="58"/>
      <c r="Y2089" s="58"/>
      <c r="Z2089" s="58"/>
      <c r="AA2089" s="54"/>
      <c r="AB2089" s="54"/>
      <c r="AC2089" s="54"/>
      <c r="AD2089" s="54"/>
      <c r="AE2089" s="54"/>
      <c r="AF2089" s="54"/>
      <c r="AG2089" s="54"/>
      <c r="AH2089" s="54"/>
      <c r="AI2089" s="54"/>
      <c r="AJ2089" s="54"/>
      <c r="AK2089" s="54"/>
    </row>
    <row r="2090" spans="7:37" s="1" customFormat="1" ht="13.9" customHeight="1" x14ac:dyDescent="0.2"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  <c r="S2090" s="58"/>
      <c r="T2090" s="58"/>
      <c r="U2090" s="58"/>
      <c r="V2090" s="58"/>
      <c r="W2090" s="58"/>
      <c r="X2090" s="58"/>
      <c r="Y2090" s="58"/>
      <c r="Z2090" s="58"/>
      <c r="AA2090" s="54"/>
      <c r="AB2090" s="54"/>
      <c r="AC2090" s="54"/>
      <c r="AD2090" s="54"/>
      <c r="AE2090" s="54"/>
      <c r="AF2090" s="54"/>
      <c r="AG2090" s="54"/>
      <c r="AH2090" s="54"/>
      <c r="AI2090" s="54"/>
      <c r="AJ2090" s="54"/>
      <c r="AK2090" s="54"/>
    </row>
    <row r="2091" spans="7:37" s="1" customFormat="1" ht="13.9" customHeight="1" x14ac:dyDescent="0.2"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  <c r="S2091" s="58"/>
      <c r="T2091" s="58"/>
      <c r="U2091" s="58"/>
      <c r="V2091" s="58"/>
      <c r="W2091" s="58"/>
      <c r="X2091" s="58"/>
      <c r="Y2091" s="58"/>
      <c r="Z2091" s="58"/>
      <c r="AA2091" s="54"/>
      <c r="AB2091" s="54"/>
      <c r="AC2091" s="54"/>
      <c r="AD2091" s="54"/>
      <c r="AE2091" s="54"/>
      <c r="AF2091" s="54"/>
      <c r="AG2091" s="54"/>
      <c r="AH2091" s="54"/>
      <c r="AI2091" s="54"/>
      <c r="AJ2091" s="54"/>
      <c r="AK2091" s="54"/>
    </row>
    <row r="2092" spans="7:37" s="1" customFormat="1" ht="13.9" customHeight="1" x14ac:dyDescent="0.2"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  <c r="S2092" s="58"/>
      <c r="T2092" s="58"/>
      <c r="U2092" s="58"/>
      <c r="V2092" s="58"/>
      <c r="W2092" s="58"/>
      <c r="X2092" s="58"/>
      <c r="Y2092" s="58"/>
      <c r="Z2092" s="58"/>
      <c r="AA2092" s="54"/>
      <c r="AB2092" s="54"/>
      <c r="AC2092" s="54"/>
      <c r="AD2092" s="54"/>
      <c r="AE2092" s="54"/>
      <c r="AF2092" s="54"/>
      <c r="AG2092" s="54"/>
      <c r="AH2092" s="54"/>
      <c r="AI2092" s="54"/>
      <c r="AJ2092" s="54"/>
      <c r="AK2092" s="54"/>
    </row>
    <row r="2093" spans="7:37" s="1" customFormat="1" ht="13.9" customHeight="1" x14ac:dyDescent="0.2"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  <c r="S2093" s="58"/>
      <c r="T2093" s="58"/>
      <c r="U2093" s="58"/>
      <c r="V2093" s="58"/>
      <c r="W2093" s="58"/>
      <c r="X2093" s="58"/>
      <c r="Y2093" s="58"/>
      <c r="Z2093" s="58"/>
      <c r="AA2093" s="54"/>
      <c r="AB2093" s="54"/>
      <c r="AC2093" s="54"/>
      <c r="AD2093" s="54"/>
      <c r="AE2093" s="54"/>
      <c r="AF2093" s="54"/>
      <c r="AG2093" s="54"/>
      <c r="AH2093" s="54"/>
      <c r="AI2093" s="54"/>
      <c r="AJ2093" s="54"/>
      <c r="AK2093" s="54"/>
    </row>
    <row r="2094" spans="7:37" s="1" customFormat="1" ht="13.9" customHeight="1" x14ac:dyDescent="0.2"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  <c r="S2094" s="58"/>
      <c r="T2094" s="58"/>
      <c r="U2094" s="58"/>
      <c r="V2094" s="58"/>
      <c r="W2094" s="58"/>
      <c r="X2094" s="58"/>
      <c r="Y2094" s="58"/>
      <c r="Z2094" s="58"/>
      <c r="AA2094" s="54"/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</row>
    <row r="2095" spans="7:37" s="1" customFormat="1" ht="13.9" customHeight="1" x14ac:dyDescent="0.2"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  <c r="S2095" s="58"/>
      <c r="T2095" s="58"/>
      <c r="U2095" s="58"/>
      <c r="V2095" s="58"/>
      <c r="W2095" s="58"/>
      <c r="X2095" s="58"/>
      <c r="Y2095" s="58"/>
      <c r="Z2095" s="58"/>
      <c r="AA2095" s="54"/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</row>
    <row r="2096" spans="7:37" s="1" customFormat="1" ht="13.9" customHeight="1" x14ac:dyDescent="0.2"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58"/>
      <c r="U2096" s="58"/>
      <c r="V2096" s="58"/>
      <c r="W2096" s="58"/>
      <c r="X2096" s="58"/>
      <c r="Y2096" s="58"/>
      <c r="Z2096" s="58"/>
      <c r="AA2096" s="54"/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</row>
    <row r="2097" spans="7:37" s="1" customFormat="1" ht="13.9" customHeight="1" x14ac:dyDescent="0.2"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58"/>
      <c r="U2097" s="58"/>
      <c r="V2097" s="58"/>
      <c r="W2097" s="58"/>
      <c r="X2097" s="58"/>
      <c r="Y2097" s="58"/>
      <c r="Z2097" s="58"/>
      <c r="AA2097" s="54"/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</row>
    <row r="2098" spans="7:37" s="1" customFormat="1" ht="13.9" customHeight="1" x14ac:dyDescent="0.2"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  <c r="S2098" s="58"/>
      <c r="T2098" s="58"/>
      <c r="U2098" s="58"/>
      <c r="V2098" s="58"/>
      <c r="W2098" s="58"/>
      <c r="X2098" s="58"/>
      <c r="Y2098" s="58"/>
      <c r="Z2098" s="58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</row>
    <row r="2099" spans="7:37" s="1" customFormat="1" ht="13.9" customHeight="1" x14ac:dyDescent="0.2"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  <c r="S2099" s="58"/>
      <c r="T2099" s="58"/>
      <c r="U2099" s="58"/>
      <c r="V2099" s="58"/>
      <c r="W2099" s="58"/>
      <c r="X2099" s="58"/>
      <c r="Y2099" s="58"/>
      <c r="Z2099" s="58"/>
      <c r="AA2099" s="54"/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</row>
    <row r="2100" spans="7:37" s="1" customFormat="1" ht="13.9" customHeight="1" x14ac:dyDescent="0.2"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  <c r="S2100" s="58"/>
      <c r="T2100" s="58"/>
      <c r="U2100" s="58"/>
      <c r="V2100" s="58"/>
      <c r="W2100" s="58"/>
      <c r="X2100" s="58"/>
      <c r="Y2100" s="58"/>
      <c r="Z2100" s="58"/>
      <c r="AA2100" s="54"/>
      <c r="AB2100" s="54"/>
      <c r="AC2100" s="54"/>
      <c r="AD2100" s="54"/>
      <c r="AE2100" s="54"/>
      <c r="AF2100" s="54"/>
      <c r="AG2100" s="54"/>
      <c r="AH2100" s="54"/>
      <c r="AI2100" s="54"/>
      <c r="AJ2100" s="54"/>
      <c r="AK2100" s="54"/>
    </row>
    <row r="2101" spans="7:37" s="1" customFormat="1" ht="13.9" customHeight="1" x14ac:dyDescent="0.2"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  <c r="S2101" s="58"/>
      <c r="T2101" s="58"/>
      <c r="U2101" s="58"/>
      <c r="V2101" s="58"/>
      <c r="W2101" s="58"/>
      <c r="X2101" s="58"/>
      <c r="Y2101" s="58"/>
      <c r="Z2101" s="58"/>
      <c r="AA2101" s="54"/>
      <c r="AB2101" s="54"/>
      <c r="AC2101" s="54"/>
      <c r="AD2101" s="54"/>
      <c r="AE2101" s="54"/>
      <c r="AF2101" s="54"/>
      <c r="AG2101" s="54"/>
      <c r="AH2101" s="54"/>
      <c r="AI2101" s="54"/>
      <c r="AJ2101" s="54"/>
      <c r="AK2101" s="54"/>
    </row>
    <row r="2102" spans="7:37" s="1" customFormat="1" ht="13.9" customHeight="1" x14ac:dyDescent="0.2"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  <c r="S2102" s="58"/>
      <c r="T2102" s="58"/>
      <c r="U2102" s="58"/>
      <c r="V2102" s="58"/>
      <c r="W2102" s="58"/>
      <c r="X2102" s="58"/>
      <c r="Y2102" s="58"/>
      <c r="Z2102" s="58"/>
      <c r="AA2102" s="54"/>
      <c r="AB2102" s="54"/>
      <c r="AC2102" s="54"/>
      <c r="AD2102" s="54"/>
      <c r="AE2102" s="54"/>
      <c r="AF2102" s="54"/>
      <c r="AG2102" s="54"/>
      <c r="AH2102" s="54"/>
      <c r="AI2102" s="54"/>
      <c r="AJ2102" s="54"/>
      <c r="AK2102" s="54"/>
    </row>
    <row r="2103" spans="7:37" s="1" customFormat="1" ht="13.9" customHeight="1" x14ac:dyDescent="0.2"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  <c r="S2103" s="58"/>
      <c r="T2103" s="58"/>
      <c r="U2103" s="58"/>
      <c r="V2103" s="58"/>
      <c r="W2103" s="58"/>
      <c r="X2103" s="58"/>
      <c r="Y2103" s="58"/>
      <c r="Z2103" s="58"/>
      <c r="AA2103" s="54"/>
      <c r="AB2103" s="54"/>
      <c r="AC2103" s="54"/>
      <c r="AD2103" s="54"/>
      <c r="AE2103" s="54"/>
      <c r="AF2103" s="54"/>
      <c r="AG2103" s="54"/>
      <c r="AH2103" s="54"/>
      <c r="AI2103" s="54"/>
      <c r="AJ2103" s="54"/>
      <c r="AK2103" s="54"/>
    </row>
    <row r="2104" spans="7:37" s="1" customFormat="1" ht="13.9" customHeight="1" x14ac:dyDescent="0.2"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  <c r="S2104" s="58"/>
      <c r="T2104" s="58"/>
      <c r="U2104" s="58"/>
      <c r="V2104" s="58"/>
      <c r="W2104" s="58"/>
      <c r="X2104" s="58"/>
      <c r="Y2104" s="58"/>
      <c r="Z2104" s="58"/>
      <c r="AA2104" s="54"/>
      <c r="AB2104" s="54"/>
      <c r="AC2104" s="54"/>
      <c r="AD2104" s="54"/>
      <c r="AE2104" s="54"/>
      <c r="AF2104" s="54"/>
      <c r="AG2104" s="54"/>
      <c r="AH2104" s="54"/>
      <c r="AI2104" s="54"/>
      <c r="AJ2104" s="54"/>
      <c r="AK2104" s="54"/>
    </row>
    <row r="2105" spans="7:37" s="1" customFormat="1" ht="13.9" customHeight="1" x14ac:dyDescent="0.2"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  <c r="S2105" s="58"/>
      <c r="T2105" s="58"/>
      <c r="U2105" s="58"/>
      <c r="V2105" s="58"/>
      <c r="W2105" s="58"/>
      <c r="X2105" s="58"/>
      <c r="Y2105" s="58"/>
      <c r="Z2105" s="58"/>
      <c r="AA2105" s="54"/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</row>
    <row r="2106" spans="7:37" s="1" customFormat="1" ht="13.9" customHeight="1" x14ac:dyDescent="0.2"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  <c r="S2106" s="58"/>
      <c r="T2106" s="58"/>
      <c r="U2106" s="58"/>
      <c r="V2106" s="58"/>
      <c r="W2106" s="58"/>
      <c r="X2106" s="58"/>
      <c r="Y2106" s="58"/>
      <c r="Z2106" s="58"/>
      <c r="AA2106" s="54"/>
      <c r="AB2106" s="54"/>
      <c r="AC2106" s="54"/>
      <c r="AD2106" s="54"/>
      <c r="AE2106" s="54"/>
      <c r="AF2106" s="54"/>
      <c r="AG2106" s="54"/>
      <c r="AH2106" s="54"/>
      <c r="AI2106" s="54"/>
      <c r="AJ2106" s="54"/>
      <c r="AK2106" s="54"/>
    </row>
    <row r="2107" spans="7:37" s="1" customFormat="1" ht="13.9" customHeight="1" x14ac:dyDescent="0.2"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  <c r="S2107" s="58"/>
      <c r="T2107" s="58"/>
      <c r="U2107" s="58"/>
      <c r="V2107" s="58"/>
      <c r="W2107" s="58"/>
      <c r="X2107" s="58"/>
      <c r="Y2107" s="58"/>
      <c r="Z2107" s="58"/>
      <c r="AA2107" s="54"/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</row>
    <row r="2108" spans="7:37" s="1" customFormat="1" ht="13.9" customHeight="1" x14ac:dyDescent="0.2"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  <c r="S2108" s="58"/>
      <c r="T2108" s="58"/>
      <c r="U2108" s="58"/>
      <c r="V2108" s="58"/>
      <c r="W2108" s="58"/>
      <c r="X2108" s="58"/>
      <c r="Y2108" s="58"/>
      <c r="Z2108" s="58"/>
      <c r="AA2108" s="54"/>
      <c r="AB2108" s="54"/>
      <c r="AC2108" s="54"/>
      <c r="AD2108" s="54"/>
      <c r="AE2108" s="54"/>
      <c r="AF2108" s="54"/>
      <c r="AG2108" s="54"/>
      <c r="AH2108" s="54"/>
      <c r="AI2108" s="54"/>
      <c r="AJ2108" s="54"/>
      <c r="AK2108" s="54"/>
    </row>
    <row r="2109" spans="7:37" s="1" customFormat="1" ht="13.9" customHeight="1" x14ac:dyDescent="0.2"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  <c r="S2109" s="58"/>
      <c r="T2109" s="58"/>
      <c r="U2109" s="58"/>
      <c r="V2109" s="58"/>
      <c r="W2109" s="58"/>
      <c r="X2109" s="58"/>
      <c r="Y2109" s="58"/>
      <c r="Z2109" s="58"/>
      <c r="AA2109" s="54"/>
      <c r="AB2109" s="54"/>
      <c r="AC2109" s="54"/>
      <c r="AD2109" s="54"/>
      <c r="AE2109" s="54"/>
      <c r="AF2109" s="54"/>
      <c r="AG2109" s="54"/>
      <c r="AH2109" s="54"/>
      <c r="AI2109" s="54"/>
      <c r="AJ2109" s="54"/>
      <c r="AK2109" s="54"/>
    </row>
    <row r="2110" spans="7:37" s="1" customFormat="1" ht="13.9" customHeight="1" x14ac:dyDescent="0.2"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4"/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</row>
    <row r="2111" spans="7:37" s="1" customFormat="1" ht="13.9" customHeight="1" x14ac:dyDescent="0.2"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  <c r="S2111" s="58"/>
      <c r="T2111" s="58"/>
      <c r="U2111" s="58"/>
      <c r="V2111" s="58"/>
      <c r="W2111" s="58"/>
      <c r="X2111" s="58"/>
      <c r="Y2111" s="58"/>
      <c r="Z2111" s="58"/>
      <c r="AA2111" s="54"/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</row>
    <row r="2112" spans="7:37" s="1" customFormat="1" ht="13.9" customHeight="1" x14ac:dyDescent="0.2"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  <c r="S2112" s="58"/>
      <c r="T2112" s="58"/>
      <c r="U2112" s="58"/>
      <c r="V2112" s="58"/>
      <c r="W2112" s="58"/>
      <c r="X2112" s="58"/>
      <c r="Y2112" s="58"/>
      <c r="Z2112" s="58"/>
      <c r="AA2112" s="54"/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</row>
    <row r="2113" spans="7:37" s="1" customFormat="1" ht="13.9" customHeight="1" x14ac:dyDescent="0.2"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  <c r="S2113" s="58"/>
      <c r="T2113" s="58"/>
      <c r="U2113" s="58"/>
      <c r="V2113" s="58"/>
      <c r="W2113" s="58"/>
      <c r="X2113" s="58"/>
      <c r="Y2113" s="58"/>
      <c r="Z2113" s="58"/>
      <c r="AA2113" s="54"/>
      <c r="AB2113" s="54"/>
      <c r="AC2113" s="54"/>
      <c r="AD2113" s="54"/>
      <c r="AE2113" s="54"/>
      <c r="AF2113" s="54"/>
      <c r="AG2113" s="54"/>
      <c r="AH2113" s="54"/>
      <c r="AI2113" s="54"/>
      <c r="AJ2113" s="54"/>
      <c r="AK2113" s="54"/>
    </row>
    <row r="2114" spans="7:37" s="1" customFormat="1" ht="13.9" customHeight="1" x14ac:dyDescent="0.2"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  <c r="S2114" s="58"/>
      <c r="T2114" s="58"/>
      <c r="U2114" s="58"/>
      <c r="V2114" s="58"/>
      <c r="W2114" s="58"/>
      <c r="X2114" s="58"/>
      <c r="Y2114" s="58"/>
      <c r="Z2114" s="58"/>
      <c r="AA2114" s="54"/>
      <c r="AB2114" s="54"/>
      <c r="AC2114" s="54"/>
      <c r="AD2114" s="54"/>
      <c r="AE2114" s="54"/>
      <c r="AF2114" s="54"/>
      <c r="AG2114" s="54"/>
      <c r="AH2114" s="54"/>
      <c r="AI2114" s="54"/>
      <c r="AJ2114" s="54"/>
      <c r="AK2114" s="54"/>
    </row>
    <row r="2115" spans="7:37" s="1" customFormat="1" ht="13.9" customHeight="1" x14ac:dyDescent="0.2"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  <c r="S2115" s="58"/>
      <c r="T2115" s="58"/>
      <c r="U2115" s="58"/>
      <c r="V2115" s="58"/>
      <c r="W2115" s="58"/>
      <c r="X2115" s="58"/>
      <c r="Y2115" s="58"/>
      <c r="Z2115" s="58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</row>
    <row r="2116" spans="7:37" s="1" customFormat="1" ht="13.9" customHeight="1" x14ac:dyDescent="0.2"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58"/>
      <c r="U2116" s="58"/>
      <c r="V2116" s="58"/>
      <c r="W2116" s="58"/>
      <c r="X2116" s="58"/>
      <c r="Y2116" s="58"/>
      <c r="Z2116" s="58"/>
      <c r="AA2116" s="54"/>
      <c r="AB2116" s="54"/>
      <c r="AC2116" s="54"/>
      <c r="AD2116" s="54"/>
      <c r="AE2116" s="54"/>
      <c r="AF2116" s="54"/>
      <c r="AG2116" s="54"/>
      <c r="AH2116" s="54"/>
      <c r="AI2116" s="54"/>
      <c r="AJ2116" s="54"/>
      <c r="AK2116" s="54"/>
    </row>
    <row r="2117" spans="7:37" s="1" customFormat="1" ht="13.9" customHeight="1" x14ac:dyDescent="0.2"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58"/>
      <c r="U2117" s="58"/>
      <c r="V2117" s="58"/>
      <c r="W2117" s="58"/>
      <c r="X2117" s="58"/>
      <c r="Y2117" s="58"/>
      <c r="Z2117" s="58"/>
      <c r="AA2117" s="54"/>
      <c r="AB2117" s="54"/>
      <c r="AC2117" s="54"/>
      <c r="AD2117" s="54"/>
      <c r="AE2117" s="54"/>
      <c r="AF2117" s="54"/>
      <c r="AG2117" s="54"/>
      <c r="AH2117" s="54"/>
      <c r="AI2117" s="54"/>
      <c r="AJ2117" s="54"/>
      <c r="AK2117" s="54"/>
    </row>
    <row r="2118" spans="7:37" s="1" customFormat="1" ht="13.9" customHeight="1" x14ac:dyDescent="0.2"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  <c r="S2118" s="58"/>
      <c r="T2118" s="58"/>
      <c r="U2118" s="58"/>
      <c r="V2118" s="58"/>
      <c r="W2118" s="58"/>
      <c r="X2118" s="58"/>
      <c r="Y2118" s="58"/>
      <c r="Z2118" s="58"/>
      <c r="AA2118" s="54"/>
      <c r="AB2118" s="54"/>
      <c r="AC2118" s="54"/>
      <c r="AD2118" s="54"/>
      <c r="AE2118" s="54"/>
      <c r="AF2118" s="54"/>
      <c r="AG2118" s="54"/>
      <c r="AH2118" s="54"/>
      <c r="AI2118" s="54"/>
      <c r="AJ2118" s="54"/>
      <c r="AK2118" s="54"/>
    </row>
    <row r="2119" spans="7:37" s="1" customFormat="1" ht="13.9" customHeight="1" x14ac:dyDescent="0.2"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  <c r="S2119" s="58"/>
      <c r="T2119" s="58"/>
      <c r="U2119" s="58"/>
      <c r="V2119" s="58"/>
      <c r="W2119" s="58"/>
      <c r="X2119" s="58"/>
      <c r="Y2119" s="58"/>
      <c r="Z2119" s="58"/>
      <c r="AA2119" s="54"/>
      <c r="AB2119" s="54"/>
      <c r="AC2119" s="54"/>
      <c r="AD2119" s="54"/>
      <c r="AE2119" s="54"/>
      <c r="AF2119" s="54"/>
      <c r="AG2119" s="54"/>
      <c r="AH2119" s="54"/>
      <c r="AI2119" s="54"/>
      <c r="AJ2119" s="54"/>
      <c r="AK2119" s="54"/>
    </row>
    <row r="2120" spans="7:37" s="1" customFormat="1" ht="13.9" customHeight="1" x14ac:dyDescent="0.2"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  <c r="S2120" s="58"/>
      <c r="T2120" s="58"/>
      <c r="U2120" s="58"/>
      <c r="V2120" s="58"/>
      <c r="W2120" s="58"/>
      <c r="X2120" s="58"/>
      <c r="Y2120" s="58"/>
      <c r="Z2120" s="58"/>
      <c r="AA2120" s="54"/>
      <c r="AB2120" s="54"/>
      <c r="AC2120" s="54"/>
      <c r="AD2120" s="54"/>
      <c r="AE2120" s="54"/>
      <c r="AF2120" s="54"/>
      <c r="AG2120" s="54"/>
      <c r="AH2120" s="54"/>
      <c r="AI2120" s="54"/>
      <c r="AJ2120" s="54"/>
      <c r="AK2120" s="54"/>
    </row>
    <row r="2121" spans="7:37" s="1" customFormat="1" ht="13.9" customHeight="1" x14ac:dyDescent="0.2"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  <c r="S2121" s="58"/>
      <c r="T2121" s="58"/>
      <c r="U2121" s="58"/>
      <c r="V2121" s="58"/>
      <c r="W2121" s="58"/>
      <c r="X2121" s="58"/>
      <c r="Y2121" s="58"/>
      <c r="Z2121" s="58"/>
      <c r="AA2121" s="54"/>
      <c r="AB2121" s="54"/>
      <c r="AC2121" s="54"/>
      <c r="AD2121" s="54"/>
      <c r="AE2121" s="54"/>
      <c r="AF2121" s="54"/>
      <c r="AG2121" s="54"/>
      <c r="AH2121" s="54"/>
      <c r="AI2121" s="54"/>
      <c r="AJ2121" s="54"/>
      <c r="AK2121" s="54"/>
    </row>
    <row r="2122" spans="7:37" s="1" customFormat="1" ht="13.9" customHeight="1" x14ac:dyDescent="0.2"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  <c r="S2122" s="58"/>
      <c r="T2122" s="58"/>
      <c r="U2122" s="58"/>
      <c r="V2122" s="58"/>
      <c r="W2122" s="58"/>
      <c r="X2122" s="58"/>
      <c r="Y2122" s="58"/>
      <c r="Z2122" s="58"/>
      <c r="AA2122" s="54"/>
      <c r="AB2122" s="54"/>
      <c r="AC2122" s="54"/>
      <c r="AD2122" s="54"/>
      <c r="AE2122" s="54"/>
      <c r="AF2122" s="54"/>
      <c r="AG2122" s="54"/>
      <c r="AH2122" s="54"/>
      <c r="AI2122" s="54"/>
      <c r="AJ2122" s="54"/>
      <c r="AK2122" s="54"/>
    </row>
    <row r="2123" spans="7:37" s="1" customFormat="1" ht="13.9" customHeight="1" x14ac:dyDescent="0.2"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  <c r="S2123" s="58"/>
      <c r="T2123" s="58"/>
      <c r="U2123" s="58"/>
      <c r="V2123" s="58"/>
      <c r="W2123" s="58"/>
      <c r="X2123" s="58"/>
      <c r="Y2123" s="58"/>
      <c r="Z2123" s="58"/>
      <c r="AA2123" s="54"/>
      <c r="AB2123" s="54"/>
      <c r="AC2123" s="54"/>
      <c r="AD2123" s="54"/>
      <c r="AE2123" s="54"/>
      <c r="AF2123" s="54"/>
      <c r="AG2123" s="54"/>
      <c r="AH2123" s="54"/>
      <c r="AI2123" s="54"/>
      <c r="AJ2123" s="54"/>
      <c r="AK2123" s="54"/>
    </row>
    <row r="2124" spans="7:37" s="1" customFormat="1" ht="13.9" customHeight="1" x14ac:dyDescent="0.2"/>
    <row r="2125" spans="7:37" s="1" customFormat="1" ht="13.9" customHeight="1" x14ac:dyDescent="0.2"/>
    <row r="2126" spans="7:37" s="1" customFormat="1" ht="13.9" customHeight="1" x14ac:dyDescent="0.2"/>
    <row r="2127" spans="7:37" s="1" customFormat="1" ht="13.9" customHeight="1" x14ac:dyDescent="0.2"/>
    <row r="2128" spans="7:37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K22 G64:K74 G51:K61 G38:K48 G25:K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abSelected="1" topLeftCell="B1" zoomScale="85" zoomScaleNormal="85" workbookViewId="0">
      <pane xSplit="5" ySplit="11" topLeftCell="H74" activePane="bottomRight" state="frozen"/>
      <selection activeCell="B1" sqref="B1"/>
      <selection pane="topRight" activeCell="G1" sqref="G1"/>
      <selection pane="bottomLeft" activeCell="B12" sqref="B12"/>
      <selection pane="bottomRight" activeCell="E91" sqref="E91"/>
    </sheetView>
  </sheetViews>
  <sheetFormatPr defaultColWidth="9" defaultRowHeight="15" x14ac:dyDescent="0.25"/>
  <cols>
    <col min="1" max="1" width="6.7109375" style="13" hidden="1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 x14ac:dyDescent="0.2">
      <c r="A1" s="5"/>
      <c r="B1" s="88" t="s">
        <v>481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R1" s="60"/>
    </row>
    <row r="2" spans="1:107" s="4" customFormat="1" ht="16.149999999999999" customHeight="1" x14ac:dyDescent="0.2">
      <c r="AZ2" s="4" t="s">
        <v>446</v>
      </c>
    </row>
    <row r="3" spans="1:107" s="4" customFormat="1" ht="16.149999999999999" customHeight="1" x14ac:dyDescent="0.2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447</v>
      </c>
    </row>
    <row r="4" spans="1:107" s="4" customFormat="1" ht="16.149999999999999" hidden="1" customHeight="1" x14ac:dyDescent="0.25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6" t="s">
        <v>9</v>
      </c>
    </row>
    <row r="5" spans="1:107" s="4" customFormat="1" ht="16.149999999999999" hidden="1" customHeight="1" x14ac:dyDescent="0.25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 x14ac:dyDescent="0.25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 x14ac:dyDescent="0.2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25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 x14ac:dyDescent="0.2">
      <c r="B9" s="8" t="s">
        <v>25</v>
      </c>
      <c r="C9" s="16"/>
      <c r="T9" s="9"/>
      <c r="U9" s="9"/>
      <c r="V9" s="9"/>
    </row>
    <row r="10" spans="1:107" s="1" customFormat="1" ht="13.9" customHeight="1" x14ac:dyDescent="0.2">
      <c r="B10" s="21"/>
      <c r="C10" s="21"/>
      <c r="D10" s="61"/>
      <c r="E10" s="61"/>
      <c r="F10" s="61"/>
      <c r="G10" s="62"/>
      <c r="H10" s="19" t="s">
        <v>448</v>
      </c>
      <c r="I10" s="19" t="s">
        <v>448</v>
      </c>
      <c r="J10" s="19" t="s">
        <v>448</v>
      </c>
      <c r="K10" s="19" t="s">
        <v>448</v>
      </c>
      <c r="L10" s="19" t="s">
        <v>448</v>
      </c>
      <c r="M10" s="19" t="s">
        <v>448</v>
      </c>
      <c r="N10" s="19" t="s">
        <v>448</v>
      </c>
      <c r="O10" s="19" t="s">
        <v>448</v>
      </c>
      <c r="P10" s="19" t="s">
        <v>448</v>
      </c>
      <c r="Q10" s="19" t="s">
        <v>448</v>
      </c>
      <c r="R10" s="19" t="s">
        <v>448</v>
      </c>
      <c r="S10" s="19" t="s">
        <v>448</v>
      </c>
      <c r="T10" s="19" t="s">
        <v>29</v>
      </c>
      <c r="U10" s="19" t="s">
        <v>449</v>
      </c>
      <c r="V10" s="19" t="s">
        <v>450</v>
      </c>
      <c r="W10" s="19" t="s">
        <v>29</v>
      </c>
      <c r="X10" s="19" t="s">
        <v>29</v>
      </c>
      <c r="Y10" s="19" t="s">
        <v>29</v>
      </c>
      <c r="Z10" s="19" t="s">
        <v>29</v>
      </c>
      <c r="AA10" s="19" t="s">
        <v>29</v>
      </c>
      <c r="AB10" s="19" t="s">
        <v>29</v>
      </c>
      <c r="AC10" s="19" t="s">
        <v>29</v>
      </c>
      <c r="AD10" s="19" t="s">
        <v>29</v>
      </c>
      <c r="AE10" s="19" t="s">
        <v>29</v>
      </c>
      <c r="AF10" s="19" t="s">
        <v>29</v>
      </c>
      <c r="AG10" s="19" t="s">
        <v>29</v>
      </c>
      <c r="AH10" s="19" t="s">
        <v>29</v>
      </c>
      <c r="AI10" s="19" t="s">
        <v>29</v>
      </c>
      <c r="AJ10" s="19" t="s">
        <v>29</v>
      </c>
      <c r="AK10" s="19" t="s">
        <v>29</v>
      </c>
      <c r="AL10" s="19" t="s">
        <v>29</v>
      </c>
      <c r="AM10" s="19" t="s">
        <v>29</v>
      </c>
      <c r="AN10" s="19" t="s">
        <v>29</v>
      </c>
      <c r="AO10" s="19" t="s">
        <v>29</v>
      </c>
      <c r="AP10" s="19" t="s">
        <v>29</v>
      </c>
      <c r="AQ10" s="19" t="s">
        <v>29</v>
      </c>
      <c r="AR10" s="19" t="s">
        <v>29</v>
      </c>
      <c r="AS10" s="19" t="s">
        <v>29</v>
      </c>
      <c r="AT10" s="19" t="s">
        <v>29</v>
      </c>
      <c r="AU10" s="19" t="s">
        <v>29</v>
      </c>
      <c r="AV10" s="19" t="s">
        <v>29</v>
      </c>
      <c r="AW10" s="19" t="s">
        <v>29</v>
      </c>
      <c r="AX10" s="19" t="s">
        <v>29</v>
      </c>
      <c r="AY10" s="19" t="s">
        <v>29</v>
      </c>
      <c r="AZ10" s="19" t="s">
        <v>29</v>
      </c>
      <c r="BA10" s="19" t="s">
        <v>29</v>
      </c>
      <c r="BB10" s="19" t="s">
        <v>29</v>
      </c>
      <c r="BC10" s="19" t="s">
        <v>29</v>
      </c>
      <c r="BD10" s="19" t="s">
        <v>29</v>
      </c>
      <c r="BE10" s="19" t="s">
        <v>29</v>
      </c>
      <c r="BF10" s="19" t="s">
        <v>29</v>
      </c>
      <c r="BG10" s="19" t="s">
        <v>29</v>
      </c>
      <c r="BH10" s="19" t="s">
        <v>29</v>
      </c>
      <c r="BI10" s="19" t="s">
        <v>29</v>
      </c>
      <c r="BJ10" s="19" t="s">
        <v>29</v>
      </c>
      <c r="BK10" s="19" t="s">
        <v>29</v>
      </c>
      <c r="BL10" s="19" t="s">
        <v>29</v>
      </c>
      <c r="BM10" s="19" t="s">
        <v>29</v>
      </c>
      <c r="BN10" s="19" t="s">
        <v>29</v>
      </c>
      <c r="BO10" s="19" t="s">
        <v>29</v>
      </c>
      <c r="BP10" s="19" t="s">
        <v>29</v>
      </c>
      <c r="BQ10" s="19" t="s">
        <v>29</v>
      </c>
      <c r="BR10" s="19" t="s">
        <v>29</v>
      </c>
      <c r="BS10" s="19" t="s">
        <v>29</v>
      </c>
      <c r="BT10" s="19" t="s">
        <v>29</v>
      </c>
      <c r="BU10" s="19" t="s">
        <v>29</v>
      </c>
      <c r="BV10" s="19" t="s">
        <v>29</v>
      </c>
      <c r="BW10" s="19" t="s">
        <v>29</v>
      </c>
      <c r="BX10" s="19" t="s">
        <v>29</v>
      </c>
      <c r="BY10" s="19" t="s">
        <v>29</v>
      </c>
      <c r="BZ10" s="19" t="s">
        <v>29</v>
      </c>
      <c r="CA10" s="19" t="s">
        <v>29</v>
      </c>
      <c r="CB10" s="19" t="s">
        <v>29</v>
      </c>
      <c r="CC10" s="19" t="s">
        <v>29</v>
      </c>
      <c r="CD10" s="19" t="s">
        <v>29</v>
      </c>
      <c r="CE10" s="19" t="s">
        <v>29</v>
      </c>
      <c r="CF10" s="19" t="s">
        <v>29</v>
      </c>
      <c r="CG10" s="19" t="s">
        <v>29</v>
      </c>
      <c r="CH10" s="19" t="s">
        <v>29</v>
      </c>
      <c r="CI10" s="19" t="s">
        <v>29</v>
      </c>
      <c r="CJ10" s="19" t="s">
        <v>29</v>
      </c>
      <c r="CK10" s="19" t="s">
        <v>29</v>
      </c>
      <c r="CL10" s="19" t="s">
        <v>29</v>
      </c>
      <c r="CM10" s="19" t="s">
        <v>29</v>
      </c>
      <c r="CN10" s="19" t="s">
        <v>29</v>
      </c>
      <c r="CO10" s="19" t="s">
        <v>29</v>
      </c>
      <c r="CP10" s="19" t="s">
        <v>29</v>
      </c>
      <c r="CQ10" s="19" t="s">
        <v>29</v>
      </c>
      <c r="CR10" s="19" t="s">
        <v>29</v>
      </c>
      <c r="CS10" s="19" t="s">
        <v>29</v>
      </c>
      <c r="CT10" s="19" t="s">
        <v>29</v>
      </c>
      <c r="CU10" s="19" t="s">
        <v>29</v>
      </c>
      <c r="CV10" s="19" t="s">
        <v>29</v>
      </c>
      <c r="CW10" s="19" t="s">
        <v>29</v>
      </c>
      <c r="CX10" s="19" t="s">
        <v>29</v>
      </c>
      <c r="CY10" s="19" t="s">
        <v>29</v>
      </c>
      <c r="CZ10" s="19" t="s">
        <v>29</v>
      </c>
      <c r="DA10" s="19" t="s">
        <v>29</v>
      </c>
      <c r="DB10" s="19" t="s">
        <v>29</v>
      </c>
      <c r="DC10" s="19" t="s">
        <v>29</v>
      </c>
    </row>
    <row r="11" spans="1:107" s="1" customFormat="1" ht="13.9" customHeight="1" x14ac:dyDescent="0.2">
      <c r="B11" s="19" t="s">
        <v>451</v>
      </c>
      <c r="C11" s="19" t="s">
        <v>23</v>
      </c>
      <c r="D11" s="19" t="s">
        <v>24</v>
      </c>
      <c r="E11" s="19" t="s">
        <v>452</v>
      </c>
      <c r="F11" s="19" t="s">
        <v>482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454</v>
      </c>
      <c r="U11" s="19" t="s">
        <v>452</v>
      </c>
      <c r="V11" s="19" t="s">
        <v>455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 x14ac:dyDescent="0.2">
      <c r="B12" s="63" t="str">
        <f>Roster_Selection_Women!AB11&amp;" " &amp; "V "</f>
        <v xml:space="preserve">Belmont Abbey College V </v>
      </c>
      <c r="C12" s="63" t="str">
        <f>Roster_Selection_Women!AD11</f>
        <v>11-419272</v>
      </c>
      <c r="D12" s="63" t="str">
        <f>Roster_Selection_Women!AE11</f>
        <v>Asah Glover</v>
      </c>
      <c r="E12" s="64"/>
      <c r="F12" s="1" t="str">
        <f>IF(ISERROR(Individual_Scores_Women_Var!E12), " ", IF(Individual_Scores_Women_Var!E12 = "Yes", "Yes", "  "))</f>
        <v xml:space="preserve">  </v>
      </c>
      <c r="G12" s="24" t="s">
        <v>449</v>
      </c>
      <c r="H12" s="52">
        <v>146</v>
      </c>
      <c r="I12" s="52">
        <v>143</v>
      </c>
      <c r="J12" s="52">
        <v>157</v>
      </c>
      <c r="K12" s="52">
        <v>154</v>
      </c>
      <c r="L12" s="52">
        <v>192</v>
      </c>
      <c r="M12" s="52">
        <v>139</v>
      </c>
      <c r="N12" s="52">
        <v>190</v>
      </c>
      <c r="O12" s="52">
        <v>138</v>
      </c>
      <c r="P12" s="52">
        <v>142</v>
      </c>
      <c r="Q12" s="52">
        <v>169</v>
      </c>
      <c r="R12" s="52">
        <v>163</v>
      </c>
      <c r="S12" s="52">
        <v>173</v>
      </c>
      <c r="T12" s="19">
        <f>SUM(H12:S12)</f>
        <v>1906</v>
      </c>
      <c r="U12" s="19">
        <f>COUNTIF(H12:S12, "&gt;0" )</f>
        <v>12</v>
      </c>
      <c r="V12" s="19">
        <f>T12/U12</f>
        <v>158.83333333333334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 x14ac:dyDescent="0.2">
      <c r="B13" s="63" t="str">
        <f>Roster_Selection_Women!AB12&amp;" " &amp; "V "</f>
        <v xml:space="preserve">Belmont Abbey College V </v>
      </c>
      <c r="C13" s="63" t="str">
        <f>Roster_Selection_Women!AD12</f>
        <v>11-701221</v>
      </c>
      <c r="D13" s="63" t="str">
        <f>Roster_Selection_Women!AE12</f>
        <v>Aubrey Lloyd</v>
      </c>
      <c r="E13" s="64"/>
      <c r="F13" s="1" t="str">
        <f>IF(ISERROR(Individual_Scores_Women_Var!E13), " ", IF(Individual_Scores_Women_Var!E13 = "Yes", "Yes", "  "))</f>
        <v xml:space="preserve">  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 x14ac:dyDescent="0.2">
      <c r="B14" s="63" t="str">
        <f>Roster_Selection_Women!AB13&amp;" " &amp; "V "</f>
        <v xml:space="preserve">Belmont Abbey College V </v>
      </c>
      <c r="C14" s="63" t="str">
        <f>Roster_Selection_Women!AD13</f>
        <v>11-324547</v>
      </c>
      <c r="D14" s="63" t="str">
        <f>Roster_Selection_Women!AE13</f>
        <v>Canan Bademci</v>
      </c>
      <c r="E14" s="64"/>
      <c r="F14" s="1" t="str">
        <f>IF(ISERROR(Individual_Scores_Women_Var!E14), " ", IF(Individual_Scores_Women_Var!E14 = "Yes", "Yes", "  "))</f>
        <v xml:space="preserve">  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 x14ac:dyDescent="0.2">
      <c r="B15" s="63" t="str">
        <f>Roster_Selection_Women!AB14&amp;" " &amp; "V "</f>
        <v xml:space="preserve">Belmont Abbey College V </v>
      </c>
      <c r="C15" s="63" t="str">
        <f>Roster_Selection_Women!AD14</f>
        <v>7914-38784</v>
      </c>
      <c r="D15" s="63" t="str">
        <f>Roster_Selection_Women!AE14</f>
        <v>Jessalyn Bunse</v>
      </c>
      <c r="E15" s="64"/>
      <c r="F15" s="1" t="str">
        <f>IF(ISERROR(Individual_Scores_Women_Var!E15), " ", IF(Individual_Scores_Women_Var!E15 = "Yes", "Yes", "  "))</f>
        <v xml:space="preserve">  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 x14ac:dyDescent="0.2">
      <c r="B16" s="63" t="str">
        <f>Roster_Selection_Women!AB15&amp;" " &amp; "V "</f>
        <v xml:space="preserve">Belmont Abbey College V </v>
      </c>
      <c r="C16" s="63" t="str">
        <f>Roster_Selection_Women!AD15</f>
        <v>16-52891</v>
      </c>
      <c r="D16" s="63" t="str">
        <f>Roster_Selection_Women!AE15</f>
        <v>Jolie Boudreaux</v>
      </c>
      <c r="E16" s="64"/>
      <c r="F16" s="1" t="str">
        <f>IF(ISERROR(Individual_Scores_Women_Var!E16), " ", IF(Individual_Scores_Women_Var!E16 = "Yes", "Yes", "  "))</f>
        <v xml:space="preserve">  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 x14ac:dyDescent="0.2">
      <c r="B17" s="63" t="str">
        <f>Roster_Selection_Women!AB16&amp;" " &amp; "V "</f>
        <v xml:space="preserve">Belmont Abbey College V </v>
      </c>
      <c r="C17" s="63" t="str">
        <f>Roster_Selection_Women!AD16</f>
        <v>18-31342</v>
      </c>
      <c r="D17" s="63" t="str">
        <f>Roster_Selection_Women!AE16</f>
        <v>Laney Sasso</v>
      </c>
      <c r="E17" s="64"/>
      <c r="F17" s="1" t="str">
        <f>IF(ISERROR(Individual_Scores_Women_Var!E17), " ", IF(Individual_Scores_Women_Var!E17 = "Yes", "Yes", "  "))</f>
        <v xml:space="preserve">  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 x14ac:dyDescent="0.2">
      <c r="B18" s="63" t="str">
        <f>Roster_Selection_Women!AB17&amp;" " &amp; "V "</f>
        <v xml:space="preserve">Belmont Abbey College V </v>
      </c>
      <c r="C18" s="63" t="str">
        <f>Roster_Selection_Women!AD17</f>
        <v>11-600094</v>
      </c>
      <c r="D18" s="63" t="str">
        <f>Roster_Selection_Women!AE17</f>
        <v>Mackenzie Cairco</v>
      </c>
      <c r="E18" s="64"/>
      <c r="F18" s="1" t="str">
        <f>IF(ISERROR(Individual_Scores_Women_Var!E18), " ", IF(Individual_Scores_Women_Var!E18 = "Yes", "Yes", "  "))</f>
        <v xml:space="preserve">  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 x14ac:dyDescent="0.2">
      <c r="B19" s="63" t="str">
        <f>Roster_Selection_Women!AB18&amp;" " &amp; "V "</f>
        <v xml:space="preserve">Belmont Abbey College V </v>
      </c>
      <c r="C19" s="63" t="str">
        <f>Roster_Selection_Women!AD18</f>
        <v>17-24543</v>
      </c>
      <c r="D19" s="63" t="str">
        <f>Roster_Selection_Women!AE18</f>
        <v>Tara Kuster</v>
      </c>
      <c r="E19" s="64"/>
      <c r="F19" s="1" t="str">
        <f>IF(ISERROR(Individual_Scores_Women_Var!E19), " ", IF(Individual_Scores_Women_Var!E19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 x14ac:dyDescent="0.25">
      <c r="B20" s="63" t="s">
        <v>456</v>
      </c>
      <c r="C20" s="65" t="str">
        <f>Individual_Scores_Women_Var!C20</f>
        <v/>
      </c>
      <c r="D20" s="66" t="str">
        <f>Individual_Scores_Women_Var!D20</f>
        <v/>
      </c>
      <c r="E20" s="64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 x14ac:dyDescent="0.25">
      <c r="B21" s="63" t="s">
        <v>456</v>
      </c>
      <c r="C21" s="65" t="str">
        <f>Individual_Scores_Women_Var!C21</f>
        <v/>
      </c>
      <c r="D21" s="66" t="str">
        <f>Individual_Scores_Women_Var!D21</f>
        <v/>
      </c>
      <c r="E21" s="64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 x14ac:dyDescent="0.25">
      <c r="B22" s="63" t="s">
        <v>456</v>
      </c>
      <c r="C22" s="65" t="str">
        <f>Individual_Scores_Women_Var!C22</f>
        <v/>
      </c>
      <c r="D22" s="66" t="str">
        <f>Individual_Scores_Women_Var!D22</f>
        <v/>
      </c>
      <c r="E22" s="64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 x14ac:dyDescent="0.2">
      <c r="B23" s="63" t="s">
        <v>29</v>
      </c>
      <c r="C23" s="63" t="s">
        <v>29</v>
      </c>
      <c r="D23" s="63" t="s">
        <v>29</v>
      </c>
      <c r="E23" s="67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 x14ac:dyDescent="0.2">
      <c r="B24" s="63" t="s">
        <v>29</v>
      </c>
      <c r="C24" s="63" t="s">
        <v>29</v>
      </c>
      <c r="D24" s="63" t="s">
        <v>29</v>
      </c>
      <c r="E24" s="67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 x14ac:dyDescent="0.2">
      <c r="B25" s="63" t="str">
        <f>Roster_Selection_Women!AB21&amp;" " &amp; "V "</f>
        <v xml:space="preserve">Bethel University (IN) V </v>
      </c>
      <c r="C25" s="63" t="str">
        <f>Roster_Selection_Women!AD21</f>
        <v>11-550618</v>
      </c>
      <c r="D25" s="63" t="str">
        <f>Roster_Selection_Women!AE21</f>
        <v>Alexandra Burkholder</v>
      </c>
      <c r="E25" s="64"/>
      <c r="F25" s="1" t="str">
        <f>IF(ISERROR(Individual_Scores_Women_Var!E25), " ", IF(Individual_Scores_Women_Var!E25 = "Yes", "Yes", "  "))</f>
        <v xml:space="preserve">  </v>
      </c>
      <c r="G25" s="24" t="s">
        <v>449</v>
      </c>
      <c r="H25" s="52">
        <v>104</v>
      </c>
      <c r="I25" s="52">
        <v>150</v>
      </c>
      <c r="J25" s="52">
        <v>162</v>
      </c>
      <c r="K25" s="52">
        <v>161</v>
      </c>
      <c r="L25" s="52">
        <v>174</v>
      </c>
      <c r="M25" s="52">
        <v>163</v>
      </c>
      <c r="N25" s="52">
        <v>152</v>
      </c>
      <c r="O25" s="52">
        <v>144</v>
      </c>
      <c r="P25" s="52">
        <v>117</v>
      </c>
      <c r="Q25" s="52">
        <v>174</v>
      </c>
      <c r="R25" s="52">
        <v>162</v>
      </c>
      <c r="S25" s="52">
        <v>145</v>
      </c>
      <c r="T25" s="19">
        <f>SUM(H25:S25)</f>
        <v>1808</v>
      </c>
      <c r="U25" s="19">
        <f>COUNTIF(H25:S25, "&gt;0" )</f>
        <v>12</v>
      </c>
      <c r="V25" s="19">
        <f>T25/U25</f>
        <v>150.66666666666666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 x14ac:dyDescent="0.2">
      <c r="B26" s="63" t="str">
        <f>Roster_Selection_Women!AB22&amp;" " &amp; "V "</f>
        <v xml:space="preserve">Bethel University (IN) V </v>
      </c>
      <c r="C26" s="63" t="str">
        <f>Roster_Selection_Women!AD22</f>
        <v>11-51720</v>
      </c>
      <c r="D26" s="63" t="str">
        <f>Roster_Selection_Women!AE22</f>
        <v>Baylie Navarro</v>
      </c>
      <c r="E26" s="64"/>
      <c r="F26" s="1" t="str">
        <f>IF(ISERROR(Individual_Scores_Women_Var!E26), " ", IF(Individual_Scores_Women_Var!E26 = "Yes", "Yes", "  "))</f>
        <v xml:space="preserve">  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 x14ac:dyDescent="0.2">
      <c r="B27" s="63" t="str">
        <f>Roster_Selection_Women!AB23&amp;" " &amp; "V "</f>
        <v xml:space="preserve">Bethel University (IN) V </v>
      </c>
      <c r="C27" s="63" t="str">
        <f>Roster_Selection_Women!AD23</f>
        <v>15-166394</v>
      </c>
      <c r="D27" s="63" t="str">
        <f>Roster_Selection_Women!AE23</f>
        <v>Erika Lewis</v>
      </c>
      <c r="E27" s="64"/>
      <c r="F27" s="1" t="str">
        <f>IF(ISERROR(Individual_Scores_Women_Var!E27), " ", IF(Individual_Scores_Women_Var!E27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 x14ac:dyDescent="0.2">
      <c r="B28" s="63" t="str">
        <f>Roster_Selection_Women!AB24&amp;" " &amp; "V "</f>
        <v xml:space="preserve">Bethel University (IN) V </v>
      </c>
      <c r="C28" s="63" t="str">
        <f>Roster_Selection_Women!AD24</f>
        <v>16-45667</v>
      </c>
      <c r="D28" s="63" t="str">
        <f>Roster_Selection_Women!AE24</f>
        <v>Leeah Wade</v>
      </c>
      <c r="E28" s="64"/>
      <c r="F28" s="1" t="str">
        <f>IF(ISERROR(Individual_Scores_Women_Var!E28), " ", IF(Individual_Scores_Women_Var!E28 = "Yes", "Yes", "  "))</f>
        <v xml:space="preserve">  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 x14ac:dyDescent="0.2">
      <c r="B29" s="63" t="str">
        <f>Roster_Selection_Women!AB25&amp;" " &amp; "V "</f>
        <v xml:space="preserve">Bethel University (IN) V </v>
      </c>
      <c r="C29" s="63" t="str">
        <f>Roster_Selection_Women!AD25</f>
        <v>11-246331</v>
      </c>
      <c r="D29" s="63" t="str">
        <f>Roster_Selection_Women!AE25</f>
        <v>Shaye Webb</v>
      </c>
      <c r="E29" s="64"/>
      <c r="F29" s="1" t="str">
        <f>IF(ISERROR(Individual_Scores_Women_Var!E29), " ", IF(Individual_Scores_Women_Var!E29 = "Yes", "Yes", "  "))</f>
        <v xml:space="preserve">  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 x14ac:dyDescent="0.2">
      <c r="B30" s="63" t="str">
        <f>Roster_Selection_Women!AB26&amp;" " &amp; "V "</f>
        <v xml:space="preserve">Bethel University (IN) V </v>
      </c>
      <c r="C30" s="63" t="str">
        <f>Roster_Selection_Women!AD26</f>
        <v>17-95321</v>
      </c>
      <c r="D30" s="63" t="str">
        <f>Roster_Selection_Women!AE26</f>
        <v>Whitney Wade</v>
      </c>
      <c r="E30" s="64"/>
      <c r="F30" s="1" t="str">
        <f>IF(ISERROR(Individual_Scores_Women_Var!E30), " ", IF(Individual_Scores_Women_Var!E30 = "Yes", "Yes", "  "))</f>
        <v xml:space="preserve">  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 x14ac:dyDescent="0.2">
      <c r="B31" s="63" t="str">
        <f>Roster_Selection_Women!AB27&amp;" " &amp; "V "</f>
        <v xml:space="preserve"> V </v>
      </c>
      <c r="C31" s="63" t="str">
        <f>Roster_Selection_Women!AD27</f>
        <v/>
      </c>
      <c r="D31" s="63" t="str">
        <f>Roster_Selection_Women!AE27</f>
        <v/>
      </c>
      <c r="E31" s="64"/>
      <c r="F31" s="1" t="str">
        <f>IF(ISERROR(Individual_Scores_Women_Var!E31), " ", IF(Individual_Scores_Women_Var!E31 = "Yes", "Yes", "  "))</f>
        <v xml:space="preserve">  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 x14ac:dyDescent="0.2">
      <c r="B32" s="63" t="str">
        <f>Roster_Selection_Women!AB28&amp;" " &amp; "V "</f>
        <v xml:space="preserve"> V </v>
      </c>
      <c r="C32" s="63" t="str">
        <f>Roster_Selection_Women!AD28</f>
        <v/>
      </c>
      <c r="D32" s="63" t="str">
        <f>Roster_Selection_Women!AE28</f>
        <v/>
      </c>
      <c r="E32" s="64"/>
      <c r="F32" s="1" t="str">
        <f>IF(ISERROR(Individual_Scores_Women_Var!E32), " ", IF(Individual_Scores_Women_Var!E32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 x14ac:dyDescent="0.25">
      <c r="B33" s="63" t="s">
        <v>457</v>
      </c>
      <c r="C33" s="65" t="str">
        <f>Individual_Scores_Women_Var!C33</f>
        <v/>
      </c>
      <c r="D33" s="66" t="str">
        <f>Individual_Scores_Women_Var!D33</f>
        <v/>
      </c>
      <c r="E33" s="64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 x14ac:dyDescent="0.25">
      <c r="B34" s="63" t="s">
        <v>457</v>
      </c>
      <c r="C34" s="65" t="str">
        <f>Individual_Scores_Women_Var!C34</f>
        <v/>
      </c>
      <c r="D34" s="66" t="str">
        <f>Individual_Scores_Women_Var!D34</f>
        <v/>
      </c>
      <c r="E34" s="64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 x14ac:dyDescent="0.25">
      <c r="B35" s="63" t="s">
        <v>457</v>
      </c>
      <c r="C35" s="65" t="str">
        <f>Individual_Scores_Women_Var!C35</f>
        <v/>
      </c>
      <c r="D35" s="66" t="str">
        <f>Individual_Scores_Women_Var!D35</f>
        <v/>
      </c>
      <c r="E35" s="64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 x14ac:dyDescent="0.2">
      <c r="B36" s="63" t="s">
        <v>29</v>
      </c>
      <c r="C36" s="63" t="s">
        <v>29</v>
      </c>
      <c r="D36" s="63" t="s">
        <v>29</v>
      </c>
      <c r="E36" s="67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 x14ac:dyDescent="0.2">
      <c r="B37" s="63" t="s">
        <v>29</v>
      </c>
      <c r="C37" s="63" t="s">
        <v>29</v>
      </c>
      <c r="D37" s="63" t="s">
        <v>29</v>
      </c>
      <c r="E37" s="67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 x14ac:dyDescent="0.2">
      <c r="B38" s="63" t="str">
        <f>Roster_Selection_Women!AB31&amp;" " &amp; "V "</f>
        <v xml:space="preserve">Indianapolis ,University Of V </v>
      </c>
      <c r="C38" s="63" t="str">
        <f>Roster_Selection_Women!AD31</f>
        <v>11-337112</v>
      </c>
      <c r="D38" s="63" t="str">
        <f>Roster_Selection_Women!AE31</f>
        <v>Elizabeth Estes</v>
      </c>
      <c r="E38" s="64"/>
      <c r="F38" s="1" t="str">
        <f>IF(ISERROR(Individual_Scores_Women_Var!E38), " ", IF(Individual_Scores_Women_Var!E38 = "Yes", "Yes", "  "))</f>
        <v xml:space="preserve">  </v>
      </c>
      <c r="G38" s="24" t="s">
        <v>449</v>
      </c>
      <c r="H38" s="52">
        <v>116</v>
      </c>
      <c r="I38" s="52">
        <v>192</v>
      </c>
      <c r="J38" s="52">
        <v>156</v>
      </c>
      <c r="K38" s="52">
        <v>203</v>
      </c>
      <c r="L38" s="52">
        <v>138</v>
      </c>
      <c r="M38" s="52">
        <v>105</v>
      </c>
      <c r="N38" s="52">
        <v>168</v>
      </c>
      <c r="O38" s="52">
        <v>157</v>
      </c>
      <c r="P38" s="52">
        <v>147</v>
      </c>
      <c r="Q38" s="52">
        <v>177</v>
      </c>
      <c r="R38" s="52">
        <v>130</v>
      </c>
      <c r="S38" s="52">
        <v>137</v>
      </c>
      <c r="T38" s="19">
        <f>SUM(H38:S38)</f>
        <v>1826</v>
      </c>
      <c r="U38" s="19">
        <f>COUNTIF(H38:S38, "&gt;0" )</f>
        <v>12</v>
      </c>
      <c r="V38" s="19">
        <f>T38/U38</f>
        <v>152.16666666666666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 x14ac:dyDescent="0.2">
      <c r="B39" s="63" t="str">
        <f>Roster_Selection_Women!AB32&amp;" " &amp; "V "</f>
        <v xml:space="preserve">Indianapolis ,University Of V </v>
      </c>
      <c r="C39" s="63" t="str">
        <f>Roster_Selection_Women!AD32</f>
        <v>11-53655</v>
      </c>
      <c r="D39" s="63" t="str">
        <f>Roster_Selection_Women!AE32</f>
        <v>Emily Remesnik</v>
      </c>
      <c r="E39" s="64"/>
      <c r="F39" s="1" t="str">
        <f>IF(ISERROR(Individual_Scores_Women_Var!E39), " ", IF(Individual_Scores_Women_Var!E39 = "Yes", "Yes", "  "))</f>
        <v xml:space="preserve">  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 x14ac:dyDescent="0.2">
      <c r="B40" s="63" t="str">
        <f>Roster_Selection_Women!AB33&amp;" " &amp; "V "</f>
        <v xml:space="preserve">Indianapolis ,University Of V </v>
      </c>
      <c r="C40" s="63" t="str">
        <f>Roster_Selection_Women!AD33</f>
        <v>19-44628</v>
      </c>
      <c r="D40" s="63" t="str">
        <f>Roster_Selection_Women!AE33</f>
        <v>Gracie Tharp</v>
      </c>
      <c r="E40" s="64"/>
      <c r="F40" s="1" t="str">
        <f>IF(ISERROR(Individual_Scores_Women_Var!E40), " ", IF(Individual_Scores_Women_Var!E40 = "Yes", "Yes", "  "))</f>
        <v xml:space="preserve">  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 x14ac:dyDescent="0.2">
      <c r="B41" s="63" t="str">
        <f>Roster_Selection_Women!AB34&amp;" " &amp; "V "</f>
        <v xml:space="preserve">Indianapolis ,University Of V </v>
      </c>
      <c r="C41" s="63" t="str">
        <f>Roster_Selection_Women!AD34</f>
        <v>15-30836</v>
      </c>
      <c r="D41" s="63" t="str">
        <f>Roster_Selection_Women!AE34</f>
        <v>Kelsey Torpy</v>
      </c>
      <c r="E41" s="64"/>
      <c r="F41" s="1" t="str">
        <f>IF(ISERROR(Individual_Scores_Women_Var!E41), " ", IF(Individual_Scores_Women_Var!E41 = "Yes", "Yes", "  "))</f>
        <v xml:space="preserve">  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 x14ac:dyDescent="0.2">
      <c r="B42" s="63" t="str">
        <f>Roster_Selection_Women!AB35&amp;" " &amp; "V "</f>
        <v xml:space="preserve">Indianapolis ,University Of V </v>
      </c>
      <c r="C42" s="63" t="str">
        <f>Roster_Selection_Women!AD35</f>
        <v>11-411566</v>
      </c>
      <c r="D42" s="63" t="str">
        <f>Roster_Selection_Women!AE35</f>
        <v>Lily Corey</v>
      </c>
      <c r="E42" s="64"/>
      <c r="F42" s="1" t="str">
        <f>IF(ISERROR(Individual_Scores_Women_Var!E42), " ", IF(Individual_Scores_Women_Var!E42 = "Yes", "Yes", "  "))</f>
        <v xml:space="preserve">  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 x14ac:dyDescent="0.2">
      <c r="B43" s="63" t="str">
        <f>Roster_Selection_Women!AB36&amp;" " &amp; "V "</f>
        <v xml:space="preserve">Indianapolis ,University Of V </v>
      </c>
      <c r="C43" s="63" t="str">
        <f>Roster_Selection_Women!AD36</f>
        <v>11-382279</v>
      </c>
      <c r="D43" s="63" t="str">
        <f>Roster_Selection_Women!AE36</f>
        <v>Teresa Kocher</v>
      </c>
      <c r="E43" s="64"/>
      <c r="F43" s="1" t="str">
        <f>IF(ISERROR(Individual_Scores_Women_Var!E43), " ", IF(Individual_Scores_Women_Var!E43 = "Yes", "Yes", "  "))</f>
        <v xml:space="preserve">  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 x14ac:dyDescent="0.2">
      <c r="B44" s="63" t="str">
        <f>Roster_Selection_Women!AB37&amp;" " &amp; "V "</f>
        <v xml:space="preserve"> V </v>
      </c>
      <c r="C44" s="63" t="str">
        <f>Roster_Selection_Women!AD37</f>
        <v/>
      </c>
      <c r="D44" s="63" t="str">
        <f>Roster_Selection_Women!AE37</f>
        <v/>
      </c>
      <c r="E44" s="64"/>
      <c r="F44" s="1" t="str">
        <f>IF(ISERROR(Individual_Scores_Women_Var!E44), " ", IF(Individual_Scores_Women_Var!E44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 x14ac:dyDescent="0.2">
      <c r="B45" s="63" t="str">
        <f>Roster_Selection_Women!AB38&amp;" " &amp; "V "</f>
        <v xml:space="preserve"> V </v>
      </c>
      <c r="C45" s="63" t="str">
        <f>Roster_Selection_Women!AD38</f>
        <v/>
      </c>
      <c r="D45" s="63" t="str">
        <f>Roster_Selection_Women!AE38</f>
        <v/>
      </c>
      <c r="E45" s="64"/>
      <c r="F45" s="1" t="str">
        <f>IF(ISERROR(Individual_Scores_Women_Var!E45), " ", IF(Individual_Scores_Women_Var!E45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 x14ac:dyDescent="0.25">
      <c r="B46" s="63" t="s">
        <v>458</v>
      </c>
      <c r="C46" s="65" t="str">
        <f>Individual_Scores_Women_Var!C46</f>
        <v/>
      </c>
      <c r="D46" s="66" t="str">
        <f>Individual_Scores_Women_Var!D46</f>
        <v/>
      </c>
      <c r="E46" s="64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 x14ac:dyDescent="0.25">
      <c r="B47" s="63" t="s">
        <v>458</v>
      </c>
      <c r="C47" s="65" t="str">
        <f>Individual_Scores_Women_Var!C47</f>
        <v/>
      </c>
      <c r="D47" s="66" t="str">
        <f>Individual_Scores_Women_Var!D47</f>
        <v/>
      </c>
      <c r="E47" s="64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 x14ac:dyDescent="0.25">
      <c r="B48" s="63" t="s">
        <v>458</v>
      </c>
      <c r="C48" s="65" t="str">
        <f>Individual_Scores_Women_Var!C48</f>
        <v/>
      </c>
      <c r="D48" s="66" t="str">
        <f>Individual_Scores_Women_Var!D48</f>
        <v/>
      </c>
      <c r="E48" s="64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 x14ac:dyDescent="0.2">
      <c r="B49" s="63" t="s">
        <v>29</v>
      </c>
      <c r="C49" s="63" t="s">
        <v>29</v>
      </c>
      <c r="D49" s="63" t="s">
        <v>29</v>
      </c>
      <c r="E49" s="67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 x14ac:dyDescent="0.2">
      <c r="B50" s="63" t="s">
        <v>29</v>
      </c>
      <c r="C50" s="63" t="s">
        <v>29</v>
      </c>
      <c r="D50" s="63" t="s">
        <v>29</v>
      </c>
      <c r="E50" s="67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 x14ac:dyDescent="0.2">
      <c r="B51" s="63" t="str">
        <f>Roster_Selection_Women!AB39&amp;" " &amp; "V "</f>
        <v xml:space="preserve">Kentucky Wesleyan V </v>
      </c>
      <c r="C51" s="63" t="str">
        <f>Roster_Selection_Women!AD39</f>
        <v>11-275312</v>
      </c>
      <c r="D51" s="63" t="str">
        <f>Roster_Selection_Women!AE39</f>
        <v>Alysa Conley</v>
      </c>
      <c r="E51" s="64"/>
      <c r="F51" s="1" t="str">
        <f>IF(ISERROR(Individual_Scores_Women_Var!E51), " ", IF(Individual_Scores_Women_Var!E51 = "Yes", "Yes", "  "))</f>
        <v xml:space="preserve">  </v>
      </c>
      <c r="G51" s="24" t="s">
        <v>449</v>
      </c>
      <c r="H51" s="52">
        <v>158</v>
      </c>
      <c r="I51" s="52">
        <v>227</v>
      </c>
      <c r="J51" s="52">
        <v>161</v>
      </c>
      <c r="K51" s="52">
        <v>212</v>
      </c>
      <c r="L51" s="52">
        <v>216</v>
      </c>
      <c r="M51" s="52">
        <v>190</v>
      </c>
      <c r="N51" s="52">
        <v>185</v>
      </c>
      <c r="O51" s="52">
        <v>183</v>
      </c>
      <c r="P51" s="52">
        <v>199</v>
      </c>
      <c r="Q51" s="52">
        <v>190</v>
      </c>
      <c r="R51" s="52">
        <v>198</v>
      </c>
      <c r="S51" s="52">
        <v>155</v>
      </c>
      <c r="T51" s="19">
        <f>SUM(H51:S51)</f>
        <v>2274</v>
      </c>
      <c r="U51" s="19">
        <f>COUNTIF(H51:S51, "&gt;0" )</f>
        <v>12</v>
      </c>
      <c r="V51" s="19">
        <f>T51/U51</f>
        <v>189.5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 x14ac:dyDescent="0.2">
      <c r="B52" s="63" t="str">
        <f>Roster_Selection_Women!AB40&amp;" " &amp; "V "</f>
        <v xml:space="preserve">Kentucky Wesleyan V </v>
      </c>
      <c r="C52" s="63" t="str">
        <f>Roster_Selection_Women!AD40</f>
        <v>7914-53910</v>
      </c>
      <c r="D52" s="63" t="str">
        <f>Roster_Selection_Women!AE40</f>
        <v>Corynne Bean</v>
      </c>
      <c r="E52" s="64"/>
      <c r="F52" s="1" t="str">
        <f>IF(ISERROR(Individual_Scores_Women_Var!E52), " ", IF(Individual_Scores_Women_Var!E52 = "Yes", "Yes", "  "))</f>
        <v xml:space="preserve">  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 x14ac:dyDescent="0.2">
      <c r="B53" s="63" t="str">
        <f>Roster_Selection_Women!AB41&amp;" " &amp; "V "</f>
        <v xml:space="preserve">Kentucky Wesleyan V </v>
      </c>
      <c r="C53" s="63" t="str">
        <f>Roster_Selection_Women!AD41</f>
        <v>18-31834</v>
      </c>
      <c r="D53" s="63" t="str">
        <f>Roster_Selection_Women!AE41</f>
        <v>Daylin Tolgo</v>
      </c>
      <c r="E53" s="64"/>
      <c r="F53" s="1" t="str">
        <f>IF(ISERROR(Individual_Scores_Women_Var!E53), " ", IF(Individual_Scores_Women_Var!E53 = "Yes", "Yes", "  "))</f>
        <v xml:space="preserve">  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 x14ac:dyDescent="0.2">
      <c r="B54" s="63" t="str">
        <f>Roster_Selection_Women!AB42&amp;" " &amp; "V "</f>
        <v xml:space="preserve">Kentucky Wesleyan V </v>
      </c>
      <c r="C54" s="63" t="str">
        <f>Roster_Selection_Women!AD42</f>
        <v>16-9898</v>
      </c>
      <c r="D54" s="63" t="str">
        <f>Roster_Selection_Women!AE42</f>
        <v>Emma Workman</v>
      </c>
      <c r="E54" s="64"/>
      <c r="F54" s="1" t="str">
        <f>IF(ISERROR(Individual_Scores_Women_Var!E54), " ", IF(Individual_Scores_Women_Var!E54 = "Yes", "Yes", "  "))</f>
        <v xml:space="preserve">  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 x14ac:dyDescent="0.2">
      <c r="B55" s="63" t="str">
        <f>Roster_Selection_Women!AB43&amp;" " &amp; "V "</f>
        <v xml:space="preserve">Kentucky Wesleyan V </v>
      </c>
      <c r="C55" s="63" t="str">
        <f>Roster_Selection_Women!AD43</f>
        <v>17-22488</v>
      </c>
      <c r="D55" s="63" t="str">
        <f>Roster_Selection_Women!AE43</f>
        <v>Maddux Scharett</v>
      </c>
      <c r="E55" s="64"/>
      <c r="F55" s="1" t="str">
        <f>IF(ISERROR(Individual_Scores_Women_Var!E55), " ", IF(Individual_Scores_Women_Var!E55 = "Yes", "Yes", "  "))</f>
        <v xml:space="preserve">  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 x14ac:dyDescent="0.2">
      <c r="B56" s="63" t="str">
        <f>Roster_Selection_Women!AB44&amp;" " &amp; "V "</f>
        <v xml:space="preserve">Kentucky Wesleyan V </v>
      </c>
      <c r="C56" s="63" t="str">
        <f>Roster_Selection_Women!AD44</f>
        <v>17-22598</v>
      </c>
      <c r="D56" s="63" t="str">
        <f>Roster_Selection_Women!AE44</f>
        <v>Miranda Cain</v>
      </c>
      <c r="E56" s="64"/>
      <c r="F56" s="1" t="str">
        <f>IF(ISERROR(Individual_Scores_Women_Var!E56), " ", IF(Individual_Scores_Women_Var!E56 = "Yes", "Yes", "  "))</f>
        <v xml:space="preserve">  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 x14ac:dyDescent="0.2">
      <c r="B57" s="63" t="str">
        <f>Roster_Selection_Women!AB45&amp;" " &amp; "V "</f>
        <v xml:space="preserve">Kentucky Wesleyan V </v>
      </c>
      <c r="C57" s="63" t="str">
        <f>Roster_Selection_Women!AD45</f>
        <v>11-340800</v>
      </c>
      <c r="D57" s="63" t="str">
        <f>Roster_Selection_Women!AE45</f>
        <v>Ruby Duskey</v>
      </c>
      <c r="E57" s="64"/>
      <c r="F57" s="1" t="str">
        <f>IF(ISERROR(Individual_Scores_Women_Var!E57), " ", IF(Individual_Scores_Women_Var!E57 = "Yes", "Yes", "  "))</f>
        <v xml:space="preserve">  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 x14ac:dyDescent="0.2">
      <c r="B58" s="63" t="str">
        <f>Roster_Selection_Women!AB46&amp;" " &amp; "V "</f>
        <v xml:space="preserve">Kentucky Wesleyan V </v>
      </c>
      <c r="C58" s="63" t="str">
        <f>Roster_Selection_Women!AD46</f>
        <v>11-554224</v>
      </c>
      <c r="D58" s="63" t="str">
        <f>Roster_Selection_Women!AE46</f>
        <v>Whitney Goodman</v>
      </c>
      <c r="E58" s="64"/>
      <c r="F58" s="1" t="str">
        <f>IF(ISERROR(Individual_Scores_Women_Var!E58), " ", IF(Individual_Scores_Women_Var!E58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 x14ac:dyDescent="0.25">
      <c r="B59" s="63" t="s">
        <v>459</v>
      </c>
      <c r="C59" s="65" t="str">
        <f>Individual_Scores_Women_Var!C59</f>
        <v/>
      </c>
      <c r="D59" s="66" t="str">
        <f>Individual_Scores_Women_Var!D59</f>
        <v/>
      </c>
      <c r="E59" s="64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 x14ac:dyDescent="0.25">
      <c r="B60" s="63" t="s">
        <v>459</v>
      </c>
      <c r="C60" s="65" t="str">
        <f>Individual_Scores_Women_Var!C60</f>
        <v/>
      </c>
      <c r="D60" s="66" t="str">
        <f>Individual_Scores_Women_Var!D60</f>
        <v/>
      </c>
      <c r="E60" s="64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 x14ac:dyDescent="0.25">
      <c r="B61" s="63" t="s">
        <v>459</v>
      </c>
      <c r="C61" s="65" t="str">
        <f>Individual_Scores_Women_Var!C61</f>
        <v/>
      </c>
      <c r="D61" s="66" t="str">
        <f>Individual_Scores_Women_Var!D61</f>
        <v/>
      </c>
      <c r="E61" s="64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 x14ac:dyDescent="0.2">
      <c r="B62" s="63" t="s">
        <v>29</v>
      </c>
      <c r="C62" s="63" t="s">
        <v>29</v>
      </c>
      <c r="D62" s="63" t="s">
        <v>29</v>
      </c>
      <c r="E62" s="67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 x14ac:dyDescent="0.2">
      <c r="B63" s="63" t="s">
        <v>29</v>
      </c>
      <c r="C63" s="63" t="s">
        <v>29</v>
      </c>
      <c r="D63" s="63" t="s">
        <v>29</v>
      </c>
      <c r="E63" s="67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 x14ac:dyDescent="0.2">
      <c r="B64" s="63" t="str">
        <f>Roster_Selection_Women!AB48&amp;" " &amp; "V "</f>
        <v xml:space="preserve">Lindenwood University V </v>
      </c>
      <c r="C64" s="63" t="str">
        <f>Roster_Selection_Women!AD48</f>
        <v>18-38965</v>
      </c>
      <c r="D64" s="63" t="str">
        <f>Roster_Selection_Women!AE48</f>
        <v>Carissa Merkle</v>
      </c>
      <c r="E64" s="64"/>
      <c r="F64" s="1" t="str">
        <f>IF(ISERROR(Individual_Scores_Women_Var!E64), " ", IF(Individual_Scores_Women_Var!E64 = "Yes", "Yes", "  "))</f>
        <v xml:space="preserve">  </v>
      </c>
      <c r="G64" s="24" t="s">
        <v>449</v>
      </c>
      <c r="H64" s="52">
        <v>201</v>
      </c>
      <c r="I64" s="52">
        <v>229</v>
      </c>
      <c r="J64" s="52">
        <v>201</v>
      </c>
      <c r="K64" s="52">
        <v>198</v>
      </c>
      <c r="L64" s="52">
        <v>194</v>
      </c>
      <c r="M64" s="52">
        <v>288</v>
      </c>
      <c r="N64" s="52">
        <v>195</v>
      </c>
      <c r="O64" s="52">
        <v>173</v>
      </c>
      <c r="P64" s="52">
        <v>214</v>
      </c>
      <c r="Q64" s="52">
        <v>215</v>
      </c>
      <c r="R64" s="52">
        <v>195</v>
      </c>
      <c r="S64" s="52">
        <v>182</v>
      </c>
      <c r="T64" s="19">
        <f>SUM(H64:S64)</f>
        <v>2485</v>
      </c>
      <c r="U64" s="19">
        <f>COUNTIF(H64:S64, "&gt;0" )</f>
        <v>12</v>
      </c>
      <c r="V64" s="19">
        <f>T64/U64</f>
        <v>207.08333333333334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 x14ac:dyDescent="0.2">
      <c r="B65" s="63" t="str">
        <f>Roster_Selection_Women!AB49&amp;" " &amp; "V "</f>
        <v xml:space="preserve">Lindenwood University V </v>
      </c>
      <c r="C65" s="63" t="str">
        <f>Roster_Selection_Women!AD49</f>
        <v>11-250174</v>
      </c>
      <c r="D65" s="63" t="str">
        <f>Roster_Selection_Women!AE49</f>
        <v>Elizabeth (Lizzy) Rittenour</v>
      </c>
      <c r="E65" s="64"/>
      <c r="F65" s="1" t="str">
        <f>IF(ISERROR(Individual_Scores_Women_Var!E65), " ", IF(Individual_Scores_Women_Var!E65 = "Yes", "Yes", "  "))</f>
        <v xml:space="preserve">  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 x14ac:dyDescent="0.2">
      <c r="B66" s="63" t="str">
        <f>Roster_Selection_Women!AB50&amp;" " &amp; "V "</f>
        <v xml:space="preserve">Lindenwood University V </v>
      </c>
      <c r="C66" s="63" t="str">
        <f>Roster_Selection_Women!AD50</f>
        <v>11-393107</v>
      </c>
      <c r="D66" s="63" t="str">
        <f>Roster_Selection_Women!AE50</f>
        <v>Hailey Bozych</v>
      </c>
      <c r="E66" s="64"/>
      <c r="F66" s="1" t="str">
        <f>IF(ISERROR(Individual_Scores_Women_Var!E66), " ", IF(Individual_Scores_Women_Var!E66 = "Yes", "Yes", "  "))</f>
        <v xml:space="preserve">  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 x14ac:dyDescent="0.2">
      <c r="B67" s="63" t="str">
        <f>Roster_Selection_Women!AB51&amp;" " &amp; "V "</f>
        <v xml:space="preserve">Lindenwood University V </v>
      </c>
      <c r="C67" s="63" t="str">
        <f>Roster_Selection_Women!AD51</f>
        <v>11-101614</v>
      </c>
      <c r="D67" s="63" t="str">
        <f>Roster_Selection_Women!AE51</f>
        <v>Haylie Frick</v>
      </c>
      <c r="E67" s="64"/>
      <c r="F67" s="1" t="str">
        <f>IF(ISERROR(Individual_Scores_Women_Var!E67), " ", IF(Individual_Scores_Women_Var!E67 = "Yes", "Yes", "  "))</f>
        <v xml:space="preserve">  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 x14ac:dyDescent="0.2">
      <c r="B68" s="63" t="str">
        <f>Roster_Selection_Women!AB52&amp;" " &amp; "V "</f>
        <v xml:space="preserve">Lindenwood University V </v>
      </c>
      <c r="C68" s="63" t="str">
        <f>Roster_Selection_Women!AD52</f>
        <v>17-29799</v>
      </c>
      <c r="D68" s="63" t="str">
        <f>Roster_Selection_Women!AE52</f>
        <v>Jasmine Emswiler</v>
      </c>
      <c r="E68" s="64"/>
      <c r="F68" s="1" t="str">
        <f>IF(ISERROR(Individual_Scores_Women_Var!E68), " ", IF(Individual_Scores_Women_Var!E68 = "Yes", "Yes", "  "))</f>
        <v xml:space="preserve">  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 x14ac:dyDescent="0.2">
      <c r="B69" s="63" t="str">
        <f>Roster_Selection_Women!AB53&amp;" " &amp; "V "</f>
        <v xml:space="preserve">Lindenwood University V </v>
      </c>
      <c r="C69" s="63" t="str">
        <f>Roster_Selection_Women!AD53</f>
        <v>18-57565</v>
      </c>
      <c r="D69" s="63" t="str">
        <f>Roster_Selection_Women!AE53</f>
        <v>Madison Millsaps</v>
      </c>
      <c r="E69" s="64"/>
      <c r="F69" s="1" t="str">
        <f>IF(ISERROR(Individual_Scores_Women_Var!E69), " ", IF(Individual_Scores_Women_Var!E69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 x14ac:dyDescent="0.2">
      <c r="B70" s="63" t="str">
        <f>Roster_Selection_Women!AB54&amp;" " &amp; "V "</f>
        <v xml:space="preserve">Lindenwood University V </v>
      </c>
      <c r="C70" s="63" t="str">
        <f>Roster_Selection_Women!AD54</f>
        <v>11-341586</v>
      </c>
      <c r="D70" s="63" t="str">
        <f>Roster_Selection_Women!AE54</f>
        <v>Samantha Smith</v>
      </c>
      <c r="E70" s="64"/>
      <c r="F70" s="1" t="str">
        <f>IF(ISERROR(Individual_Scores_Women_Var!E70), " ", IF(Individual_Scores_Women_Var!E70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 x14ac:dyDescent="0.2">
      <c r="B71" s="63" t="str">
        <f>Roster_Selection_Women!AB55&amp;" " &amp; "V "</f>
        <v xml:space="preserve">Lindenwood University V </v>
      </c>
      <c r="C71" s="63" t="str">
        <f>Roster_Selection_Women!AD55</f>
        <v>11-557510</v>
      </c>
      <c r="D71" s="63" t="str">
        <f>Roster_Selection_Women!AE55</f>
        <v>Sophia Tottleben</v>
      </c>
      <c r="E71" s="64"/>
      <c r="F71" s="1" t="str">
        <f>IF(ISERROR(Individual_Scores_Women_Var!E71), " ", IF(Individual_Scores_Women_Var!E71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 x14ac:dyDescent="0.25">
      <c r="B72" s="63" t="s">
        <v>460</v>
      </c>
      <c r="C72" s="65" t="str">
        <f>Individual_Scores_Women_Var!C72</f>
        <v/>
      </c>
      <c r="D72" s="66" t="str">
        <f>Individual_Scores_Women_Var!D72</f>
        <v/>
      </c>
      <c r="E72" s="64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 x14ac:dyDescent="0.25">
      <c r="B73" s="63" t="s">
        <v>460</v>
      </c>
      <c r="C73" s="65" t="str">
        <f>Individual_Scores_Women_Var!C73</f>
        <v/>
      </c>
      <c r="D73" s="66" t="str">
        <f>Individual_Scores_Women_Var!D73</f>
        <v/>
      </c>
      <c r="E73" s="64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 x14ac:dyDescent="0.25">
      <c r="B74" s="63" t="s">
        <v>460</v>
      </c>
      <c r="C74" s="65" t="str">
        <f>Individual_Scores_Women_Var!C74</f>
        <v/>
      </c>
      <c r="D74" s="66" t="str">
        <f>Individual_Scores_Women_Var!D74</f>
        <v/>
      </c>
      <c r="E74" s="64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 x14ac:dyDescent="0.2">
      <c r="B75" s="63" t="s">
        <v>29</v>
      </c>
      <c r="C75" s="63" t="s">
        <v>29</v>
      </c>
      <c r="D75" s="63" t="s">
        <v>29</v>
      </c>
      <c r="E75" s="67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 x14ac:dyDescent="0.2">
      <c r="B76" s="63" t="s">
        <v>29</v>
      </c>
      <c r="C76" s="63" t="s">
        <v>29</v>
      </c>
      <c r="D76" s="63" t="s">
        <v>29</v>
      </c>
      <c r="E76" s="67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 x14ac:dyDescent="0.2">
      <c r="B77" s="63" t="str">
        <f>Roster_Selection_Women!AB67&amp;" " &amp; "V "</f>
        <v xml:space="preserve">Lindsey Wilson College V </v>
      </c>
      <c r="C77" s="63" t="str">
        <f>Roster_Selection_Women!AD67</f>
        <v>20-33568</v>
      </c>
      <c r="D77" s="63" t="str">
        <f>Roster_Selection_Women!AE67</f>
        <v>Abigail Oswald</v>
      </c>
      <c r="E77" s="64"/>
      <c r="F77" s="1" t="str">
        <f>IF(ISERROR(Individual_Scores_Women_Var!E77), " ", IF(Individual_Scores_Women_Var!E77 = "Yes", "Yes", "  "))</f>
        <v xml:space="preserve">  </v>
      </c>
      <c r="G77" s="24" t="s">
        <v>449</v>
      </c>
      <c r="H77" s="52">
        <v>159</v>
      </c>
      <c r="I77" s="52">
        <v>166</v>
      </c>
      <c r="J77" s="52">
        <v>131</v>
      </c>
      <c r="K77" s="52">
        <v>116</v>
      </c>
      <c r="L77" s="52">
        <v>127</v>
      </c>
      <c r="M77" s="52">
        <v>138</v>
      </c>
      <c r="N77" s="52">
        <v>126</v>
      </c>
      <c r="O77" s="52">
        <v>152</v>
      </c>
      <c r="P77" s="52">
        <v>177</v>
      </c>
      <c r="Q77" s="52">
        <v>186</v>
      </c>
      <c r="R77" s="52">
        <v>139</v>
      </c>
      <c r="S77" s="52">
        <v>126</v>
      </c>
      <c r="T77" s="19">
        <f>SUM(H77:S77)</f>
        <v>1743</v>
      </c>
      <c r="U77" s="19">
        <f>COUNTIF(H77:S77, "&gt;0" )</f>
        <v>12</v>
      </c>
      <c r="V77" s="19">
        <f>T77/U77</f>
        <v>145.25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29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 x14ac:dyDescent="0.2">
      <c r="B78" s="63" t="str">
        <f>Roster_Selection_Women!AB68&amp;" " &amp; "V "</f>
        <v xml:space="preserve">Lindsey Wilson College V </v>
      </c>
      <c r="C78" s="63" t="str">
        <f>Roster_Selection_Women!AD68</f>
        <v>20-57987</v>
      </c>
      <c r="D78" s="63" t="str">
        <f>Roster_Selection_Women!AE68</f>
        <v>Austyn Raymer</v>
      </c>
      <c r="E78" s="64"/>
      <c r="F78" s="1" t="str">
        <f>IF(ISERROR(Individual_Scores_Women_Var!E78), " ", IF(Individual_Scores_Women_Var!E78 = "Yes", "Yes", "  "))</f>
        <v xml:space="preserve">  </v>
      </c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 x14ac:dyDescent="0.2">
      <c r="B79" s="63" t="str">
        <f>Roster_Selection_Women!AB69&amp;" " &amp; "V "</f>
        <v xml:space="preserve">Lindsey Wilson College V </v>
      </c>
      <c r="C79" s="63" t="str">
        <f>Roster_Selection_Women!AD69</f>
        <v>7914-10910</v>
      </c>
      <c r="D79" s="63" t="str">
        <f>Roster_Selection_Women!AE69</f>
        <v>Brooklynne Carroll</v>
      </c>
      <c r="E79" s="64"/>
      <c r="F79" s="1" t="str">
        <f>IF(ISERROR(Individual_Scores_Women_Var!E79), " ", IF(Individual_Scores_Women_Var!E79 = "Yes", "Yes", "  "))</f>
        <v xml:space="preserve">  </v>
      </c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 x14ac:dyDescent="0.2">
      <c r="B80" s="63" t="str">
        <f>Roster_Selection_Women!AB70&amp;" " &amp; "V "</f>
        <v xml:space="preserve">Lindsey Wilson College V </v>
      </c>
      <c r="C80" s="63" t="str">
        <f>Roster_Selection_Women!AD70</f>
        <v>23-8832</v>
      </c>
      <c r="D80" s="63" t="str">
        <f>Roster_Selection_Women!AE70</f>
        <v>Grace Lowther</v>
      </c>
      <c r="E80" s="64"/>
      <c r="F80" s="1" t="str">
        <f>IF(ISERROR(Individual_Scores_Women_Var!E80), " ", IF(Individual_Scores_Women_Var!E80 = "Yes", "Yes", "  "))</f>
        <v xml:space="preserve">  </v>
      </c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 x14ac:dyDescent="0.2">
      <c r="B81" s="63" t="str">
        <f>Roster_Selection_Women!AB71&amp;" " &amp; "V "</f>
        <v xml:space="preserve">Lindsey Wilson College V </v>
      </c>
      <c r="C81" s="63" t="str">
        <f>Roster_Selection_Women!AD71</f>
        <v>21-9946</v>
      </c>
      <c r="D81" s="63" t="str">
        <f>Roster_Selection_Women!AE71</f>
        <v>Janna Plains</v>
      </c>
      <c r="E81" s="64"/>
      <c r="F81" s="1" t="str">
        <f>IF(ISERROR(Individual_Scores_Women_Var!E81), " ", IF(Individual_Scores_Women_Var!E81 = "Yes", "Yes", "  "))</f>
        <v xml:space="preserve">  </v>
      </c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 x14ac:dyDescent="0.2">
      <c r="B82" s="63" t="str">
        <f>Roster_Selection_Women!AB72&amp;" " &amp; "V "</f>
        <v xml:space="preserve">Lindsey Wilson College V </v>
      </c>
      <c r="C82" s="63" t="str">
        <f>Roster_Selection_Women!AD72</f>
        <v>21-9948</v>
      </c>
      <c r="D82" s="63" t="str">
        <f>Roster_Selection_Women!AE72</f>
        <v>Maylee Price</v>
      </c>
      <c r="E82" s="64"/>
      <c r="F82" s="1" t="str">
        <f>IF(ISERROR(Individual_Scores_Women_Var!E82), " ", IF(Individual_Scores_Women_Var!E82 = "Yes", "Yes", "  "))</f>
        <v xml:space="preserve">  </v>
      </c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 x14ac:dyDescent="0.2">
      <c r="B83" s="63" t="str">
        <f>Roster_Selection_Women!AB73&amp;" " &amp; "V "</f>
        <v xml:space="preserve">Lindsey Wilson College V </v>
      </c>
      <c r="C83" s="63" t="str">
        <f>Roster_Selection_Women!AD73</f>
        <v>17-82462</v>
      </c>
      <c r="D83" s="63" t="str">
        <f>Roster_Selection_Women!AE73</f>
        <v>Tara Manis</v>
      </c>
      <c r="E83" s="64"/>
      <c r="F83" s="1" t="str">
        <f>IF(ISERROR(Individual_Scores_Women_Var!E83), " ", IF(Individual_Scores_Women_Var!E83 = "Yes", "Yes", "  "))</f>
        <v xml:space="preserve">  </v>
      </c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 x14ac:dyDescent="0.2">
      <c r="B84" s="63" t="str">
        <f>Roster_Selection_Women!AB74&amp;" " &amp; "V "</f>
        <v xml:space="preserve"> V </v>
      </c>
      <c r="C84" s="63" t="str">
        <f>Roster_Selection_Women!AD74</f>
        <v/>
      </c>
      <c r="D84" s="63" t="str">
        <f>Roster_Selection_Women!AE74</f>
        <v/>
      </c>
      <c r="E84" s="64"/>
      <c r="F84" s="1" t="str">
        <f>IF(ISERROR(Individual_Scores_Women_Var!E84), " ", IF(Individual_Scores_Women_Var!E84 = "Yes", "Yes", "  "))</f>
        <v xml:space="preserve">  </v>
      </c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 x14ac:dyDescent="0.25">
      <c r="B85" s="63" t="s">
        <v>461</v>
      </c>
      <c r="C85" s="65" t="str">
        <f>Individual_Scores_Women_Var!C85</f>
        <v/>
      </c>
      <c r="D85" s="66" t="str">
        <f>Individual_Scores_Women_Var!D85</f>
        <v/>
      </c>
      <c r="E85" s="64"/>
      <c r="F85" s="13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 x14ac:dyDescent="0.25">
      <c r="B86" s="63" t="s">
        <v>461</v>
      </c>
      <c r="C86" s="65" t="str">
        <f>Individual_Scores_Women_Var!C86</f>
        <v/>
      </c>
      <c r="D86" s="66" t="str">
        <f>Individual_Scores_Women_Var!D86</f>
        <v/>
      </c>
      <c r="E86" s="64"/>
      <c r="F86" s="13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 x14ac:dyDescent="0.25">
      <c r="B87" s="63" t="s">
        <v>461</v>
      </c>
      <c r="C87" s="65" t="str">
        <f>Individual_Scores_Women_Var!C87</f>
        <v/>
      </c>
      <c r="D87" s="66" t="str">
        <f>Individual_Scores_Women_Var!D87</f>
        <v/>
      </c>
      <c r="E87" s="64"/>
      <c r="F87" s="13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 x14ac:dyDescent="0.2">
      <c r="B88" s="63" t="s">
        <v>29</v>
      </c>
      <c r="C88" s="63" t="s">
        <v>29</v>
      </c>
      <c r="D88" s="63" t="s">
        <v>29</v>
      </c>
      <c r="E88" s="67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 x14ac:dyDescent="0.2">
      <c r="B89" s="63" t="s">
        <v>29</v>
      </c>
      <c r="C89" s="63" t="s">
        <v>29</v>
      </c>
      <c r="D89" s="63" t="s">
        <v>29</v>
      </c>
      <c r="E89" s="67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 x14ac:dyDescent="0.2">
      <c r="B90" s="63" t="str">
        <f>Roster_Selection_Women!AB77&amp;" " &amp; "V "</f>
        <v xml:space="preserve">Midway University V </v>
      </c>
      <c r="C90" s="63" t="str">
        <f>Roster_Selection_Women!AD77</f>
        <v>8596-26825</v>
      </c>
      <c r="D90" s="63" t="str">
        <f>Roster_Selection_Women!AE77</f>
        <v>Afton Lords</v>
      </c>
      <c r="E90" s="64"/>
      <c r="F90" s="1" t="str">
        <f>IF(ISERROR(Individual_Scores_Women_Var!E90), " ", IF(Individual_Scores_Women_Var!E90 = "Yes", "Yes", "  "))</f>
        <v xml:space="preserve">  </v>
      </c>
      <c r="G90" s="24" t="s">
        <v>449</v>
      </c>
      <c r="H90" s="52">
        <v>187</v>
      </c>
      <c r="I90" s="52">
        <v>184</v>
      </c>
      <c r="J90" s="52">
        <v>200</v>
      </c>
      <c r="K90" s="52">
        <v>212</v>
      </c>
      <c r="L90" s="52">
        <v>210</v>
      </c>
      <c r="M90" s="52">
        <v>199</v>
      </c>
      <c r="N90" s="52">
        <v>218</v>
      </c>
      <c r="O90" s="52">
        <v>191</v>
      </c>
      <c r="P90" s="52">
        <v>203</v>
      </c>
      <c r="Q90" s="52">
        <v>159</v>
      </c>
      <c r="R90" s="52">
        <v>183</v>
      </c>
      <c r="S90" s="52">
        <v>193</v>
      </c>
      <c r="T90" s="19">
        <f>SUM(H90:S90)</f>
        <v>2339</v>
      </c>
      <c r="U90" s="19">
        <f>COUNTIF(H90:S90, "&gt;0" )</f>
        <v>12</v>
      </c>
      <c r="V90" s="19">
        <f>T90/U90</f>
        <v>194.91666666666666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 x14ac:dyDescent="0.2">
      <c r="B91" s="63" t="str">
        <f>Roster_Selection_Women!AB78&amp;" " &amp; "V "</f>
        <v xml:space="preserve">Midway University V </v>
      </c>
      <c r="C91" s="63" t="str">
        <f>Roster_Selection_Women!AD78</f>
        <v>11-251792</v>
      </c>
      <c r="D91" s="63" t="str">
        <f>Roster_Selection_Women!AE78</f>
        <v>Avery Reeves</v>
      </c>
      <c r="E91" s="64"/>
      <c r="F91" s="1" t="str">
        <f>IF(ISERROR(Individual_Scores_Women_Var!E91), " ", IF(Individual_Scores_Women_Var!E91 = "Yes", "Yes", "  "))</f>
        <v xml:space="preserve">  </v>
      </c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 x14ac:dyDescent="0.2">
      <c r="B92" s="63" t="str">
        <f>Roster_Selection_Women!AB79&amp;" " &amp; "V "</f>
        <v xml:space="preserve">Midway University V </v>
      </c>
      <c r="C92" s="63" t="str">
        <f>Roster_Selection_Women!AD79</f>
        <v>15-10160</v>
      </c>
      <c r="D92" s="63" t="str">
        <f>Roster_Selection_Women!AE79</f>
        <v>Gabrielle Gill</v>
      </c>
      <c r="E92" s="64"/>
      <c r="F92" s="1" t="str">
        <f>IF(ISERROR(Individual_Scores_Women_Var!E92), " ", IF(Individual_Scores_Women_Var!E92 = "Yes", "Yes", "  "))</f>
        <v xml:space="preserve">  </v>
      </c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 x14ac:dyDescent="0.2">
      <c r="B93" s="63" t="str">
        <f>Roster_Selection_Women!AB80&amp;" " &amp; "V "</f>
        <v xml:space="preserve">Midway University V </v>
      </c>
      <c r="C93" s="63" t="str">
        <f>Roster_Selection_Women!AD80</f>
        <v>11-692354</v>
      </c>
      <c r="D93" s="63" t="str">
        <f>Roster_Selection_Women!AE80</f>
        <v>Gracie Wyatt</v>
      </c>
      <c r="E93" s="64"/>
      <c r="F93" s="1" t="str">
        <f>IF(ISERROR(Individual_Scores_Women_Var!E93), " ", IF(Individual_Scores_Women_Var!E93 = "Yes", "Yes", "  "))</f>
        <v xml:space="preserve">  </v>
      </c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 x14ac:dyDescent="0.2">
      <c r="B94" s="63" t="str">
        <f>Roster_Selection_Women!AB81&amp;" " &amp; "V "</f>
        <v xml:space="preserve">Midway University V </v>
      </c>
      <c r="C94" s="63" t="str">
        <f>Roster_Selection_Women!AD81</f>
        <v>7914-50818</v>
      </c>
      <c r="D94" s="63" t="str">
        <f>Roster_Selection_Women!AE81</f>
        <v>Maegan Coleman</v>
      </c>
      <c r="E94" s="64"/>
      <c r="F94" s="1" t="str">
        <f>IF(ISERROR(Individual_Scores_Women_Var!E94), " ", IF(Individual_Scores_Women_Var!E94 = "Yes", "Yes", "  "))</f>
        <v xml:space="preserve">  </v>
      </c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 x14ac:dyDescent="0.2">
      <c r="B95" s="63" t="str">
        <f>Roster_Selection_Women!AB82&amp;" " &amp; "V "</f>
        <v xml:space="preserve">Midway University V </v>
      </c>
      <c r="C95" s="63" t="str">
        <f>Roster_Selection_Women!AD82</f>
        <v>5913-3128</v>
      </c>
      <c r="D95" s="63" t="str">
        <f>Roster_Selection_Women!AE82</f>
        <v>Sasha Uchwal</v>
      </c>
      <c r="E95" s="64"/>
      <c r="F95" s="1" t="str">
        <f>IF(ISERROR(Individual_Scores_Women_Var!E95), " ", IF(Individual_Scores_Women_Var!E95 = "Yes", "Yes", "  "))</f>
        <v xml:space="preserve">  </v>
      </c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 x14ac:dyDescent="0.2">
      <c r="B96" s="63" t="str">
        <f>Roster_Selection_Women!AB83&amp;" " &amp; "V "</f>
        <v xml:space="preserve">Midway University V </v>
      </c>
      <c r="C96" s="63" t="str">
        <f>Roster_Selection_Women!AD83</f>
        <v>7914-48034</v>
      </c>
      <c r="D96" s="63" t="str">
        <f>Roster_Selection_Women!AE83</f>
        <v>Taylor Petrey</v>
      </c>
      <c r="E96" s="64"/>
      <c r="F96" s="1" t="str">
        <f>IF(ISERROR(Individual_Scores_Women_Var!E96), " ", IF(Individual_Scores_Women_Var!E96 = "Yes", "Yes", "  "))</f>
        <v xml:space="preserve">  </v>
      </c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 x14ac:dyDescent="0.2">
      <c r="B97" s="63" t="str">
        <f>Roster_Selection_Women!AB84&amp;" " &amp; "V "</f>
        <v xml:space="preserve"> V </v>
      </c>
      <c r="C97" s="63" t="str">
        <f>Roster_Selection_Women!AD84</f>
        <v/>
      </c>
      <c r="D97" s="63" t="str">
        <f>Roster_Selection_Women!AE84</f>
        <v/>
      </c>
      <c r="E97" s="64"/>
      <c r="F97" s="1" t="str">
        <f>IF(ISERROR(Individual_Scores_Women_Var!E97), " ", IF(Individual_Scores_Women_Var!E97 = "Yes", "Yes", "  "))</f>
        <v xml:space="preserve">  </v>
      </c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 x14ac:dyDescent="0.25">
      <c r="B98" s="63" t="s">
        <v>462</v>
      </c>
      <c r="C98" s="65" t="str">
        <f>Individual_Scores_Women_Var!C98</f>
        <v/>
      </c>
      <c r="D98" s="66" t="str">
        <f>Individual_Scores_Women_Var!D98</f>
        <v/>
      </c>
      <c r="E98" s="64"/>
      <c r="F98" s="13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 x14ac:dyDescent="0.25">
      <c r="B99" s="63" t="s">
        <v>462</v>
      </c>
      <c r="C99" s="65" t="str">
        <f>Individual_Scores_Women_Var!C99</f>
        <v/>
      </c>
      <c r="D99" s="66" t="str">
        <f>Individual_Scores_Women_Var!D99</f>
        <v/>
      </c>
      <c r="E99" s="64"/>
      <c r="F99" s="13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 x14ac:dyDescent="0.25">
      <c r="B100" s="63" t="s">
        <v>462</v>
      </c>
      <c r="C100" s="65" t="str">
        <f>Individual_Scores_Women_Var!C100</f>
        <v/>
      </c>
      <c r="D100" s="66" t="str">
        <f>Individual_Scores_Women_Var!D100</f>
        <v/>
      </c>
      <c r="E100" s="64"/>
      <c r="F100" s="13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 x14ac:dyDescent="0.2">
      <c r="B101" s="63" t="s">
        <v>29</v>
      </c>
      <c r="C101" s="63" t="s">
        <v>29</v>
      </c>
      <c r="D101" s="63" t="s">
        <v>29</v>
      </c>
      <c r="E101" s="67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 x14ac:dyDescent="0.2">
      <c r="B102" s="63" t="s">
        <v>29</v>
      </c>
      <c r="C102" s="63" t="s">
        <v>29</v>
      </c>
      <c r="D102" s="63" t="s">
        <v>29</v>
      </c>
      <c r="E102" s="67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 x14ac:dyDescent="0.2">
      <c r="B103" s="63" t="str">
        <f>Roster_Selection_Women!AB90&amp;" " &amp; "V "</f>
        <v xml:space="preserve">Milligan University V </v>
      </c>
      <c r="C103" s="63" t="str">
        <f>Roster_Selection_Women!AD90</f>
        <v>11-324914</v>
      </c>
      <c r="D103" s="63" t="str">
        <f>Roster_Selection_Women!AE90</f>
        <v>Allison Robbins</v>
      </c>
      <c r="E103" s="64"/>
      <c r="F103" s="1" t="str">
        <f>IF(ISERROR(Individual_Scores_Women_Var!E103), " ", IF(Individual_Scores_Women_Var!E103 = "Yes", "Yes", "  "))</f>
        <v xml:space="preserve">  </v>
      </c>
      <c r="G103" s="24" t="s">
        <v>449</v>
      </c>
      <c r="H103" s="52">
        <v>148</v>
      </c>
      <c r="I103" s="52">
        <v>140</v>
      </c>
      <c r="J103" s="52">
        <v>215</v>
      </c>
      <c r="K103" s="52">
        <v>240</v>
      </c>
      <c r="L103" s="52">
        <v>181</v>
      </c>
      <c r="M103" s="52">
        <v>237</v>
      </c>
      <c r="N103" s="52">
        <v>159</v>
      </c>
      <c r="O103" s="52">
        <v>225</v>
      </c>
      <c r="P103" s="52">
        <v>184</v>
      </c>
      <c r="Q103" s="52">
        <v>185</v>
      </c>
      <c r="R103" s="52">
        <v>213</v>
      </c>
      <c r="S103" s="52">
        <v>154</v>
      </c>
      <c r="T103" s="19">
        <f>SUM(H103:S103)</f>
        <v>2281</v>
      </c>
      <c r="U103" s="19">
        <f>COUNTIF(H103:S103, "&gt;0" )</f>
        <v>12</v>
      </c>
      <c r="V103" s="19">
        <f>T103/U103</f>
        <v>190.08333333333334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 x14ac:dyDescent="0.2">
      <c r="B104" s="63" t="str">
        <f>Roster_Selection_Women!AB91&amp;" " &amp; "V "</f>
        <v xml:space="preserve">Milligan University V </v>
      </c>
      <c r="C104" s="63" t="str">
        <f>Roster_Selection_Women!AD91</f>
        <v>9362-17912</v>
      </c>
      <c r="D104" s="63" t="str">
        <f>Roster_Selection_Women!AE91</f>
        <v>Brianna Rickert</v>
      </c>
      <c r="E104" s="64"/>
      <c r="F104" s="1" t="str">
        <f>IF(ISERROR(Individual_Scores_Women_Var!E104), " ", IF(Individual_Scores_Women_Var!E104 = "Yes", "Yes", "  "))</f>
        <v xml:space="preserve">  </v>
      </c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 x14ac:dyDescent="0.2">
      <c r="B105" s="63" t="str">
        <f>Roster_Selection_Women!AB92&amp;" " &amp; "V "</f>
        <v xml:space="preserve">Milligan University V </v>
      </c>
      <c r="C105" s="63" t="str">
        <f>Roster_Selection_Women!AD92</f>
        <v>11-711679</v>
      </c>
      <c r="D105" s="63" t="str">
        <f>Roster_Selection_Women!AE92</f>
        <v>Emilee Horton</v>
      </c>
      <c r="E105" s="64"/>
      <c r="F105" s="1" t="str">
        <f>IF(ISERROR(Individual_Scores_Women_Var!E105), " ", IF(Individual_Scores_Women_Var!E105 = "Yes", "Yes", "  "))</f>
        <v xml:space="preserve">  </v>
      </c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 x14ac:dyDescent="0.2">
      <c r="B106" s="63" t="str">
        <f>Roster_Selection_Women!AB93&amp;" " &amp; "V "</f>
        <v xml:space="preserve">Milligan University V </v>
      </c>
      <c r="C106" s="63" t="str">
        <f>Roster_Selection_Women!AD93</f>
        <v>11-638380</v>
      </c>
      <c r="D106" s="63" t="str">
        <f>Roster_Selection_Women!AE93</f>
        <v>Emily Cheesman</v>
      </c>
      <c r="E106" s="64"/>
      <c r="F106" s="1" t="str">
        <f>IF(ISERROR(Individual_Scores_Women_Var!E106), " ", IF(Individual_Scores_Women_Var!E106 = "Yes", "Yes", "  "))</f>
        <v xml:space="preserve">  </v>
      </c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 x14ac:dyDescent="0.2">
      <c r="B107" s="63" t="str">
        <f>Roster_Selection_Women!AB94&amp;" " &amp; "V "</f>
        <v xml:space="preserve">Milligan University V </v>
      </c>
      <c r="C107" s="63" t="str">
        <f>Roster_Selection_Women!AD94</f>
        <v>19-78599</v>
      </c>
      <c r="D107" s="63" t="str">
        <f>Roster_Selection_Women!AE94</f>
        <v>Laci Macquisten</v>
      </c>
      <c r="E107" s="64"/>
      <c r="F107" s="1" t="str">
        <f>IF(ISERROR(Individual_Scores_Women_Var!E107), " ", IF(Individual_Scores_Women_Var!E107 = "Yes", "Yes", "  "))</f>
        <v xml:space="preserve">  </v>
      </c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 x14ac:dyDescent="0.2">
      <c r="B108" s="63" t="str">
        <f>Roster_Selection_Women!AB95&amp;" " &amp; "V "</f>
        <v xml:space="preserve">Milligan University V </v>
      </c>
      <c r="C108" s="63" t="str">
        <f>Roster_Selection_Women!AD95</f>
        <v>18-45306</v>
      </c>
      <c r="D108" s="63" t="str">
        <f>Roster_Selection_Women!AE95</f>
        <v>Taylor Davis</v>
      </c>
      <c r="E108" s="64"/>
      <c r="F108" s="1" t="str">
        <f>IF(ISERROR(Individual_Scores_Women_Var!E108), " ", IF(Individual_Scores_Women_Var!E108 = "Yes", "Yes", "  "))</f>
        <v xml:space="preserve">  </v>
      </c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 x14ac:dyDescent="0.2">
      <c r="B109" s="63" t="str">
        <f>Roster_Selection_Women!AB96&amp;" " &amp; "V "</f>
        <v xml:space="preserve"> V </v>
      </c>
      <c r="C109" s="63" t="str">
        <f>Roster_Selection_Women!AD96</f>
        <v/>
      </c>
      <c r="D109" s="63" t="str">
        <f>Roster_Selection_Women!AE96</f>
        <v/>
      </c>
      <c r="E109" s="64"/>
      <c r="F109" s="1" t="str">
        <f>IF(ISERROR(Individual_Scores_Women_Var!E109), " ", IF(Individual_Scores_Women_Var!E109 = "Yes", "Yes", "  "))</f>
        <v xml:space="preserve">  </v>
      </c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 x14ac:dyDescent="0.2">
      <c r="B110" s="63" t="str">
        <f>Roster_Selection_Women!AB97&amp;" " &amp; "V "</f>
        <v xml:space="preserve"> V </v>
      </c>
      <c r="C110" s="63" t="str">
        <f>Roster_Selection_Women!AD97</f>
        <v/>
      </c>
      <c r="D110" s="63" t="str">
        <f>Roster_Selection_Women!AE97</f>
        <v/>
      </c>
      <c r="E110" s="64"/>
      <c r="F110" s="1" t="str">
        <f>IF(ISERROR(Individual_Scores_Women_Var!E110), " ", IF(Individual_Scores_Women_Var!E110 = "Yes", "Yes", "  "))</f>
        <v xml:space="preserve">  </v>
      </c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 x14ac:dyDescent="0.25">
      <c r="B111" s="63" t="s">
        <v>463</v>
      </c>
      <c r="C111" s="65" t="str">
        <f>Individual_Scores_Women_Var!C111</f>
        <v/>
      </c>
      <c r="D111" s="66" t="str">
        <f>Individual_Scores_Women_Var!D111</f>
        <v/>
      </c>
      <c r="E111" s="64"/>
      <c r="F111" s="13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 x14ac:dyDescent="0.25">
      <c r="B112" s="63" t="s">
        <v>463</v>
      </c>
      <c r="C112" s="65" t="str">
        <f>Individual_Scores_Women_Var!C112</f>
        <v/>
      </c>
      <c r="D112" s="66" t="str">
        <f>Individual_Scores_Women_Var!D112</f>
        <v/>
      </c>
      <c r="E112" s="64"/>
      <c r="F112" s="13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 x14ac:dyDescent="0.25">
      <c r="B113" s="63" t="s">
        <v>463</v>
      </c>
      <c r="C113" s="65" t="str">
        <f>Individual_Scores_Women_Var!C113</f>
        <v/>
      </c>
      <c r="D113" s="66" t="str">
        <f>Individual_Scores_Women_Var!D113</f>
        <v/>
      </c>
      <c r="E113" s="64"/>
      <c r="F113" s="13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 x14ac:dyDescent="0.2">
      <c r="B114" s="63" t="s">
        <v>29</v>
      </c>
      <c r="C114" s="63" t="s">
        <v>29</v>
      </c>
      <c r="D114" s="63" t="s">
        <v>29</v>
      </c>
      <c r="E114" s="67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 x14ac:dyDescent="0.2">
      <c r="B115" s="63" t="s">
        <v>29</v>
      </c>
      <c r="C115" s="63" t="s">
        <v>29</v>
      </c>
      <c r="D115" s="63" t="s">
        <v>29</v>
      </c>
      <c r="E115" s="67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 x14ac:dyDescent="0.2">
      <c r="B116" s="63" t="str">
        <f>Roster_Selection_Women!AB102&amp;" " &amp; "V "</f>
        <v xml:space="preserve">Pikeville ,University Of V </v>
      </c>
      <c r="C116" s="63" t="str">
        <f>Roster_Selection_Women!AD102</f>
        <v>11-164273</v>
      </c>
      <c r="D116" s="63" t="str">
        <f>Roster_Selection_Women!AE102</f>
        <v>Brianna Rogers</v>
      </c>
      <c r="E116" s="64"/>
      <c r="F116" s="1" t="str">
        <f>IF(ISERROR(Individual_Scores_Women_Var!E116), " ", IF(Individual_Scores_Women_Var!E116 = "Yes", "Yes", "  "))</f>
        <v xml:space="preserve">  </v>
      </c>
      <c r="G116" s="24" t="s">
        <v>449</v>
      </c>
      <c r="H116" s="52">
        <v>205</v>
      </c>
      <c r="I116" s="52">
        <v>193</v>
      </c>
      <c r="J116" s="52">
        <v>204</v>
      </c>
      <c r="K116" s="52">
        <v>202</v>
      </c>
      <c r="L116" s="52">
        <v>213</v>
      </c>
      <c r="M116" s="52">
        <v>179</v>
      </c>
      <c r="N116" s="52">
        <v>241</v>
      </c>
      <c r="O116" s="52">
        <v>255</v>
      </c>
      <c r="P116" s="52">
        <v>257</v>
      </c>
      <c r="Q116" s="52">
        <v>158</v>
      </c>
      <c r="R116" s="52">
        <v>179</v>
      </c>
      <c r="S116" s="52">
        <v>239</v>
      </c>
      <c r="T116" s="19">
        <f>SUM(H116:S116)</f>
        <v>2525</v>
      </c>
      <c r="U116" s="19">
        <f>COUNTIF(H116:S116, "&gt;0" )</f>
        <v>12</v>
      </c>
      <c r="V116" s="19">
        <f>T116/U116</f>
        <v>210.41666666666666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 x14ac:dyDescent="0.2">
      <c r="B117" s="63" t="str">
        <f>Roster_Selection_Women!AB103&amp;" " &amp; "V "</f>
        <v xml:space="preserve">Pikeville ,University Of V </v>
      </c>
      <c r="C117" s="63" t="str">
        <f>Roster_Selection_Women!AD103</f>
        <v>11-348470</v>
      </c>
      <c r="D117" s="63" t="str">
        <f>Roster_Selection_Women!AE103</f>
        <v>Erica Warne</v>
      </c>
      <c r="E117" s="64"/>
      <c r="F117" s="1" t="str">
        <f>IF(ISERROR(Individual_Scores_Women_Var!E117), " ", IF(Individual_Scores_Women_Var!E117 = "Yes", "Yes", "  "))</f>
        <v xml:space="preserve">  </v>
      </c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 x14ac:dyDescent="0.2">
      <c r="B118" s="63" t="str">
        <f>Roster_Selection_Women!AB104&amp;" " &amp; "V "</f>
        <v xml:space="preserve">Pikeville ,University Of V </v>
      </c>
      <c r="C118" s="63" t="str">
        <f>Roster_Selection_Women!AD104</f>
        <v>11-648329</v>
      </c>
      <c r="D118" s="63" t="str">
        <f>Roster_Selection_Women!AE104</f>
        <v>Grace Williams</v>
      </c>
      <c r="E118" s="64"/>
      <c r="F118" s="1" t="str">
        <f>IF(ISERROR(Individual_Scores_Women_Var!E118), " ", IF(Individual_Scores_Women_Var!E118 = "Yes", "Yes", "  "))</f>
        <v xml:space="preserve">  </v>
      </c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 x14ac:dyDescent="0.2">
      <c r="B119" s="63" t="str">
        <f>Roster_Selection_Women!AB105&amp;" " &amp; "V "</f>
        <v xml:space="preserve">Pikeville ,University Of V </v>
      </c>
      <c r="C119" s="63" t="str">
        <f>Roster_Selection_Women!AD105</f>
        <v>11-185135</v>
      </c>
      <c r="D119" s="63" t="str">
        <f>Roster_Selection_Women!AE105</f>
        <v>Kelsey Cummings</v>
      </c>
      <c r="E119" s="64"/>
      <c r="F119" s="1" t="str">
        <f>IF(ISERROR(Individual_Scores_Women_Var!E119), " ", IF(Individual_Scores_Women_Var!E119 = "Yes", "Yes", "  "))</f>
        <v xml:space="preserve">  </v>
      </c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 x14ac:dyDescent="0.2">
      <c r="B120" s="63" t="str">
        <f>Roster_Selection_Women!AB106&amp;" " &amp; "V "</f>
        <v xml:space="preserve">Pikeville ,University Of V </v>
      </c>
      <c r="C120" s="63" t="str">
        <f>Roster_Selection_Women!AD106</f>
        <v>11-240433</v>
      </c>
      <c r="D120" s="63" t="str">
        <f>Roster_Selection_Women!AE106</f>
        <v>Kristina Catoe</v>
      </c>
      <c r="E120" s="64"/>
      <c r="F120" s="1" t="str">
        <f>IF(ISERROR(Individual_Scores_Women_Var!E120), " ", IF(Individual_Scores_Women_Var!E120 = "Yes", "Yes", "  "))</f>
        <v xml:space="preserve">  </v>
      </c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 x14ac:dyDescent="0.2">
      <c r="B121" s="63" t="str">
        <f>Roster_Selection_Women!AB107&amp;" " &amp; "V "</f>
        <v xml:space="preserve">Pikeville ,University Of V </v>
      </c>
      <c r="C121" s="63" t="str">
        <f>Roster_Selection_Women!AD107</f>
        <v>8019-47943</v>
      </c>
      <c r="D121" s="63" t="str">
        <f>Roster_Selection_Women!AE107</f>
        <v>Madison Strouse</v>
      </c>
      <c r="E121" s="64"/>
      <c r="F121" s="1" t="str">
        <f>IF(ISERROR(Individual_Scores_Women_Var!E121), " ", IF(Individual_Scores_Women_Var!E121 = "Yes", "Yes", "  "))</f>
        <v xml:space="preserve">  </v>
      </c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 x14ac:dyDescent="0.2">
      <c r="B122" s="63" t="str">
        <f>Roster_Selection_Women!AB108&amp;" " &amp; "V "</f>
        <v xml:space="preserve">Pikeville ,University Of V </v>
      </c>
      <c r="C122" s="63" t="str">
        <f>Roster_Selection_Women!AD108</f>
        <v>11-518119</v>
      </c>
      <c r="D122" s="63" t="str">
        <f>Roster_Selection_Women!AE108</f>
        <v>Vanessa Fuzie</v>
      </c>
      <c r="E122" s="64"/>
      <c r="F122" s="1" t="str">
        <f>IF(ISERROR(Individual_Scores_Women_Var!E122), " ", IF(Individual_Scores_Women_Var!E122 = "Yes", "Yes", "  "))</f>
        <v xml:space="preserve">  </v>
      </c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 x14ac:dyDescent="0.2">
      <c r="B123" s="63" t="str">
        <f>Roster_Selection_Women!AB109&amp;" " &amp; "V "</f>
        <v xml:space="preserve">Pikeville ,University Of V </v>
      </c>
      <c r="C123" s="63" t="str">
        <f>Roster_Selection_Women!AD109</f>
        <v>7914-14654</v>
      </c>
      <c r="D123" s="63" t="str">
        <f>Roster_Selection_Women!AE109</f>
        <v>Victoria Hines</v>
      </c>
      <c r="E123" s="64"/>
      <c r="F123" s="1" t="str">
        <f>IF(ISERROR(Individual_Scores_Women_Var!E123), " ", IF(Individual_Scores_Women_Var!E123 = "Yes", "Yes", "  "))</f>
        <v xml:space="preserve">  </v>
      </c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 x14ac:dyDescent="0.25">
      <c r="B124" s="63" t="s">
        <v>464</v>
      </c>
      <c r="C124" s="65" t="str">
        <f>Individual_Scores_Women_Var!C124</f>
        <v/>
      </c>
      <c r="D124" s="66" t="str">
        <f>Individual_Scores_Women_Var!D124</f>
        <v/>
      </c>
      <c r="E124" s="64"/>
      <c r="F124" s="13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 x14ac:dyDescent="0.25">
      <c r="B125" s="63" t="s">
        <v>464</v>
      </c>
      <c r="C125" s="65" t="str">
        <f>Individual_Scores_Women_Var!C125</f>
        <v/>
      </c>
      <c r="D125" s="66" t="str">
        <f>Individual_Scores_Women_Var!D125</f>
        <v/>
      </c>
      <c r="E125" s="64"/>
      <c r="F125" s="13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 x14ac:dyDescent="0.25">
      <c r="B126" s="63" t="s">
        <v>464</v>
      </c>
      <c r="C126" s="65" t="str">
        <f>Individual_Scores_Women_Var!C126</f>
        <v/>
      </c>
      <c r="D126" s="66" t="str">
        <f>Individual_Scores_Women_Var!D126</f>
        <v/>
      </c>
      <c r="E126" s="64"/>
      <c r="F126" s="13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 x14ac:dyDescent="0.2">
      <c r="B127" s="63" t="s">
        <v>29</v>
      </c>
      <c r="C127" s="63" t="s">
        <v>29</v>
      </c>
      <c r="D127" s="63" t="s">
        <v>29</v>
      </c>
      <c r="E127" s="67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 x14ac:dyDescent="0.2">
      <c r="B128" s="63" t="s">
        <v>29</v>
      </c>
      <c r="C128" s="63" t="s">
        <v>29</v>
      </c>
      <c r="D128" s="63" t="s">
        <v>29</v>
      </c>
      <c r="E128" s="67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 x14ac:dyDescent="0.2">
      <c r="B129" s="63" t="str">
        <f>Roster_Selection_Women!AB126&amp;" " &amp; "V "</f>
        <v xml:space="preserve">Rock Valley College V </v>
      </c>
      <c r="C129" s="63" t="str">
        <f>Roster_Selection_Women!AD126</f>
        <v>17-71654</v>
      </c>
      <c r="D129" s="63" t="str">
        <f>Roster_Selection_Women!AE126</f>
        <v>Christina Simon</v>
      </c>
      <c r="E129" s="64"/>
      <c r="F129" s="1" t="str">
        <f>IF(ISERROR(Individual_Scores_Women_Var!E129), " ", IF(Individual_Scores_Women_Var!E129 = "Yes", "Yes", "  "))</f>
        <v xml:space="preserve">  </v>
      </c>
      <c r="G129" s="24" t="s">
        <v>449</v>
      </c>
      <c r="H129" s="52">
        <v>156</v>
      </c>
      <c r="I129" s="52">
        <v>179</v>
      </c>
      <c r="J129" s="52">
        <v>181</v>
      </c>
      <c r="K129" s="52">
        <v>176</v>
      </c>
      <c r="L129" s="52">
        <v>156</v>
      </c>
      <c r="M129" s="52">
        <v>120</v>
      </c>
      <c r="N129" s="52">
        <v>187</v>
      </c>
      <c r="O129" s="52">
        <v>192</v>
      </c>
      <c r="P129" s="52">
        <v>167</v>
      </c>
      <c r="Q129" s="52">
        <v>183</v>
      </c>
      <c r="R129" s="52">
        <v>179</v>
      </c>
      <c r="S129" s="52">
        <v>193</v>
      </c>
      <c r="T129" s="19">
        <f>SUM(H129:S129)</f>
        <v>2069</v>
      </c>
      <c r="U129" s="19">
        <f>COUNTIF(H129:S129, "&gt;0" )</f>
        <v>12</v>
      </c>
      <c r="V129" s="19">
        <f>T129/U129</f>
        <v>172.41666666666666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 x14ac:dyDescent="0.2">
      <c r="B130" s="63" t="str">
        <f>Roster_Selection_Women!AB127&amp;" " &amp; "V "</f>
        <v xml:space="preserve">Rock Valley College V </v>
      </c>
      <c r="C130" s="63" t="str">
        <f>Roster_Selection_Women!AD127</f>
        <v>11-475623</v>
      </c>
      <c r="D130" s="63" t="str">
        <f>Roster_Selection_Women!AE127</f>
        <v>Hailee Kerr</v>
      </c>
      <c r="E130" s="64"/>
      <c r="F130" s="1" t="str">
        <f>IF(ISERROR(Individual_Scores_Women_Var!E130), " ", IF(Individual_Scores_Women_Var!E130 = "Yes", "Yes", "  "))</f>
        <v xml:space="preserve">  </v>
      </c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 x14ac:dyDescent="0.2">
      <c r="B131" s="63" t="str">
        <f>Roster_Selection_Women!AB128&amp;" " &amp; "V "</f>
        <v xml:space="preserve">Rock Valley College V </v>
      </c>
      <c r="C131" s="63" t="str">
        <f>Roster_Selection_Women!AD128</f>
        <v>16-160466</v>
      </c>
      <c r="D131" s="63" t="str">
        <f>Roster_Selection_Women!AE128</f>
        <v>Kyley Olson</v>
      </c>
      <c r="E131" s="64"/>
      <c r="F131" s="1" t="str">
        <f>IF(ISERROR(Individual_Scores_Women_Var!E131), " ", IF(Individual_Scores_Women_Var!E131 = "Yes", "Yes", "  "))</f>
        <v xml:space="preserve">  </v>
      </c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 x14ac:dyDescent="0.2">
      <c r="B132" s="63" t="str">
        <f>Roster_Selection_Women!AB129&amp;" " &amp; "V "</f>
        <v xml:space="preserve">Rock Valley College V </v>
      </c>
      <c r="C132" s="63" t="str">
        <f>Roster_Selection_Women!AD129</f>
        <v>11-63323</v>
      </c>
      <c r="D132" s="63" t="str">
        <f>Roster_Selection_Women!AE129</f>
        <v>Leann Severson</v>
      </c>
      <c r="E132" s="64"/>
      <c r="F132" s="1" t="str">
        <f>IF(ISERROR(Individual_Scores_Women_Var!E132), " ", IF(Individual_Scores_Women_Var!E132 = "Yes", "Yes", "  "))</f>
        <v xml:space="preserve">  </v>
      </c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 x14ac:dyDescent="0.2">
      <c r="B133" s="63" t="str">
        <f>Roster_Selection_Women!AB130&amp;" " &amp; "V "</f>
        <v xml:space="preserve">Rock Valley College V </v>
      </c>
      <c r="C133" s="63" t="str">
        <f>Roster_Selection_Women!AD130</f>
        <v>16-160462</v>
      </c>
      <c r="D133" s="63" t="str">
        <f>Roster_Selection_Women!AE130</f>
        <v>Madison Davenport</v>
      </c>
      <c r="E133" s="64"/>
      <c r="F133" s="1" t="str">
        <f>IF(ISERROR(Individual_Scores_Women_Var!E133), " ", IF(Individual_Scores_Women_Var!E133 = "Yes", "Yes", "  "))</f>
        <v xml:space="preserve">  </v>
      </c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 x14ac:dyDescent="0.2">
      <c r="B134" s="63" t="str">
        <f>Roster_Selection_Women!AB131&amp;" " &amp; "V "</f>
        <v xml:space="preserve">Rock Valley College V </v>
      </c>
      <c r="C134" s="63" t="str">
        <f>Roster_Selection_Women!AD131</f>
        <v>15-25962</v>
      </c>
      <c r="D134" s="63" t="str">
        <f>Roster_Selection_Women!AE131</f>
        <v>Maria Pawlak</v>
      </c>
      <c r="E134" s="64"/>
      <c r="F134" s="1" t="str">
        <f>IF(ISERROR(Individual_Scores_Women_Var!E134), " ", IF(Individual_Scores_Women_Var!E134 = "Yes", "Yes", "  "))</f>
        <v xml:space="preserve">  </v>
      </c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 x14ac:dyDescent="0.2">
      <c r="B135" s="63" t="str">
        <f>Roster_Selection_Women!AB132&amp;" " &amp; "V "</f>
        <v xml:space="preserve"> V </v>
      </c>
      <c r="C135" s="63" t="str">
        <f>Roster_Selection_Women!AD132</f>
        <v/>
      </c>
      <c r="D135" s="63" t="str">
        <f>Roster_Selection_Women!AE132</f>
        <v/>
      </c>
      <c r="E135" s="64"/>
      <c r="F135" s="1" t="str">
        <f>IF(ISERROR(Individual_Scores_Women_Var!E135), " ", IF(Individual_Scores_Women_Var!E135 = "Yes", "Yes", "  "))</f>
        <v xml:space="preserve">  </v>
      </c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 x14ac:dyDescent="0.2">
      <c r="B136" s="63" t="str">
        <f>Roster_Selection_Women!AB133&amp;" " &amp; "V "</f>
        <v xml:space="preserve"> V </v>
      </c>
      <c r="C136" s="63" t="str">
        <f>Roster_Selection_Women!AD133</f>
        <v/>
      </c>
      <c r="D136" s="63" t="str">
        <f>Roster_Selection_Women!AE133</f>
        <v/>
      </c>
      <c r="E136" s="64"/>
      <c r="F136" s="1" t="str">
        <f>IF(ISERROR(Individual_Scores_Women_Var!E136), " ", IF(Individual_Scores_Women_Var!E136 = "Yes", "Yes", "  "))</f>
        <v xml:space="preserve">  </v>
      </c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 x14ac:dyDescent="0.25">
      <c r="B137" s="63" t="s">
        <v>465</v>
      </c>
      <c r="C137" s="65" t="str">
        <f>Individual_Scores_Women_Var!C137</f>
        <v/>
      </c>
      <c r="D137" s="66" t="str">
        <f>Individual_Scores_Women_Var!D137</f>
        <v/>
      </c>
      <c r="E137" s="64"/>
      <c r="F137" s="13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 x14ac:dyDescent="0.25">
      <c r="B138" s="63" t="s">
        <v>465</v>
      </c>
      <c r="C138" s="65" t="str">
        <f>Individual_Scores_Women_Var!C138</f>
        <v/>
      </c>
      <c r="D138" s="66" t="str">
        <f>Individual_Scores_Women_Var!D138</f>
        <v/>
      </c>
      <c r="E138" s="64"/>
      <c r="F138" s="13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 x14ac:dyDescent="0.25">
      <c r="B139" s="63" t="s">
        <v>465</v>
      </c>
      <c r="C139" s="65" t="str">
        <f>Individual_Scores_Women_Var!C139</f>
        <v/>
      </c>
      <c r="D139" s="66" t="str">
        <f>Individual_Scores_Women_Var!D139</f>
        <v/>
      </c>
      <c r="E139" s="64"/>
      <c r="F139" s="13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 x14ac:dyDescent="0.2">
      <c r="B140" s="63" t="s">
        <v>29</v>
      </c>
      <c r="C140" s="63" t="s">
        <v>29</v>
      </c>
      <c r="D140" s="63" t="s">
        <v>29</v>
      </c>
      <c r="E140" s="67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 x14ac:dyDescent="0.2">
      <c r="B141" s="63" t="s">
        <v>29</v>
      </c>
      <c r="C141" s="63" t="s">
        <v>29</v>
      </c>
      <c r="D141" s="63" t="s">
        <v>29</v>
      </c>
      <c r="E141" s="67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 x14ac:dyDescent="0.2">
      <c r="B142" s="63" t="str">
        <f>Roster_Selection_Women!AB134&amp;" " &amp; "V "</f>
        <v xml:space="preserve">Savannah College Of Art And Design-Atlanta V </v>
      </c>
      <c r="C142" s="63" t="str">
        <f>Roster_Selection_Women!AD134</f>
        <v>19-1663</v>
      </c>
      <c r="D142" s="63" t="str">
        <f>Roster_Selection_Women!AE134</f>
        <v>Amy Sanchez</v>
      </c>
      <c r="E142" s="64"/>
      <c r="F142" s="1" t="str">
        <f>IF(ISERROR(Individual_Scores_Women_Var!E142), " ", IF(Individual_Scores_Women_Var!E142 = "Yes", "Yes", "  "))</f>
        <v xml:space="preserve">  </v>
      </c>
      <c r="G142" s="24" t="s">
        <v>449</v>
      </c>
      <c r="H142" s="52">
        <v>166</v>
      </c>
      <c r="I142" s="52">
        <v>158</v>
      </c>
      <c r="J142" s="52">
        <v>176</v>
      </c>
      <c r="K142" s="52">
        <v>189</v>
      </c>
      <c r="L142" s="52">
        <v>195</v>
      </c>
      <c r="M142" s="52">
        <v>181</v>
      </c>
      <c r="N142" s="52">
        <v>200</v>
      </c>
      <c r="O142" s="52">
        <v>214</v>
      </c>
      <c r="P142" s="52">
        <v>195</v>
      </c>
      <c r="Q142" s="52">
        <v>166</v>
      </c>
      <c r="R142" s="52">
        <v>176</v>
      </c>
      <c r="S142" s="52">
        <v>225</v>
      </c>
      <c r="T142" s="19">
        <f>SUM(H142:S142)</f>
        <v>2241</v>
      </c>
      <c r="U142" s="19">
        <f>COUNTIF(H142:S142, "&gt;0" )</f>
        <v>12</v>
      </c>
      <c r="V142" s="19">
        <f>T142/U142</f>
        <v>186.75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 x14ac:dyDescent="0.2">
      <c r="B143" s="63" t="str">
        <f>Roster_Selection_Women!AB135&amp;" " &amp; "V "</f>
        <v xml:space="preserve">Savannah College Of Art And Design-Atlanta V </v>
      </c>
      <c r="C143" s="63" t="str">
        <f>Roster_Selection_Women!AD135</f>
        <v>11-392939</v>
      </c>
      <c r="D143" s="63" t="str">
        <f>Roster_Selection_Women!AE135</f>
        <v>Arianna Echevarria</v>
      </c>
      <c r="E143" s="64"/>
      <c r="F143" s="1" t="str">
        <f>IF(ISERROR(Individual_Scores_Women_Var!E143), " ", IF(Individual_Scores_Women_Var!E143 = "Yes", "Yes", "  "))</f>
        <v xml:space="preserve">  </v>
      </c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 x14ac:dyDescent="0.2">
      <c r="B144" s="63" t="str">
        <f>Roster_Selection_Women!AB136&amp;" " &amp; "V "</f>
        <v xml:space="preserve">Savannah College Of Art And Design-Atlanta V </v>
      </c>
      <c r="C144" s="63" t="str">
        <f>Roster_Selection_Women!AD136</f>
        <v>16-75961</v>
      </c>
      <c r="D144" s="63" t="str">
        <f>Roster_Selection_Women!AE136</f>
        <v>Casey Saas</v>
      </c>
      <c r="E144" s="64"/>
      <c r="F144" s="1" t="str">
        <f>IF(ISERROR(Individual_Scores_Women_Var!E144), " ", IF(Individual_Scores_Women_Var!E144 = "Yes", "Yes", "  "))</f>
        <v xml:space="preserve">  </v>
      </c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 x14ac:dyDescent="0.2">
      <c r="B145" s="63" t="str">
        <f>Roster_Selection_Women!AB137&amp;" " &amp; "V "</f>
        <v xml:space="preserve">Savannah College Of Art And Design-Atlanta V </v>
      </c>
      <c r="C145" s="63" t="str">
        <f>Roster_Selection_Women!AD137</f>
        <v>6345-2969</v>
      </c>
      <c r="D145" s="63" t="str">
        <f>Roster_Selection_Women!AE137</f>
        <v>Katherine Adamec</v>
      </c>
      <c r="E145" s="64"/>
      <c r="F145" s="1" t="str">
        <f>IF(ISERROR(Individual_Scores_Women_Var!E145), " ", IF(Individual_Scores_Women_Var!E145 = "Yes", "Yes", "  "))</f>
        <v xml:space="preserve">  </v>
      </c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 x14ac:dyDescent="0.2">
      <c r="B146" s="63" t="str">
        <f>Roster_Selection_Women!AB138&amp;" " &amp; "V "</f>
        <v xml:space="preserve">Savannah College Of Art And Design-Atlanta V </v>
      </c>
      <c r="C146" s="63" t="str">
        <f>Roster_Selection_Women!AD138</f>
        <v>16-135207</v>
      </c>
      <c r="D146" s="63" t="str">
        <f>Roster_Selection_Women!AE138</f>
        <v>Mara Geiwitz</v>
      </c>
      <c r="E146" s="64"/>
      <c r="F146" s="1" t="str">
        <f>IF(ISERROR(Individual_Scores_Women_Var!E146), " ", IF(Individual_Scores_Women_Var!E146 = "Yes", "Yes", "  "))</f>
        <v xml:space="preserve">  </v>
      </c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 x14ac:dyDescent="0.2">
      <c r="B147" s="63" t="str">
        <f>Roster_Selection_Women!AB139&amp;" " &amp; "V "</f>
        <v xml:space="preserve">Savannah College Of Art And Design-Atlanta V </v>
      </c>
      <c r="C147" s="63" t="str">
        <f>Roster_Selection_Women!AD139</f>
        <v>21-466</v>
      </c>
      <c r="D147" s="63" t="str">
        <f>Roster_Selection_Women!AE139</f>
        <v>Maria Hernandez</v>
      </c>
      <c r="E147" s="64"/>
      <c r="F147" s="1" t="str">
        <f>IF(ISERROR(Individual_Scores_Women_Var!E147), " ", IF(Individual_Scores_Women_Var!E147 = "Yes", "Yes", "  "))</f>
        <v xml:space="preserve">  </v>
      </c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 x14ac:dyDescent="0.2">
      <c r="B148" s="63" t="str">
        <f>Roster_Selection_Women!AB140&amp;" " &amp; "V "</f>
        <v xml:space="preserve">Savannah College Of Art And Design-Atlanta V </v>
      </c>
      <c r="C148" s="63" t="str">
        <f>Roster_Selection_Women!AD140</f>
        <v>15-13602</v>
      </c>
      <c r="D148" s="63" t="str">
        <f>Roster_Selection_Women!AE140</f>
        <v>Sofia Ramirez - Granick</v>
      </c>
      <c r="E148" s="64"/>
      <c r="F148" s="1" t="str">
        <f>IF(ISERROR(Individual_Scores_Women_Var!E148), " ", IF(Individual_Scores_Women_Var!E148 = "Yes", "Yes", "  "))</f>
        <v xml:space="preserve">  </v>
      </c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 x14ac:dyDescent="0.2">
      <c r="B149" s="63" t="str">
        <f>Roster_Selection_Women!AB141&amp;" " &amp; "V "</f>
        <v xml:space="preserve">Savannah College Of Art And Design-Atlanta V </v>
      </c>
      <c r="C149" s="63" t="str">
        <f>Roster_Selection_Women!AD141</f>
        <v>8423-796</v>
      </c>
      <c r="D149" s="63" t="str">
        <f>Roster_Selection_Women!AE141</f>
        <v>Taylor Edgerton</v>
      </c>
      <c r="E149" s="64"/>
      <c r="F149" s="1" t="str">
        <f>IF(ISERROR(Individual_Scores_Women_Var!E149), " ", IF(Individual_Scores_Women_Var!E149 = "Yes", "Yes", "  "))</f>
        <v xml:space="preserve">  </v>
      </c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 x14ac:dyDescent="0.25">
      <c r="B150" s="63" t="s">
        <v>466</v>
      </c>
      <c r="C150" s="65" t="str">
        <f>Individual_Scores_Women_Var!C150</f>
        <v/>
      </c>
      <c r="D150" s="66" t="str">
        <f>Individual_Scores_Women_Var!D150</f>
        <v/>
      </c>
      <c r="E150" s="64"/>
      <c r="F150" s="13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 x14ac:dyDescent="0.25">
      <c r="B151" s="63" t="s">
        <v>466</v>
      </c>
      <c r="C151" s="65" t="str">
        <f>Individual_Scores_Women_Var!C151</f>
        <v/>
      </c>
      <c r="D151" s="66" t="str">
        <f>Individual_Scores_Women_Var!D151</f>
        <v/>
      </c>
      <c r="E151" s="64"/>
      <c r="F151" s="13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 x14ac:dyDescent="0.25">
      <c r="B152" s="63" t="s">
        <v>466</v>
      </c>
      <c r="C152" s="65" t="str">
        <f>Individual_Scores_Women_Var!C152</f>
        <v/>
      </c>
      <c r="D152" s="66" t="str">
        <f>Individual_Scores_Women_Var!D152</f>
        <v/>
      </c>
      <c r="E152" s="64"/>
      <c r="F152" s="13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 x14ac:dyDescent="0.2">
      <c r="B153" s="63" t="s">
        <v>29</v>
      </c>
      <c r="C153" s="63" t="s">
        <v>29</v>
      </c>
      <c r="D153" s="63" t="s">
        <v>29</v>
      </c>
      <c r="E153" s="67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 x14ac:dyDescent="0.2">
      <c r="B154" s="63" t="s">
        <v>29</v>
      </c>
      <c r="C154" s="63" t="s">
        <v>29</v>
      </c>
      <c r="D154" s="63" t="s">
        <v>29</v>
      </c>
      <c r="E154" s="67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 x14ac:dyDescent="0.2">
      <c r="B155" s="63" t="str">
        <f>Roster_Selection_Women!AB142&amp;" " &amp; "V "</f>
        <v xml:space="preserve">St. Francis (IL) ,University Of V </v>
      </c>
      <c r="C155" s="63" t="str">
        <f>Roster_Selection_Women!AD142</f>
        <v>11-225306</v>
      </c>
      <c r="D155" s="63" t="str">
        <f>Roster_Selection_Women!AE142</f>
        <v>Allison Nape</v>
      </c>
      <c r="E155" s="64"/>
      <c r="F155" s="1" t="str">
        <f>IF(ISERROR(Individual_Scores_Women_Var!E155), " ", IF(Individual_Scores_Women_Var!E155 = "Yes", "Yes", "  "))</f>
        <v xml:space="preserve">  </v>
      </c>
      <c r="G155" s="24" t="s">
        <v>449</v>
      </c>
      <c r="H155" s="52">
        <v>223</v>
      </c>
      <c r="I155" s="52">
        <v>248</v>
      </c>
      <c r="J155" s="52">
        <v>236</v>
      </c>
      <c r="K155" s="52">
        <v>257</v>
      </c>
      <c r="L155" s="52">
        <v>215</v>
      </c>
      <c r="M155" s="52">
        <v>153</v>
      </c>
      <c r="N155" s="52">
        <v>258</v>
      </c>
      <c r="O155" s="52">
        <v>236</v>
      </c>
      <c r="P155" s="52">
        <v>166</v>
      </c>
      <c r="Q155" s="52">
        <v>209</v>
      </c>
      <c r="R155" s="52">
        <v>199</v>
      </c>
      <c r="S155" s="52">
        <v>191</v>
      </c>
      <c r="T155" s="19">
        <f>SUM(H155:S155)</f>
        <v>2591</v>
      </c>
      <c r="U155" s="19">
        <f>COUNTIF(H155:S155, "&gt;0" )</f>
        <v>12</v>
      </c>
      <c r="V155" s="19">
        <f>T155/U155</f>
        <v>215.91666666666666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 x14ac:dyDescent="0.2">
      <c r="B156" s="63" t="str">
        <f>Roster_Selection_Women!AB143&amp;" " &amp; "V "</f>
        <v xml:space="preserve">St. Francis (IL) ,University Of V </v>
      </c>
      <c r="C156" s="63" t="str">
        <f>Roster_Selection_Women!AD143</f>
        <v>18-99752</v>
      </c>
      <c r="D156" s="63" t="str">
        <f>Roster_Selection_Women!AE143</f>
        <v>Bryanna Battles</v>
      </c>
      <c r="E156" s="64"/>
      <c r="F156" s="1" t="str">
        <f>IF(ISERROR(Individual_Scores_Women_Var!E156), " ", IF(Individual_Scores_Women_Var!E156 = "Yes", "Yes", "  "))</f>
        <v xml:space="preserve">  </v>
      </c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 x14ac:dyDescent="0.2">
      <c r="B157" s="63" t="str">
        <f>Roster_Selection_Women!AB144&amp;" " &amp; "V "</f>
        <v xml:space="preserve">St. Francis (IL) ,University Of V </v>
      </c>
      <c r="C157" s="63" t="str">
        <f>Roster_Selection_Women!AD144</f>
        <v>11-454461</v>
      </c>
      <c r="D157" s="63" t="str">
        <f>Roster_Selection_Women!AE144</f>
        <v>Estrella De La Rosa</v>
      </c>
      <c r="E157" s="64"/>
      <c r="F157" s="1" t="str">
        <f>IF(ISERROR(Individual_Scores_Women_Var!E157), " ", IF(Individual_Scores_Women_Var!E157 = "Yes", "Yes", "  "))</f>
        <v xml:space="preserve">  </v>
      </c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 x14ac:dyDescent="0.2">
      <c r="B158" s="63" t="str">
        <f>Roster_Selection_Women!AB145&amp;" " &amp; "V "</f>
        <v xml:space="preserve">St. Francis (IL) ,University Of V </v>
      </c>
      <c r="C158" s="63" t="str">
        <f>Roster_Selection_Women!AD145</f>
        <v>19-86140</v>
      </c>
      <c r="D158" s="63" t="str">
        <f>Roster_Selection_Women!AE145</f>
        <v>Kahlen Ranson</v>
      </c>
      <c r="E158" s="64"/>
      <c r="F158" s="1" t="str">
        <f>IF(ISERROR(Individual_Scores_Women_Var!E158), " ", IF(Individual_Scores_Women_Var!E158 = "Yes", "Yes", "  "))</f>
        <v xml:space="preserve">  </v>
      </c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 x14ac:dyDescent="0.2">
      <c r="B159" s="63" t="str">
        <f>Roster_Selection_Women!AB146&amp;" " &amp; "V "</f>
        <v xml:space="preserve">St. Francis (IL) ,University Of V </v>
      </c>
      <c r="C159" s="63" t="str">
        <f>Roster_Selection_Women!AD146</f>
        <v>5743-4867</v>
      </c>
      <c r="D159" s="63" t="str">
        <f>Roster_Selection_Women!AE146</f>
        <v>Kaitlyn Yearsich</v>
      </c>
      <c r="E159" s="64"/>
      <c r="F159" s="1" t="str">
        <f>IF(ISERROR(Individual_Scores_Women_Var!E159), " ", IF(Individual_Scores_Women_Var!E159 = "Yes", "Yes", "  "))</f>
        <v xml:space="preserve">  </v>
      </c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 x14ac:dyDescent="0.2">
      <c r="B160" s="63" t="str">
        <f>Roster_Selection_Women!AB147&amp;" " &amp; "V "</f>
        <v xml:space="preserve">St. Francis (IL) ,University Of V </v>
      </c>
      <c r="C160" s="63" t="str">
        <f>Roster_Selection_Women!AD147</f>
        <v>18-2038</v>
      </c>
      <c r="D160" s="63" t="str">
        <f>Roster_Selection_Women!AE147</f>
        <v>Karley Mason</v>
      </c>
      <c r="E160" s="64"/>
      <c r="F160" s="1" t="str">
        <f>IF(ISERROR(Individual_Scores_Women_Var!E160), " ", IF(Individual_Scores_Women_Var!E160 = "Yes", "Yes", "  "))</f>
        <v xml:space="preserve">  </v>
      </c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 x14ac:dyDescent="0.2">
      <c r="B161" s="63" t="str">
        <f>Roster_Selection_Women!AB148&amp;" " &amp; "V "</f>
        <v xml:space="preserve">St. Francis (IL) ,University Of V </v>
      </c>
      <c r="C161" s="63" t="str">
        <f>Roster_Selection_Women!AD148</f>
        <v>5686-2531</v>
      </c>
      <c r="D161" s="63" t="str">
        <f>Roster_Selection_Women!AE148</f>
        <v>Laura Rohlfs</v>
      </c>
      <c r="E161" s="64"/>
      <c r="F161" s="1" t="str">
        <f>IF(ISERROR(Individual_Scores_Women_Var!E161), " ", IF(Individual_Scores_Women_Var!E161 = "Yes", "Yes", "  "))</f>
        <v xml:space="preserve">  </v>
      </c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 x14ac:dyDescent="0.2">
      <c r="B162" s="63" t="str">
        <f>Roster_Selection_Women!AB149&amp;" " &amp; "V "</f>
        <v xml:space="preserve">St. Francis (IL) ,University Of V </v>
      </c>
      <c r="C162" s="63" t="str">
        <f>Roster_Selection_Women!AD149</f>
        <v>9652-12931</v>
      </c>
      <c r="D162" s="63" t="str">
        <f>Roster_Selection_Women!AE149</f>
        <v>McKenzie Mattice</v>
      </c>
      <c r="E162" s="64"/>
      <c r="F162" s="1" t="str">
        <f>IF(ISERROR(Individual_Scores_Women_Var!E162), " ", IF(Individual_Scores_Women_Var!E162 = "Yes", "Yes", "  "))</f>
        <v xml:space="preserve">  </v>
      </c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 x14ac:dyDescent="0.25">
      <c r="B163" s="63" t="s">
        <v>467</v>
      </c>
      <c r="C163" s="65" t="str">
        <f>Individual_Scores_Women_Var!C163</f>
        <v/>
      </c>
      <c r="D163" s="66" t="str">
        <f>Individual_Scores_Women_Var!D163</f>
        <v/>
      </c>
      <c r="E163" s="64"/>
      <c r="F163" s="13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 x14ac:dyDescent="0.25">
      <c r="B164" s="63" t="s">
        <v>467</v>
      </c>
      <c r="C164" s="65" t="str">
        <f>Individual_Scores_Women_Var!C164</f>
        <v/>
      </c>
      <c r="D164" s="66" t="str">
        <f>Individual_Scores_Women_Var!D164</f>
        <v/>
      </c>
      <c r="E164" s="64"/>
      <c r="F164" s="13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 x14ac:dyDescent="0.25">
      <c r="B165" s="63" t="s">
        <v>467</v>
      </c>
      <c r="C165" s="65" t="str">
        <f>Individual_Scores_Women_Var!C165</f>
        <v/>
      </c>
      <c r="D165" s="66" t="str">
        <f>Individual_Scores_Women_Var!D165</f>
        <v/>
      </c>
      <c r="E165" s="64"/>
      <c r="F165" s="13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 x14ac:dyDescent="0.2">
      <c r="B166" s="63" t="s">
        <v>29</v>
      </c>
      <c r="C166" s="63" t="s">
        <v>29</v>
      </c>
      <c r="D166" s="63" t="s">
        <v>29</v>
      </c>
      <c r="E166" s="67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 x14ac:dyDescent="0.2">
      <c r="B167" s="63" t="s">
        <v>29</v>
      </c>
      <c r="C167" s="63" t="s">
        <v>29</v>
      </c>
      <c r="D167" s="63" t="s">
        <v>29</v>
      </c>
      <c r="E167" s="67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 x14ac:dyDescent="0.2">
      <c r="B168" s="63" t="str">
        <f>Roster_Selection_Women!AB167&amp;" " &amp; "V "</f>
        <v xml:space="preserve">Tennessee Wesleyan University V </v>
      </c>
      <c r="C168" s="63" t="str">
        <f>Roster_Selection_Women!AD167</f>
        <v>20-26854</v>
      </c>
      <c r="D168" s="63" t="str">
        <f>Roster_Selection_Women!AE167</f>
        <v>Abigail Key</v>
      </c>
      <c r="E168" s="64"/>
      <c r="F168" s="1" t="str">
        <f>IF(ISERROR(Individual_Scores_Women_Var!E168), " ", IF(Individual_Scores_Women_Var!E168 = "Yes", "Yes", "  "))</f>
        <v xml:space="preserve">  </v>
      </c>
      <c r="G168" s="24" t="s">
        <v>449</v>
      </c>
      <c r="H168" s="52">
        <v>169</v>
      </c>
      <c r="I168" s="52">
        <v>182</v>
      </c>
      <c r="J168" s="52">
        <v>162</v>
      </c>
      <c r="K168" s="52">
        <v>199</v>
      </c>
      <c r="L168" s="52">
        <v>188</v>
      </c>
      <c r="M168" s="52">
        <v>203</v>
      </c>
      <c r="N168" s="52">
        <v>167</v>
      </c>
      <c r="O168" s="52">
        <v>176</v>
      </c>
      <c r="P168" s="52">
        <v>114</v>
      </c>
      <c r="Q168" s="52">
        <v>157</v>
      </c>
      <c r="R168" s="52">
        <v>180</v>
      </c>
      <c r="S168" s="52">
        <v>221</v>
      </c>
      <c r="T168" s="19">
        <f>SUM(H168:S168)</f>
        <v>2118</v>
      </c>
      <c r="U168" s="19">
        <f>COUNTIF(H168:S168, "&gt;0" )</f>
        <v>12</v>
      </c>
      <c r="V168" s="19">
        <f>T168/U168</f>
        <v>176.5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 x14ac:dyDescent="0.2">
      <c r="B169" s="63" t="str">
        <f>Roster_Selection_Women!AB168&amp;" " &amp; "V "</f>
        <v xml:space="preserve">Tennessee Wesleyan University V </v>
      </c>
      <c r="C169" s="63" t="str">
        <f>Roster_Selection_Women!AD168</f>
        <v>23-2537</v>
      </c>
      <c r="D169" s="63" t="str">
        <f>Roster_Selection_Women!AE168</f>
        <v>Ariana Harvey</v>
      </c>
      <c r="E169" s="64"/>
      <c r="F169" s="1" t="str">
        <f>IF(ISERROR(Individual_Scores_Women_Var!E169), " ", IF(Individual_Scores_Women_Var!E169 = "Yes", "Yes", "  "))</f>
        <v xml:space="preserve">  </v>
      </c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 x14ac:dyDescent="0.2">
      <c r="B170" s="63" t="str">
        <f>Roster_Selection_Women!AB169&amp;" " &amp; "V "</f>
        <v xml:space="preserve">Tennessee Wesleyan University V </v>
      </c>
      <c r="C170" s="63" t="str">
        <f>Roster_Selection_Women!AD169</f>
        <v>19-7272</v>
      </c>
      <c r="D170" s="63" t="str">
        <f>Roster_Selection_Women!AE169</f>
        <v>Ella Husted</v>
      </c>
      <c r="E170" s="64"/>
      <c r="F170" s="1" t="str">
        <f>IF(ISERROR(Individual_Scores_Women_Var!E170), " ", IF(Individual_Scores_Women_Var!E170 = "Yes", "Yes", "  "))</f>
        <v xml:space="preserve">  </v>
      </c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 x14ac:dyDescent="0.2">
      <c r="B171" s="63" t="str">
        <f>Roster_Selection_Women!AB170&amp;" " &amp; "V "</f>
        <v xml:space="preserve">Tennessee Wesleyan University V </v>
      </c>
      <c r="C171" s="63" t="str">
        <f>Roster_Selection_Women!AD170</f>
        <v>18-48229</v>
      </c>
      <c r="D171" s="63" t="str">
        <f>Roster_Selection_Women!AE170</f>
        <v>Jaycee Whitaker</v>
      </c>
      <c r="E171" s="64"/>
      <c r="F171" s="1" t="str">
        <f>IF(ISERROR(Individual_Scores_Women_Var!E171), " ", IF(Individual_Scores_Women_Var!E171 = "Yes", "Yes", "  "))</f>
        <v xml:space="preserve">  </v>
      </c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 x14ac:dyDescent="0.2">
      <c r="B172" s="63" t="str">
        <f>Roster_Selection_Women!AB171&amp;" " &amp; "V "</f>
        <v xml:space="preserve">Tennessee Wesleyan University V </v>
      </c>
      <c r="C172" s="63" t="str">
        <f>Roster_Selection_Women!AD171</f>
        <v>17-22585</v>
      </c>
      <c r="D172" s="63" t="str">
        <f>Roster_Selection_Women!AE171</f>
        <v>Kyleigh Husted</v>
      </c>
      <c r="E172" s="64"/>
      <c r="F172" s="1" t="str">
        <f>IF(ISERROR(Individual_Scores_Women_Var!E172), " ", IF(Individual_Scores_Women_Var!E172 = "Yes", "Yes", "  "))</f>
        <v xml:space="preserve">  </v>
      </c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 x14ac:dyDescent="0.2">
      <c r="B173" s="63" t="str">
        <f>Roster_Selection_Women!AB172&amp;" " &amp; "V "</f>
        <v xml:space="preserve">Tennessee Wesleyan University V </v>
      </c>
      <c r="C173" s="63" t="str">
        <f>Roster_Selection_Women!AD172</f>
        <v>8939-8453</v>
      </c>
      <c r="D173" s="63" t="str">
        <f>Roster_Selection_Women!AE172</f>
        <v>Madison Davis</v>
      </c>
      <c r="E173" s="64"/>
      <c r="F173" s="1" t="str">
        <f>IF(ISERROR(Individual_Scores_Women_Var!E173), " ", IF(Individual_Scores_Women_Var!E173 = "Yes", "Yes", "  "))</f>
        <v xml:space="preserve">  </v>
      </c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 x14ac:dyDescent="0.2">
      <c r="B174" s="63" t="str">
        <f>Roster_Selection_Women!AB173&amp;" " &amp; "V "</f>
        <v xml:space="preserve">Tennessee Wesleyan University V </v>
      </c>
      <c r="C174" s="63" t="str">
        <f>Roster_Selection_Women!AD173</f>
        <v>11-240603</v>
      </c>
      <c r="D174" s="63" t="str">
        <f>Roster_Selection_Women!AE173</f>
        <v>Stormy Wallace</v>
      </c>
      <c r="E174" s="64"/>
      <c r="F174" s="1" t="str">
        <f>IF(ISERROR(Individual_Scores_Women_Var!E174), " ", IF(Individual_Scores_Women_Var!E174 = "Yes", "Yes", "  "))</f>
        <v xml:space="preserve">  </v>
      </c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 x14ac:dyDescent="0.2">
      <c r="B175" s="63" t="str">
        <f>Roster_Selection_Women!AB174&amp;" " &amp; "V "</f>
        <v xml:space="preserve"> V </v>
      </c>
      <c r="C175" s="63" t="str">
        <f>Roster_Selection_Women!AD174</f>
        <v/>
      </c>
      <c r="D175" s="63" t="str">
        <f>Roster_Selection_Women!AE174</f>
        <v/>
      </c>
      <c r="E175" s="64"/>
      <c r="F175" s="1" t="str">
        <f>IF(ISERROR(Individual_Scores_Women_Var!E175), " ", IF(Individual_Scores_Women_Var!E175 = "Yes", "Yes", "  "))</f>
        <v xml:space="preserve">  </v>
      </c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 x14ac:dyDescent="0.25">
      <c r="B176" s="63" t="s">
        <v>468</v>
      </c>
      <c r="C176" s="65" t="str">
        <f>Individual_Scores_Women_Var!C176</f>
        <v/>
      </c>
      <c r="D176" s="66" t="str">
        <f>Individual_Scores_Women_Var!D176</f>
        <v/>
      </c>
      <c r="E176" s="64"/>
      <c r="F176" s="13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 x14ac:dyDescent="0.25">
      <c r="B177" s="63" t="s">
        <v>468</v>
      </c>
      <c r="C177" s="65" t="str">
        <f>Individual_Scores_Women_Var!C177</f>
        <v/>
      </c>
      <c r="D177" s="66" t="str">
        <f>Individual_Scores_Women_Var!D177</f>
        <v/>
      </c>
      <c r="E177" s="64"/>
      <c r="F177" s="13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 x14ac:dyDescent="0.25">
      <c r="B178" s="63" t="s">
        <v>468</v>
      </c>
      <c r="C178" s="65" t="str">
        <f>Individual_Scores_Women_Var!C178</f>
        <v/>
      </c>
      <c r="D178" s="66" t="str">
        <f>Individual_Scores_Women_Var!D178</f>
        <v/>
      </c>
      <c r="E178" s="64"/>
      <c r="F178" s="13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 x14ac:dyDescent="0.2">
      <c r="B179" s="63" t="s">
        <v>29</v>
      </c>
      <c r="C179" s="63" t="s">
        <v>29</v>
      </c>
      <c r="D179" s="63" t="s">
        <v>29</v>
      </c>
      <c r="E179" s="67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 x14ac:dyDescent="0.2">
      <c r="B180" s="63" t="s">
        <v>29</v>
      </c>
      <c r="C180" s="63" t="s">
        <v>29</v>
      </c>
      <c r="D180" s="63" t="s">
        <v>29</v>
      </c>
      <c r="E180" s="67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 x14ac:dyDescent="0.2">
      <c r="B181" s="63" t="str">
        <f>Roster_Selection_Women!AB175&amp;" " &amp; "V "</f>
        <v xml:space="preserve">Union College V </v>
      </c>
      <c r="C181" s="63" t="str">
        <f>Roster_Selection_Women!AD175</f>
        <v>16-7514</v>
      </c>
      <c r="D181" s="63" t="str">
        <f>Roster_Selection_Women!AE175</f>
        <v>Amber Thomason</v>
      </c>
      <c r="E181" s="64"/>
      <c r="F181" s="1" t="str">
        <f>IF(ISERROR(Individual_Scores_Women_Var!E181), " ", IF(Individual_Scores_Women_Var!E181 = "Yes", "Yes", "  "))</f>
        <v xml:space="preserve">  </v>
      </c>
      <c r="G181" s="24" t="s">
        <v>449</v>
      </c>
      <c r="H181" s="52">
        <v>96</v>
      </c>
      <c r="I181" s="52">
        <v>119</v>
      </c>
      <c r="J181" s="52">
        <v>108</v>
      </c>
      <c r="K181" s="52">
        <v>137</v>
      </c>
      <c r="L181" s="52">
        <v>124</v>
      </c>
      <c r="M181" s="52">
        <v>160</v>
      </c>
      <c r="N181" s="52">
        <v>163</v>
      </c>
      <c r="O181" s="52">
        <v>148</v>
      </c>
      <c r="P181" s="52">
        <v>152</v>
      </c>
      <c r="Q181" s="52">
        <v>172</v>
      </c>
      <c r="R181" s="52">
        <v>136</v>
      </c>
      <c r="S181" s="52">
        <v>148</v>
      </c>
      <c r="T181" s="19">
        <f>SUM(H181:S181)</f>
        <v>1663</v>
      </c>
      <c r="U181" s="19">
        <f>COUNTIF(H181:S181, "&gt;0" )</f>
        <v>12</v>
      </c>
      <c r="V181" s="19">
        <f>T181/U181</f>
        <v>138.58333333333334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29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 x14ac:dyDescent="0.2">
      <c r="B182" s="63" t="str">
        <f>Roster_Selection_Women!AB176&amp;" " &amp; "V "</f>
        <v xml:space="preserve">Union College V </v>
      </c>
      <c r="C182" s="63" t="str">
        <f>Roster_Selection_Women!AD176</f>
        <v>18-82609</v>
      </c>
      <c r="D182" s="63" t="str">
        <f>Roster_Selection_Women!AE176</f>
        <v>Heaven Cooper</v>
      </c>
      <c r="E182" s="64"/>
      <c r="F182" s="1" t="str">
        <f>IF(ISERROR(Individual_Scores_Women_Var!E182), " ", IF(Individual_Scores_Women_Var!E182 = "Yes", "Yes", "  "))</f>
        <v xml:space="preserve">  </v>
      </c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 x14ac:dyDescent="0.2">
      <c r="B183" s="63" t="str">
        <f>Roster_Selection_Women!AB177&amp;" " &amp; "V "</f>
        <v xml:space="preserve">Union College V </v>
      </c>
      <c r="C183" s="63" t="str">
        <f>Roster_Selection_Women!AD177</f>
        <v>17-10180</v>
      </c>
      <c r="D183" s="63" t="str">
        <f>Roster_Selection_Women!AE177</f>
        <v>Madelynn Napier</v>
      </c>
      <c r="E183" s="64"/>
      <c r="F183" s="1" t="str">
        <f>IF(ISERROR(Individual_Scores_Women_Var!E183), " ", IF(Individual_Scores_Women_Var!E183 = "Yes", "Yes", "  "))</f>
        <v xml:space="preserve">  </v>
      </c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 x14ac:dyDescent="0.2">
      <c r="B184" s="63" t="str">
        <f>Roster_Selection_Women!AB178&amp;" " &amp; "V "</f>
        <v xml:space="preserve">Union College V </v>
      </c>
      <c r="C184" s="63" t="str">
        <f>Roster_Selection_Women!AD178</f>
        <v>7914-22698</v>
      </c>
      <c r="D184" s="63" t="str">
        <f>Roster_Selection_Women!AE178</f>
        <v>Meghan Bernard</v>
      </c>
      <c r="E184" s="64"/>
      <c r="F184" s="1" t="str">
        <f>IF(ISERROR(Individual_Scores_Women_Var!E184), " ", IF(Individual_Scores_Women_Var!E184 = "Yes", "Yes", "  "))</f>
        <v xml:space="preserve">  </v>
      </c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 x14ac:dyDescent="0.2">
      <c r="B185" s="63" t="str">
        <f>Roster_Selection_Women!AB179&amp;" " &amp; "V "</f>
        <v xml:space="preserve">Union College V </v>
      </c>
      <c r="C185" s="63" t="str">
        <f>Roster_Selection_Women!AD179</f>
        <v>22-4008</v>
      </c>
      <c r="D185" s="63" t="str">
        <f>Roster_Selection_Women!AE179</f>
        <v>Olivia Brock</v>
      </c>
      <c r="E185" s="64"/>
      <c r="F185" s="1" t="str">
        <f>IF(ISERROR(Individual_Scores_Women_Var!E185), " ", IF(Individual_Scores_Women_Var!E185 = "Yes", "Yes", "  "))</f>
        <v xml:space="preserve">  </v>
      </c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 x14ac:dyDescent="0.2">
      <c r="B186" s="63" t="str">
        <f>Roster_Selection_Women!AB180&amp;" " &amp; "V "</f>
        <v xml:space="preserve"> V </v>
      </c>
      <c r="C186" s="63" t="str">
        <f>Roster_Selection_Women!AD180</f>
        <v/>
      </c>
      <c r="D186" s="63" t="str">
        <f>Roster_Selection_Women!AE180</f>
        <v/>
      </c>
      <c r="E186" s="64"/>
      <c r="F186" s="1" t="str">
        <f>IF(ISERROR(Individual_Scores_Women_Var!E186), " ", IF(Individual_Scores_Women_Var!E186 = "Yes", "Yes", "  "))</f>
        <v xml:space="preserve">  </v>
      </c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 x14ac:dyDescent="0.2">
      <c r="B187" s="63" t="str">
        <f>Roster_Selection_Women!AB181&amp;" " &amp; "V "</f>
        <v xml:space="preserve"> V </v>
      </c>
      <c r="C187" s="63" t="str">
        <f>Roster_Selection_Women!AD181</f>
        <v/>
      </c>
      <c r="D187" s="63" t="str">
        <f>Roster_Selection_Women!AE181</f>
        <v/>
      </c>
      <c r="E187" s="64"/>
      <c r="F187" s="1" t="str">
        <f>IF(ISERROR(Individual_Scores_Women_Var!E187), " ", IF(Individual_Scores_Women_Var!E187 = "Yes", "Yes", "  "))</f>
        <v xml:space="preserve">  </v>
      </c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 x14ac:dyDescent="0.2">
      <c r="B188" s="63" t="str">
        <f>Roster_Selection_Women!AB182&amp;" " &amp; "V "</f>
        <v xml:space="preserve"> V </v>
      </c>
      <c r="C188" s="63" t="str">
        <f>Roster_Selection_Women!AD182</f>
        <v/>
      </c>
      <c r="D188" s="63" t="str">
        <f>Roster_Selection_Women!AE182</f>
        <v/>
      </c>
      <c r="E188" s="64"/>
      <c r="F188" s="1" t="str">
        <f>IF(ISERROR(Individual_Scores_Women_Var!E188), " ", IF(Individual_Scores_Women_Var!E188 = "Yes", "Yes", "  "))</f>
        <v xml:space="preserve">  </v>
      </c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 x14ac:dyDescent="0.25">
      <c r="B189" s="63" t="s">
        <v>469</v>
      </c>
      <c r="C189" s="65" t="str">
        <f>Individual_Scores_Women_Var!C189</f>
        <v/>
      </c>
      <c r="D189" s="66" t="str">
        <f>Individual_Scores_Women_Var!D189</f>
        <v/>
      </c>
      <c r="E189" s="64"/>
      <c r="F189" s="13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 x14ac:dyDescent="0.25">
      <c r="B190" s="63" t="s">
        <v>469</v>
      </c>
      <c r="C190" s="65" t="str">
        <f>Individual_Scores_Women_Var!C190</f>
        <v/>
      </c>
      <c r="D190" s="66" t="str">
        <f>Individual_Scores_Women_Var!D190</f>
        <v/>
      </c>
      <c r="E190" s="64"/>
      <c r="F190" s="13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 x14ac:dyDescent="0.25">
      <c r="B191" s="63" t="s">
        <v>469</v>
      </c>
      <c r="C191" s="65" t="str">
        <f>Individual_Scores_Women_Var!C191</f>
        <v/>
      </c>
      <c r="D191" s="66" t="str">
        <f>Individual_Scores_Women_Var!D191</f>
        <v/>
      </c>
      <c r="E191" s="64"/>
      <c r="F191" s="13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 x14ac:dyDescent="0.2">
      <c r="B192" s="63" t="s">
        <v>29</v>
      </c>
      <c r="C192" s="63" t="s">
        <v>29</v>
      </c>
      <c r="D192" s="63" t="s">
        <v>29</v>
      </c>
      <c r="E192" s="67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 x14ac:dyDescent="0.2">
      <c r="B193" s="63" t="s">
        <v>29</v>
      </c>
      <c r="C193" s="63" t="s">
        <v>29</v>
      </c>
      <c r="D193" s="63" t="s">
        <v>29</v>
      </c>
      <c r="E193" s="67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 x14ac:dyDescent="0.2">
      <c r="B194" s="63" t="str">
        <f>Roster_Selection_Women!AB183&amp;" " &amp; "V "</f>
        <v xml:space="preserve">University of the Cumberlands V </v>
      </c>
      <c r="C194" s="63" t="str">
        <f>Roster_Selection_Women!AD183</f>
        <v>17-43815</v>
      </c>
      <c r="D194" s="63" t="str">
        <f>Roster_Selection_Women!AE183</f>
        <v>Erika Taylor</v>
      </c>
      <c r="E194" s="64"/>
      <c r="F194" s="1" t="str">
        <f>IF(ISERROR(Individual_Scores_Women_Var!E194), " ", IF(Individual_Scores_Women_Var!E194 = "Yes", "Yes", "  "))</f>
        <v xml:space="preserve">  </v>
      </c>
      <c r="G194" s="24" t="s">
        <v>449</v>
      </c>
      <c r="H194" s="52">
        <v>159</v>
      </c>
      <c r="I194" s="52">
        <v>223</v>
      </c>
      <c r="J194" s="52">
        <v>208</v>
      </c>
      <c r="K194" s="52">
        <v>191</v>
      </c>
      <c r="L194" s="52">
        <v>178</v>
      </c>
      <c r="M194" s="52">
        <v>185</v>
      </c>
      <c r="N194" s="52">
        <v>193</v>
      </c>
      <c r="O194" s="52">
        <v>176</v>
      </c>
      <c r="P194" s="52">
        <v>174</v>
      </c>
      <c r="Q194" s="52">
        <v>210</v>
      </c>
      <c r="R194" s="52">
        <v>184</v>
      </c>
      <c r="S194" s="52">
        <v>181</v>
      </c>
      <c r="T194" s="19">
        <f>SUM(H194:S194)</f>
        <v>2262</v>
      </c>
      <c r="U194" s="19">
        <f>COUNTIF(H194:S194, "&gt;0" )</f>
        <v>12</v>
      </c>
      <c r="V194" s="19">
        <f>T194/U194</f>
        <v>188.5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29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 x14ac:dyDescent="0.2">
      <c r="B195" s="63" t="str">
        <f>Roster_Selection_Women!AB184&amp;" " &amp; "V "</f>
        <v xml:space="preserve">University of the Cumberlands V </v>
      </c>
      <c r="C195" s="63" t="str">
        <f>Roster_Selection_Women!AD184</f>
        <v>11-765785</v>
      </c>
      <c r="D195" s="63" t="str">
        <f>Roster_Selection_Women!AE184</f>
        <v>Haleigh Lawwell</v>
      </c>
      <c r="E195" s="64"/>
      <c r="F195" s="1" t="str">
        <f>IF(ISERROR(Individual_Scores_Women_Var!E195), " ", IF(Individual_Scores_Women_Var!E195 = "Yes", "Yes", "  "))</f>
        <v xml:space="preserve">  </v>
      </c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 x14ac:dyDescent="0.2">
      <c r="B196" s="63" t="str">
        <f>Roster_Selection_Women!AB185&amp;" " &amp; "V "</f>
        <v xml:space="preserve">University of the Cumberlands V </v>
      </c>
      <c r="C196" s="63" t="str">
        <f>Roster_Selection_Women!AD185</f>
        <v>5923-184</v>
      </c>
      <c r="D196" s="63" t="str">
        <f>Roster_Selection_Women!AE185</f>
        <v>Jacqueline Oliphant</v>
      </c>
      <c r="E196" s="64"/>
      <c r="F196" s="1" t="str">
        <f>IF(ISERROR(Individual_Scores_Women_Var!E196), " ", IF(Individual_Scores_Women_Var!E196 = "Yes", "Yes", "  "))</f>
        <v xml:space="preserve">  </v>
      </c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 x14ac:dyDescent="0.2">
      <c r="B197" s="63" t="str">
        <f>Roster_Selection_Women!AB186&amp;" " &amp; "V "</f>
        <v xml:space="preserve">University of the Cumberlands V </v>
      </c>
      <c r="C197" s="63" t="str">
        <f>Roster_Selection_Women!AD186</f>
        <v>11-406229</v>
      </c>
      <c r="D197" s="63" t="str">
        <f>Roster_Selection_Women!AE186</f>
        <v>Kiara Abanto</v>
      </c>
      <c r="E197" s="64"/>
      <c r="F197" s="1" t="str">
        <f>IF(ISERROR(Individual_Scores_Women_Var!E197), " ", IF(Individual_Scores_Women_Var!E197 = "Yes", "Yes", "  "))</f>
        <v xml:space="preserve">  </v>
      </c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 x14ac:dyDescent="0.2">
      <c r="B198" s="63" t="str">
        <f>Roster_Selection_Women!AB187&amp;" " &amp; "V "</f>
        <v xml:space="preserve">University of the Cumberlands V </v>
      </c>
      <c r="C198" s="63" t="str">
        <f>Roster_Selection_Women!AD187</f>
        <v>7914-3935</v>
      </c>
      <c r="D198" s="63" t="str">
        <f>Roster_Selection_Women!AE187</f>
        <v>Paige Frantz</v>
      </c>
      <c r="E198" s="64"/>
      <c r="F198" s="1" t="str">
        <f>IF(ISERROR(Individual_Scores_Women_Var!E198), " ", IF(Individual_Scores_Women_Var!E198 = "Yes", "Yes", "  "))</f>
        <v xml:space="preserve">  </v>
      </c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 x14ac:dyDescent="0.2">
      <c r="B199" s="63" t="str">
        <f>Roster_Selection_Women!AB188&amp;" " &amp; "V "</f>
        <v xml:space="preserve">University of the Cumberlands V </v>
      </c>
      <c r="C199" s="63" t="str">
        <f>Roster_Selection_Women!AD188</f>
        <v>11-546302</v>
      </c>
      <c r="D199" s="63" t="str">
        <f>Roster_Selection_Women!AE188</f>
        <v>Skyler Holt</v>
      </c>
      <c r="E199" s="64"/>
      <c r="F199" s="1" t="str">
        <f>IF(ISERROR(Individual_Scores_Women_Var!E199), " ", IF(Individual_Scores_Women_Var!E199 = "Yes", "Yes", "  "))</f>
        <v xml:space="preserve">  </v>
      </c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 x14ac:dyDescent="0.2">
      <c r="B200" s="63" t="str">
        <f>Roster_Selection_Women!AB189&amp;" " &amp; "V "</f>
        <v xml:space="preserve"> V </v>
      </c>
      <c r="C200" s="63" t="str">
        <f>Roster_Selection_Women!AD189</f>
        <v/>
      </c>
      <c r="D200" s="63" t="str">
        <f>Roster_Selection_Women!AE189</f>
        <v/>
      </c>
      <c r="E200" s="64"/>
      <c r="F200" s="1" t="str">
        <f>IF(ISERROR(Individual_Scores_Women_Var!E200), " ", IF(Individual_Scores_Women_Var!E200 = "Yes", "Yes", "  "))</f>
        <v xml:space="preserve">  </v>
      </c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 x14ac:dyDescent="0.2">
      <c r="B201" s="63" t="str">
        <f>Roster_Selection_Women!AB190&amp;" " &amp; "V "</f>
        <v xml:space="preserve"> V </v>
      </c>
      <c r="C201" s="63" t="str">
        <f>Roster_Selection_Women!AD190</f>
        <v/>
      </c>
      <c r="D201" s="63" t="str">
        <f>Roster_Selection_Women!AE190</f>
        <v/>
      </c>
      <c r="E201" s="64"/>
      <c r="F201" s="1" t="str">
        <f>IF(ISERROR(Individual_Scores_Women_Var!E201), " ", IF(Individual_Scores_Women_Var!E201 = "Yes", "Yes", "  "))</f>
        <v xml:space="preserve">  </v>
      </c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 x14ac:dyDescent="0.25">
      <c r="B202" s="63" t="s">
        <v>470</v>
      </c>
      <c r="C202" s="65" t="str">
        <f>Individual_Scores_Women_Var!C202</f>
        <v/>
      </c>
      <c r="D202" s="66" t="str">
        <f>Individual_Scores_Women_Var!D202</f>
        <v/>
      </c>
      <c r="E202" s="64"/>
      <c r="F202" s="13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 x14ac:dyDescent="0.25">
      <c r="B203" s="63" t="s">
        <v>470</v>
      </c>
      <c r="C203" s="65" t="str">
        <f>Individual_Scores_Women_Var!C203</f>
        <v/>
      </c>
      <c r="D203" s="66" t="str">
        <f>Individual_Scores_Women_Var!D203</f>
        <v/>
      </c>
      <c r="E203" s="64"/>
      <c r="F203" s="13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 x14ac:dyDescent="0.25">
      <c r="B204" s="63" t="s">
        <v>470</v>
      </c>
      <c r="C204" s="65" t="str">
        <f>Individual_Scores_Women_Var!C204</f>
        <v/>
      </c>
      <c r="D204" s="66" t="str">
        <f>Individual_Scores_Women_Var!D204</f>
        <v/>
      </c>
      <c r="E204" s="64"/>
      <c r="F204" s="13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 x14ac:dyDescent="0.2">
      <c r="B205" s="63" t="s">
        <v>29</v>
      </c>
      <c r="C205" s="63" t="s">
        <v>29</v>
      </c>
      <c r="D205" s="63" t="s">
        <v>29</v>
      </c>
      <c r="E205" s="67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 x14ac:dyDescent="0.2">
      <c r="B206" s="63" t="s">
        <v>29</v>
      </c>
      <c r="C206" s="63" t="s">
        <v>29</v>
      </c>
      <c r="D206" s="63" t="s">
        <v>29</v>
      </c>
      <c r="E206" s="67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 x14ac:dyDescent="0.2">
      <c r="B207" s="63" t="str">
        <f>Roster_Selection_Women!AB194&amp;" " &amp; "V "</f>
        <v xml:space="preserve">Webber International University V </v>
      </c>
      <c r="C207" s="63" t="str">
        <f>Roster_Selection_Women!AD194</f>
        <v>11-188181</v>
      </c>
      <c r="D207" s="63" t="str">
        <f>Roster_Selection_Women!AE194</f>
        <v>Aliyah Alleyne</v>
      </c>
      <c r="E207" s="64"/>
      <c r="F207" s="1" t="str">
        <f>IF(ISERROR(Individual_Scores_Women_Var!E207), " ", IF(Individual_Scores_Women_Var!E207 = "Yes", "Yes", "  "))</f>
        <v xml:space="preserve">  </v>
      </c>
      <c r="G207" s="24" t="s">
        <v>449</v>
      </c>
      <c r="H207" s="52">
        <v>183</v>
      </c>
      <c r="I207" s="52">
        <v>180</v>
      </c>
      <c r="J207" s="52">
        <v>198</v>
      </c>
      <c r="K207" s="52">
        <v>185</v>
      </c>
      <c r="L207" s="52">
        <v>158</v>
      </c>
      <c r="M207" s="52">
        <v>160</v>
      </c>
      <c r="N207" s="52">
        <v>237</v>
      </c>
      <c r="O207" s="52">
        <v>189</v>
      </c>
      <c r="P207" s="52">
        <v>207</v>
      </c>
      <c r="Q207" s="52">
        <v>224</v>
      </c>
      <c r="R207" s="52">
        <v>182</v>
      </c>
      <c r="S207" s="52">
        <v>213</v>
      </c>
      <c r="T207" s="19">
        <f>SUM(H207:S207)</f>
        <v>2316</v>
      </c>
      <c r="U207" s="19">
        <f>COUNTIF(H207:S207, "&gt;0" )</f>
        <v>12</v>
      </c>
      <c r="V207" s="19">
        <f>T207/U207</f>
        <v>193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 x14ac:dyDescent="0.2">
      <c r="B208" s="63" t="str">
        <f>Roster_Selection_Women!AB195&amp;" " &amp; "V "</f>
        <v xml:space="preserve">Webber International University V </v>
      </c>
      <c r="C208" s="63" t="str">
        <f>Roster_Selection_Women!AD195</f>
        <v>20-37620</v>
      </c>
      <c r="D208" s="63" t="str">
        <f>Roster_Selection_Women!AE195</f>
        <v>Jaqueline Witura</v>
      </c>
      <c r="E208" s="64"/>
      <c r="F208" s="1" t="str">
        <f>IF(ISERROR(Individual_Scores_Women_Var!E208), " ", IF(Individual_Scores_Women_Var!E208 = "Yes", "Yes", "  "))</f>
        <v xml:space="preserve">  </v>
      </c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 x14ac:dyDescent="0.2">
      <c r="B209" s="63" t="str">
        <f>Roster_Selection_Women!AB196&amp;" " &amp; "V "</f>
        <v xml:space="preserve">Webber International University V </v>
      </c>
      <c r="C209" s="63" t="str">
        <f>Roster_Selection_Women!AD196</f>
        <v>11-60100</v>
      </c>
      <c r="D209" s="63" t="str">
        <f>Roster_Selection_Women!AE196</f>
        <v>Jenna Williams</v>
      </c>
      <c r="E209" s="64"/>
      <c r="F209" s="1" t="str">
        <f>IF(ISERROR(Individual_Scores_Women_Var!E209), " ", IF(Individual_Scores_Women_Var!E209 = "Yes", "Yes", "  "))</f>
        <v xml:space="preserve">  </v>
      </c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 x14ac:dyDescent="0.2">
      <c r="B210" s="63" t="str">
        <f>Roster_Selection_Women!AB197&amp;" " &amp; "V "</f>
        <v xml:space="preserve">Webber International University V </v>
      </c>
      <c r="C210" s="63" t="str">
        <f>Roster_Selection_Women!AD197</f>
        <v>11-713414</v>
      </c>
      <c r="D210" s="63" t="str">
        <f>Roster_Selection_Women!AE197</f>
        <v>Kelsie Zanin</v>
      </c>
      <c r="E210" s="64"/>
      <c r="F210" s="1" t="str">
        <f>IF(ISERROR(Individual_Scores_Women_Var!E210), " ", IF(Individual_Scores_Women_Var!E210 = "Yes", "Yes", "  "))</f>
        <v xml:space="preserve">  </v>
      </c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 x14ac:dyDescent="0.2">
      <c r="B211" s="63" t="str">
        <f>Roster_Selection_Women!AB198&amp;" " &amp; "V "</f>
        <v xml:space="preserve">Webber International University V </v>
      </c>
      <c r="C211" s="63" t="str">
        <f>Roster_Selection_Women!AD198</f>
        <v>11-381423</v>
      </c>
      <c r="D211" s="63" t="str">
        <f>Roster_Selection_Women!AE198</f>
        <v>Liberty McKinney</v>
      </c>
      <c r="E211" s="64"/>
      <c r="F211" s="1" t="str">
        <f>IF(ISERROR(Individual_Scores_Women_Var!E211), " ", IF(Individual_Scores_Women_Var!E211 = "Yes", "Yes", "  "))</f>
        <v xml:space="preserve">  </v>
      </c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 x14ac:dyDescent="0.2">
      <c r="B212" s="63" t="str">
        <f>Roster_Selection_Women!AB199&amp;" " &amp; "V "</f>
        <v xml:space="preserve">Webber International University V </v>
      </c>
      <c r="C212" s="63" t="str">
        <f>Roster_Selection_Women!AD199</f>
        <v>6479-3185</v>
      </c>
      <c r="D212" s="63" t="str">
        <f>Roster_Selection_Women!AE199</f>
        <v>Linda Himes</v>
      </c>
      <c r="E212" s="64"/>
      <c r="F212" s="1" t="str">
        <f>IF(ISERROR(Individual_Scores_Women_Var!E212), " ", IF(Individual_Scores_Women_Var!E212 = "Yes", "Yes", "  "))</f>
        <v xml:space="preserve">  </v>
      </c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 x14ac:dyDescent="0.2">
      <c r="B213" s="63" t="str">
        <f>Roster_Selection_Women!AB200&amp;" " &amp; "V "</f>
        <v xml:space="preserve">Webber International University V </v>
      </c>
      <c r="C213" s="63" t="str">
        <f>Roster_Selection_Women!AD200</f>
        <v>21-9035</v>
      </c>
      <c r="D213" s="63" t="str">
        <f>Roster_Selection_Women!AE200</f>
        <v>Maria Gonzalez</v>
      </c>
      <c r="E213" s="64"/>
      <c r="F213" s="1" t="str">
        <f>IF(ISERROR(Individual_Scores_Women_Var!E213), " ", IF(Individual_Scores_Women_Var!E213 = "Yes", "Yes", "  "))</f>
        <v xml:space="preserve">  </v>
      </c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 x14ac:dyDescent="0.2">
      <c r="B214" s="63" t="str">
        <f>Roster_Selection_Women!AB201&amp;" " &amp; "V "</f>
        <v xml:space="preserve"> V </v>
      </c>
      <c r="C214" s="63" t="str">
        <f>Roster_Selection_Women!AD201</f>
        <v/>
      </c>
      <c r="D214" s="63" t="str">
        <f>Roster_Selection_Women!AE201</f>
        <v/>
      </c>
      <c r="E214" s="64"/>
      <c r="F214" s="1" t="str">
        <f>IF(ISERROR(Individual_Scores_Women_Var!E214), " ", IF(Individual_Scores_Women_Var!E214 = "Yes", "Yes", "  "))</f>
        <v xml:space="preserve">  </v>
      </c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 x14ac:dyDescent="0.25">
      <c r="B215" s="63" t="s">
        <v>471</v>
      </c>
      <c r="C215" s="65" t="str">
        <f>Individual_Scores_Women_Var!C215</f>
        <v/>
      </c>
      <c r="D215" s="66" t="str">
        <f>Individual_Scores_Women_Var!D215</f>
        <v/>
      </c>
      <c r="E215" s="64"/>
      <c r="F215" s="13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 x14ac:dyDescent="0.25">
      <c r="B216" s="63" t="s">
        <v>471</v>
      </c>
      <c r="C216" s="65" t="str">
        <f>Individual_Scores_Women_Var!C216</f>
        <v/>
      </c>
      <c r="D216" s="66" t="str">
        <f>Individual_Scores_Women_Var!D216</f>
        <v/>
      </c>
      <c r="E216" s="64"/>
      <c r="F216" s="13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 x14ac:dyDescent="0.25">
      <c r="B217" s="63" t="s">
        <v>471</v>
      </c>
      <c r="C217" s="65" t="str">
        <f>Individual_Scores_Women_Var!C217</f>
        <v/>
      </c>
      <c r="D217" s="66" t="str">
        <f>Individual_Scores_Women_Var!D217</f>
        <v/>
      </c>
      <c r="E217" s="64"/>
      <c r="F217" s="13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 x14ac:dyDescent="0.2">
      <c r="B218" s="63" t="s">
        <v>29</v>
      </c>
      <c r="C218" s="63" t="s">
        <v>29</v>
      </c>
      <c r="D218" s="63" t="s">
        <v>29</v>
      </c>
      <c r="E218" s="67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 x14ac:dyDescent="0.2">
      <c r="B219" s="63" t="s">
        <v>29</v>
      </c>
      <c r="C219" s="63" t="s">
        <v>29</v>
      </c>
      <c r="D219" s="63" t="s">
        <v>29</v>
      </c>
      <c r="E219" s="67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 x14ac:dyDescent="0.2">
      <c r="B220" s="63" t="str">
        <f>Roster_Selection_Women!AB204&amp;" " &amp; "V "</f>
        <v xml:space="preserve">William Woods University V </v>
      </c>
      <c r="C220" s="63" t="str">
        <f>Roster_Selection_Women!AD204</f>
        <v>17-99406</v>
      </c>
      <c r="D220" s="63" t="str">
        <f>Roster_Selection_Women!AE204</f>
        <v>Bethany Johnson</v>
      </c>
      <c r="E220" s="64"/>
      <c r="F220" s="1" t="str">
        <f>IF(ISERROR(Individual_Scores_Women_Var!E220), " ", IF(Individual_Scores_Women_Var!E220 = "Yes", "Yes", "  "))</f>
        <v xml:space="preserve">  </v>
      </c>
      <c r="G220" s="24" t="s">
        <v>449</v>
      </c>
      <c r="H220" s="52">
        <v>226</v>
      </c>
      <c r="I220" s="52">
        <v>204</v>
      </c>
      <c r="J220" s="52">
        <v>189</v>
      </c>
      <c r="K220" s="52">
        <v>202</v>
      </c>
      <c r="L220" s="52">
        <v>225</v>
      </c>
      <c r="M220" s="52">
        <v>197</v>
      </c>
      <c r="N220" s="52">
        <v>181</v>
      </c>
      <c r="O220" s="52">
        <v>177</v>
      </c>
      <c r="P220" s="52">
        <v>192</v>
      </c>
      <c r="Q220" s="52">
        <v>197</v>
      </c>
      <c r="R220" s="52">
        <v>226</v>
      </c>
      <c r="S220" s="52">
        <v>223</v>
      </c>
      <c r="T220" s="19">
        <f>SUM(H220:S220)</f>
        <v>2439</v>
      </c>
      <c r="U220" s="19">
        <f>COUNTIF(H220:S220, "&gt;0" )</f>
        <v>12</v>
      </c>
      <c r="V220" s="19">
        <f>T220/U220</f>
        <v>203.25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 x14ac:dyDescent="0.2">
      <c r="B221" s="63" t="str">
        <f>Roster_Selection_Women!AB205&amp;" " &amp; "V "</f>
        <v xml:space="preserve">William Woods University V </v>
      </c>
      <c r="C221" s="63" t="str">
        <f>Roster_Selection_Women!AD205</f>
        <v>18-17170</v>
      </c>
      <c r="D221" s="63" t="str">
        <f>Roster_Selection_Women!AE205</f>
        <v>Caitlyn Rawson</v>
      </c>
      <c r="E221" s="64"/>
      <c r="F221" s="1" t="str">
        <f>IF(ISERROR(Individual_Scores_Women_Var!E221), " ", IF(Individual_Scores_Women_Var!E221 = "Yes", "Yes", "  "))</f>
        <v xml:space="preserve">  </v>
      </c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 x14ac:dyDescent="0.2">
      <c r="B222" s="63" t="str">
        <f>Roster_Selection_Women!AB206&amp;" " &amp; "V "</f>
        <v xml:space="preserve">William Woods University V </v>
      </c>
      <c r="C222" s="63" t="str">
        <f>Roster_Selection_Women!AD206</f>
        <v>11-380870</v>
      </c>
      <c r="D222" s="63" t="str">
        <f>Roster_Selection_Women!AE206</f>
        <v>Hailey Triske</v>
      </c>
      <c r="E222" s="64"/>
      <c r="F222" s="1" t="str">
        <f>IF(ISERROR(Individual_Scores_Women_Var!E222), " ", IF(Individual_Scores_Women_Var!E222 = "Yes", "Yes", "  "))</f>
        <v xml:space="preserve">  </v>
      </c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 x14ac:dyDescent="0.2">
      <c r="B223" s="63" t="str">
        <f>Roster_Selection_Women!AB207&amp;" " &amp; "V "</f>
        <v xml:space="preserve">William Woods University V </v>
      </c>
      <c r="C223" s="63" t="str">
        <f>Roster_Selection_Women!AD207</f>
        <v>22-1676</v>
      </c>
      <c r="D223" s="63" t="str">
        <f>Roster_Selection_Women!AE207</f>
        <v>Izzy Fletcher</v>
      </c>
      <c r="E223" s="64"/>
      <c r="F223" s="1" t="str">
        <f>IF(ISERROR(Individual_Scores_Women_Var!E223), " ", IF(Individual_Scores_Women_Var!E223 = "Yes", "Yes", "  "))</f>
        <v xml:space="preserve">  </v>
      </c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 x14ac:dyDescent="0.2">
      <c r="B224" s="63" t="str">
        <f>Roster_Selection_Women!AB208&amp;" " &amp; "V "</f>
        <v xml:space="preserve">William Woods University V </v>
      </c>
      <c r="C224" s="63" t="str">
        <f>Roster_Selection_Women!AD208</f>
        <v>11-276139</v>
      </c>
      <c r="D224" s="63" t="str">
        <f>Roster_Selection_Women!AE208</f>
        <v>Kirsten Butcher</v>
      </c>
      <c r="E224" s="64"/>
      <c r="F224" s="1" t="str">
        <f>IF(ISERROR(Individual_Scores_Women_Var!E224), " ", IF(Individual_Scores_Women_Var!E224 = "Yes", "Yes", "  "))</f>
        <v xml:space="preserve">  </v>
      </c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 x14ac:dyDescent="0.2">
      <c r="B225" s="63" t="str">
        <f>Roster_Selection_Women!AB209&amp;" " &amp; "V "</f>
        <v xml:space="preserve">William Woods University V </v>
      </c>
      <c r="C225" s="63" t="str">
        <f>Roster_Selection_Women!AD209</f>
        <v>16-137026</v>
      </c>
      <c r="D225" s="63" t="str">
        <f>Roster_Selection_Women!AE209</f>
        <v>Madelyn San Soucie</v>
      </c>
      <c r="E225" s="64"/>
      <c r="F225" s="1" t="str">
        <f>IF(ISERROR(Individual_Scores_Women_Var!E225), " ", IF(Individual_Scores_Women_Var!E225 = "Yes", "Yes", "  "))</f>
        <v xml:space="preserve">  </v>
      </c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 x14ac:dyDescent="0.2">
      <c r="B226" s="63" t="str">
        <f>Roster_Selection_Women!AB210&amp;" " &amp; "V "</f>
        <v xml:space="preserve">William Woods University V </v>
      </c>
      <c r="C226" s="63" t="str">
        <f>Roster_Selection_Women!AD210</f>
        <v>19-58587</v>
      </c>
      <c r="D226" s="63" t="str">
        <f>Roster_Selection_Women!AE210</f>
        <v>Savannah Edmonds</v>
      </c>
      <c r="E226" s="64"/>
      <c r="F226" s="1" t="str">
        <f>IF(ISERROR(Individual_Scores_Women_Var!E226), " ", IF(Individual_Scores_Women_Var!E226 = "Yes", "Yes", "  "))</f>
        <v xml:space="preserve">  </v>
      </c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 x14ac:dyDescent="0.2">
      <c r="B227" s="63" t="str">
        <f>Roster_Selection_Women!AB211&amp;" " &amp; "V "</f>
        <v xml:space="preserve">William Woods University V </v>
      </c>
      <c r="C227" s="63" t="str">
        <f>Roster_Selection_Women!AD211</f>
        <v>8223-83764</v>
      </c>
      <c r="D227" s="63" t="str">
        <f>Roster_Selection_Women!AE211</f>
        <v>Trista Rauma</v>
      </c>
      <c r="E227" s="64"/>
      <c r="F227" s="1" t="str">
        <f>IF(ISERROR(Individual_Scores_Women_Var!E227), " ", IF(Individual_Scores_Women_Var!E227 = "Yes", "Yes", "  "))</f>
        <v xml:space="preserve">  </v>
      </c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 x14ac:dyDescent="0.25">
      <c r="B228" s="63" t="s">
        <v>472</v>
      </c>
      <c r="C228" s="65" t="str">
        <f>Individual_Scores_Women_Var!C228</f>
        <v/>
      </c>
      <c r="D228" s="66" t="str">
        <f>Individual_Scores_Women_Var!D228</f>
        <v/>
      </c>
      <c r="E228" s="64"/>
      <c r="F228" s="13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 x14ac:dyDescent="0.25">
      <c r="B229" s="63" t="s">
        <v>472</v>
      </c>
      <c r="C229" s="65" t="str">
        <f>Individual_Scores_Women_Var!C229</f>
        <v/>
      </c>
      <c r="D229" s="66" t="str">
        <f>Individual_Scores_Women_Var!D229</f>
        <v/>
      </c>
      <c r="E229" s="64"/>
      <c r="F229" s="13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 x14ac:dyDescent="0.25">
      <c r="B230" s="63" t="s">
        <v>472</v>
      </c>
      <c r="C230" s="65" t="str">
        <f>Individual_Scores_Women_Var!C230</f>
        <v/>
      </c>
      <c r="D230" s="66" t="str">
        <f>Individual_Scores_Women_Var!D230</f>
        <v/>
      </c>
      <c r="E230" s="64"/>
      <c r="F230" s="13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 x14ac:dyDescent="0.2">
      <c r="B231" s="63" t="s">
        <v>29</v>
      </c>
      <c r="C231" s="63" t="s">
        <v>29</v>
      </c>
      <c r="D231" s="63" t="s">
        <v>29</v>
      </c>
      <c r="E231" s="67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 x14ac:dyDescent="0.2">
      <c r="B232" s="63" t="s">
        <v>29</v>
      </c>
      <c r="C232" s="63" t="s">
        <v>29</v>
      </c>
      <c r="D232" s="63" t="s">
        <v>29</v>
      </c>
      <c r="E232" s="67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 x14ac:dyDescent="0.2">
      <c r="B233" s="63" t="s">
        <v>29</v>
      </c>
      <c r="C233" s="63" t="s">
        <v>29</v>
      </c>
      <c r="D233" s="63" t="s">
        <v>29</v>
      </c>
      <c r="E233" s="67"/>
      <c r="G233" s="24" t="s">
        <v>29</v>
      </c>
      <c r="H233" s="24" t="s">
        <v>29</v>
      </c>
      <c r="I233" s="24" t="s">
        <v>29</v>
      </c>
      <c r="J233" s="24" t="s">
        <v>29</v>
      </c>
      <c r="K233" s="24" t="s">
        <v>29</v>
      </c>
      <c r="L233" s="24" t="s">
        <v>29</v>
      </c>
      <c r="M233" s="24" t="s">
        <v>29</v>
      </c>
      <c r="N233" s="24" t="s">
        <v>29</v>
      </c>
      <c r="O233" s="24" t="s">
        <v>29</v>
      </c>
      <c r="P233" s="24" t="s">
        <v>29</v>
      </c>
      <c r="Q233" s="24" t="s">
        <v>29</v>
      </c>
      <c r="R233" s="24" t="s">
        <v>29</v>
      </c>
      <c r="S233" s="24" t="s">
        <v>29</v>
      </c>
      <c r="T233" s="24" t="s">
        <v>29</v>
      </c>
      <c r="U233" s="24" t="s">
        <v>29</v>
      </c>
      <c r="V233" s="24" t="s">
        <v>29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474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 x14ac:dyDescent="0.2">
      <c r="B234" s="63" t="s">
        <v>29</v>
      </c>
      <c r="C234" s="63" t="s">
        <v>29</v>
      </c>
      <c r="D234" s="63" t="s">
        <v>29</v>
      </c>
      <c r="E234" s="67"/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 x14ac:dyDescent="0.2">
      <c r="B235" s="63" t="s">
        <v>29</v>
      </c>
      <c r="C235" s="63" t="s">
        <v>29</v>
      </c>
      <c r="D235" s="63" t="s">
        <v>29</v>
      </c>
      <c r="E235" s="67"/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 x14ac:dyDescent="0.2">
      <c r="B236" s="63" t="s">
        <v>29</v>
      </c>
      <c r="C236" s="63" t="s">
        <v>29</v>
      </c>
      <c r="D236" s="63" t="s">
        <v>29</v>
      </c>
      <c r="E236" s="67"/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 x14ac:dyDescent="0.2">
      <c r="B237" s="63" t="s">
        <v>29</v>
      </c>
      <c r="C237" s="63" t="s">
        <v>29</v>
      </c>
      <c r="D237" s="63" t="s">
        <v>29</v>
      </c>
      <c r="E237" s="67"/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 x14ac:dyDescent="0.2">
      <c r="B238" s="63" t="s">
        <v>29</v>
      </c>
      <c r="C238" s="63" t="s">
        <v>29</v>
      </c>
      <c r="D238" s="63" t="s">
        <v>29</v>
      </c>
      <c r="E238" s="67"/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 x14ac:dyDescent="0.2">
      <c r="B239" s="63" t="s">
        <v>29</v>
      </c>
      <c r="C239" s="63" t="s">
        <v>29</v>
      </c>
      <c r="D239" s="63" t="s">
        <v>29</v>
      </c>
      <c r="E239" s="67"/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 x14ac:dyDescent="0.2">
      <c r="B240" s="63" t="s">
        <v>29</v>
      </c>
      <c r="C240" s="63" t="s">
        <v>29</v>
      </c>
      <c r="D240" s="63" t="s">
        <v>29</v>
      </c>
      <c r="E240" s="67"/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 x14ac:dyDescent="0.2">
      <c r="B241" s="63" t="s">
        <v>29</v>
      </c>
      <c r="C241" s="63" t="s">
        <v>29</v>
      </c>
      <c r="D241" s="63" t="s">
        <v>29</v>
      </c>
      <c r="E241" s="67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 x14ac:dyDescent="0.2">
      <c r="B242" s="63" t="s">
        <v>29</v>
      </c>
      <c r="C242" s="63" t="s">
        <v>29</v>
      </c>
      <c r="D242" s="63" t="s">
        <v>29</v>
      </c>
      <c r="E242" s="67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 x14ac:dyDescent="0.2">
      <c r="B243" s="63" t="s">
        <v>29</v>
      </c>
      <c r="C243" s="63" t="s">
        <v>29</v>
      </c>
      <c r="D243" s="63" t="s">
        <v>29</v>
      </c>
      <c r="E243" s="67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 x14ac:dyDescent="0.2">
      <c r="B244" s="63" t="s">
        <v>29</v>
      </c>
      <c r="C244" s="63" t="s">
        <v>29</v>
      </c>
      <c r="D244" s="63" t="s">
        <v>29</v>
      </c>
      <c r="E244" s="67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 x14ac:dyDescent="0.2">
      <c r="B245" s="63" t="s">
        <v>29</v>
      </c>
      <c r="C245" s="63" t="s">
        <v>29</v>
      </c>
      <c r="D245" s="63" t="s">
        <v>29</v>
      </c>
      <c r="E245" s="67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 x14ac:dyDescent="0.2">
      <c r="B246" s="63" t="s">
        <v>29</v>
      </c>
      <c r="C246" s="63" t="s">
        <v>29</v>
      </c>
      <c r="D246" s="63" t="s">
        <v>29</v>
      </c>
      <c r="E246" s="67"/>
      <c r="G246" s="24" t="s">
        <v>29</v>
      </c>
      <c r="H246" s="24" t="s">
        <v>29</v>
      </c>
      <c r="I246" s="24" t="s">
        <v>29</v>
      </c>
      <c r="J246" s="24" t="s">
        <v>29</v>
      </c>
      <c r="K246" s="24" t="s">
        <v>29</v>
      </c>
      <c r="L246" s="24" t="s">
        <v>29</v>
      </c>
      <c r="M246" s="24" t="s">
        <v>29</v>
      </c>
      <c r="N246" s="24" t="s">
        <v>29</v>
      </c>
      <c r="O246" s="24" t="s">
        <v>29</v>
      </c>
      <c r="P246" s="24" t="s">
        <v>29</v>
      </c>
      <c r="Q246" s="24" t="s">
        <v>29</v>
      </c>
      <c r="R246" s="24" t="s">
        <v>29</v>
      </c>
      <c r="S246" s="24" t="s">
        <v>29</v>
      </c>
      <c r="T246" s="24" t="s">
        <v>29</v>
      </c>
      <c r="U246" s="24" t="s">
        <v>29</v>
      </c>
      <c r="V246" s="24" t="s">
        <v>29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 x14ac:dyDescent="0.2">
      <c r="B247" s="63" t="s">
        <v>29</v>
      </c>
      <c r="C247" s="63" t="s">
        <v>29</v>
      </c>
      <c r="D247" s="63" t="s">
        <v>29</v>
      </c>
      <c r="E247" s="67"/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 x14ac:dyDescent="0.2">
      <c r="B248" s="63" t="s">
        <v>29</v>
      </c>
      <c r="C248" s="63" t="s">
        <v>29</v>
      </c>
      <c r="D248" s="63" t="s">
        <v>29</v>
      </c>
      <c r="E248" s="67"/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 x14ac:dyDescent="0.2">
      <c r="B249" s="63" t="s">
        <v>29</v>
      </c>
      <c r="C249" s="63" t="s">
        <v>29</v>
      </c>
      <c r="D249" s="63" t="s">
        <v>29</v>
      </c>
      <c r="E249" s="67"/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 x14ac:dyDescent="0.2">
      <c r="B250" s="63" t="s">
        <v>29</v>
      </c>
      <c r="C250" s="63" t="s">
        <v>29</v>
      </c>
      <c r="D250" s="63" t="s">
        <v>29</v>
      </c>
      <c r="E250" s="67"/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 x14ac:dyDescent="0.2">
      <c r="B251" s="63" t="s">
        <v>29</v>
      </c>
      <c r="C251" s="63" t="s">
        <v>29</v>
      </c>
      <c r="D251" s="63" t="s">
        <v>29</v>
      </c>
      <c r="E251" s="67"/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 x14ac:dyDescent="0.2">
      <c r="B252" s="63" t="s">
        <v>29</v>
      </c>
      <c r="C252" s="63" t="s">
        <v>29</v>
      </c>
      <c r="D252" s="63" t="s">
        <v>29</v>
      </c>
      <c r="E252" s="67"/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 x14ac:dyDescent="0.2">
      <c r="B253" s="63" t="s">
        <v>29</v>
      </c>
      <c r="C253" s="63" t="s">
        <v>29</v>
      </c>
      <c r="D253" s="63" t="s">
        <v>29</v>
      </c>
      <c r="E253" s="67"/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 x14ac:dyDescent="0.2">
      <c r="B254" s="63" t="s">
        <v>29</v>
      </c>
      <c r="C254" s="63" t="s">
        <v>29</v>
      </c>
      <c r="D254" s="63" t="s">
        <v>29</v>
      </c>
      <c r="E254" s="67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 x14ac:dyDescent="0.2">
      <c r="B255" s="63" t="s">
        <v>29</v>
      </c>
      <c r="C255" s="63" t="s">
        <v>29</v>
      </c>
      <c r="D255" s="63" t="s">
        <v>29</v>
      </c>
      <c r="E255" s="67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 x14ac:dyDescent="0.2">
      <c r="B256" s="63" t="s">
        <v>29</v>
      </c>
      <c r="C256" s="63" t="s">
        <v>29</v>
      </c>
      <c r="D256" s="63" t="s">
        <v>29</v>
      </c>
      <c r="E256" s="67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 x14ac:dyDescent="0.2">
      <c r="B257" s="63" t="s">
        <v>29</v>
      </c>
      <c r="C257" s="63" t="s">
        <v>29</v>
      </c>
      <c r="D257" s="63" t="s">
        <v>29</v>
      </c>
      <c r="E257" s="67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 x14ac:dyDescent="0.2">
      <c r="B258" s="63" t="s">
        <v>29</v>
      </c>
      <c r="C258" s="63" t="s">
        <v>29</v>
      </c>
      <c r="D258" s="63" t="s">
        <v>29</v>
      </c>
      <c r="E258" s="67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 x14ac:dyDescent="0.2">
      <c r="B259" s="63" t="s">
        <v>29</v>
      </c>
      <c r="C259" s="63" t="s">
        <v>29</v>
      </c>
      <c r="D259" s="63" t="s">
        <v>29</v>
      </c>
      <c r="E259" s="67"/>
      <c r="G259" s="24" t="s">
        <v>29</v>
      </c>
      <c r="H259" s="24" t="s">
        <v>29</v>
      </c>
      <c r="I259" s="24" t="s">
        <v>29</v>
      </c>
      <c r="J259" s="24" t="s">
        <v>29</v>
      </c>
      <c r="K259" s="24" t="s">
        <v>29</v>
      </c>
      <c r="L259" s="24" t="s">
        <v>29</v>
      </c>
      <c r="M259" s="24" t="s">
        <v>29</v>
      </c>
      <c r="N259" s="24" t="s">
        <v>29</v>
      </c>
      <c r="O259" s="24" t="s">
        <v>29</v>
      </c>
      <c r="P259" s="24" t="s">
        <v>29</v>
      </c>
      <c r="Q259" s="24" t="s">
        <v>29</v>
      </c>
      <c r="R259" s="24" t="s">
        <v>29</v>
      </c>
      <c r="S259" s="24" t="s">
        <v>29</v>
      </c>
      <c r="T259" s="24" t="s">
        <v>29</v>
      </c>
      <c r="U259" s="24" t="s">
        <v>29</v>
      </c>
      <c r="V259" s="24" t="s">
        <v>29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 x14ac:dyDescent="0.2">
      <c r="B260" s="63" t="s">
        <v>29</v>
      </c>
      <c r="C260" s="63" t="s">
        <v>29</v>
      </c>
      <c r="D260" s="63" t="s">
        <v>29</v>
      </c>
      <c r="E260" s="67"/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 x14ac:dyDescent="0.2">
      <c r="B261" s="63" t="s">
        <v>29</v>
      </c>
      <c r="C261" s="63" t="s">
        <v>29</v>
      </c>
      <c r="D261" s="63" t="s">
        <v>29</v>
      </c>
      <c r="E261" s="67"/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 x14ac:dyDescent="0.2">
      <c r="B262" s="63" t="s">
        <v>29</v>
      </c>
      <c r="C262" s="63" t="s">
        <v>29</v>
      </c>
      <c r="D262" s="63" t="s">
        <v>29</v>
      </c>
      <c r="E262" s="67"/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 x14ac:dyDescent="0.2">
      <c r="B263" s="63" t="s">
        <v>29</v>
      </c>
      <c r="C263" s="63" t="s">
        <v>29</v>
      </c>
      <c r="D263" s="63" t="s">
        <v>29</v>
      </c>
      <c r="E263" s="67"/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 x14ac:dyDescent="0.2">
      <c r="B264" s="63" t="s">
        <v>29</v>
      </c>
      <c r="C264" s="63" t="s">
        <v>29</v>
      </c>
      <c r="D264" s="63" t="s">
        <v>29</v>
      </c>
      <c r="E264" s="67"/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 x14ac:dyDescent="0.2">
      <c r="B265" s="63" t="s">
        <v>29</v>
      </c>
      <c r="C265" s="63" t="s">
        <v>29</v>
      </c>
      <c r="D265" s="63" t="s">
        <v>29</v>
      </c>
      <c r="E265" s="67"/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 x14ac:dyDescent="0.2">
      <c r="B266" s="63" t="s">
        <v>29</v>
      </c>
      <c r="C266" s="63" t="s">
        <v>29</v>
      </c>
      <c r="D266" s="63" t="s">
        <v>29</v>
      </c>
      <c r="E266" s="67"/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 x14ac:dyDescent="0.2">
      <c r="B267" s="63" t="s">
        <v>29</v>
      </c>
      <c r="C267" s="63" t="s">
        <v>29</v>
      </c>
      <c r="D267" s="63" t="s">
        <v>29</v>
      </c>
      <c r="E267" s="67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 x14ac:dyDescent="0.2">
      <c r="B268" s="63" t="s">
        <v>29</v>
      </c>
      <c r="C268" s="63" t="s">
        <v>29</v>
      </c>
      <c r="D268" s="63" t="s">
        <v>29</v>
      </c>
      <c r="E268" s="67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 x14ac:dyDescent="0.2">
      <c r="B269" s="63" t="s">
        <v>29</v>
      </c>
      <c r="C269" s="63" t="s">
        <v>29</v>
      </c>
      <c r="D269" s="63" t="s">
        <v>29</v>
      </c>
      <c r="E269" s="67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 x14ac:dyDescent="0.2">
      <c r="B270" s="63" t="s">
        <v>29</v>
      </c>
      <c r="C270" s="63" t="s">
        <v>29</v>
      </c>
      <c r="D270" s="63" t="s">
        <v>29</v>
      </c>
      <c r="E270" s="67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 x14ac:dyDescent="0.2">
      <c r="B271" s="63" t="s">
        <v>29</v>
      </c>
      <c r="C271" s="63" t="s">
        <v>29</v>
      </c>
      <c r="D271" s="63" t="s">
        <v>29</v>
      </c>
      <c r="E271" s="67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 x14ac:dyDescent="0.2">
      <c r="B272" s="63" t="s">
        <v>29</v>
      </c>
      <c r="C272" s="63" t="s">
        <v>29</v>
      </c>
      <c r="D272" s="63" t="s">
        <v>29</v>
      </c>
      <c r="E272" s="67"/>
      <c r="G272" s="24" t="s">
        <v>29</v>
      </c>
      <c r="H272" s="24" t="s">
        <v>29</v>
      </c>
      <c r="I272" s="24" t="s">
        <v>29</v>
      </c>
      <c r="J272" s="24" t="s">
        <v>29</v>
      </c>
      <c r="K272" s="24" t="s">
        <v>29</v>
      </c>
      <c r="L272" s="24" t="s">
        <v>29</v>
      </c>
      <c r="M272" s="24" t="s">
        <v>29</v>
      </c>
      <c r="N272" s="24" t="s">
        <v>29</v>
      </c>
      <c r="O272" s="24" t="s">
        <v>29</v>
      </c>
      <c r="P272" s="24" t="s">
        <v>29</v>
      </c>
      <c r="Q272" s="24" t="s">
        <v>29</v>
      </c>
      <c r="R272" s="24" t="s">
        <v>29</v>
      </c>
      <c r="S272" s="24" t="s">
        <v>29</v>
      </c>
      <c r="T272" s="24" t="s">
        <v>29</v>
      </c>
      <c r="U272" s="24" t="s">
        <v>29</v>
      </c>
      <c r="V272" s="24" t="s">
        <v>29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29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 x14ac:dyDescent="0.2">
      <c r="B273" s="63" t="s">
        <v>29</v>
      </c>
      <c r="C273" s="63" t="s">
        <v>29</v>
      </c>
      <c r="D273" s="63" t="s">
        <v>29</v>
      </c>
      <c r="E273" s="67"/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 x14ac:dyDescent="0.2">
      <c r="B274" s="63" t="s">
        <v>29</v>
      </c>
      <c r="C274" s="63" t="s">
        <v>29</v>
      </c>
      <c r="D274" s="63" t="s">
        <v>29</v>
      </c>
      <c r="E274" s="67"/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 x14ac:dyDescent="0.2">
      <c r="B275" s="63" t="s">
        <v>29</v>
      </c>
      <c r="C275" s="63" t="s">
        <v>29</v>
      </c>
      <c r="D275" s="63" t="s">
        <v>29</v>
      </c>
      <c r="E275" s="67"/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 x14ac:dyDescent="0.2">
      <c r="B276" s="63" t="s">
        <v>29</v>
      </c>
      <c r="C276" s="63" t="s">
        <v>29</v>
      </c>
      <c r="D276" s="63" t="s">
        <v>29</v>
      </c>
      <c r="E276" s="67"/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 x14ac:dyDescent="0.2">
      <c r="B277" s="63" t="s">
        <v>29</v>
      </c>
      <c r="C277" s="63" t="s">
        <v>29</v>
      </c>
      <c r="D277" s="63" t="s">
        <v>29</v>
      </c>
      <c r="E277" s="67"/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 x14ac:dyDescent="0.2">
      <c r="B278" s="63" t="s">
        <v>29</v>
      </c>
      <c r="C278" s="63" t="s">
        <v>29</v>
      </c>
      <c r="D278" s="63" t="s">
        <v>29</v>
      </c>
      <c r="E278" s="67"/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 x14ac:dyDescent="0.2">
      <c r="B279" s="63" t="s">
        <v>29</v>
      </c>
      <c r="C279" s="63" t="s">
        <v>29</v>
      </c>
      <c r="D279" s="63" t="s">
        <v>29</v>
      </c>
      <c r="E279" s="67"/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 x14ac:dyDescent="0.2">
      <c r="B280" s="63" t="s">
        <v>29</v>
      </c>
      <c r="C280" s="63" t="s">
        <v>29</v>
      </c>
      <c r="D280" s="63" t="s">
        <v>29</v>
      </c>
      <c r="E280" s="67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 x14ac:dyDescent="0.2">
      <c r="B281" s="63" t="s">
        <v>29</v>
      </c>
      <c r="C281" s="63" t="s">
        <v>29</v>
      </c>
      <c r="D281" s="63" t="s">
        <v>29</v>
      </c>
      <c r="E281" s="67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 x14ac:dyDescent="0.2">
      <c r="B282" s="63" t="s">
        <v>29</v>
      </c>
      <c r="C282" s="63" t="s">
        <v>29</v>
      </c>
      <c r="D282" s="63" t="s">
        <v>29</v>
      </c>
      <c r="E282" s="67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 x14ac:dyDescent="0.2">
      <c r="B283" s="63" t="s">
        <v>29</v>
      </c>
      <c r="C283" s="63" t="s">
        <v>29</v>
      </c>
      <c r="D283" s="63" t="s">
        <v>29</v>
      </c>
      <c r="E283" s="67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 x14ac:dyDescent="0.2">
      <c r="B284" s="63" t="s">
        <v>29</v>
      </c>
      <c r="C284" s="63" t="s">
        <v>29</v>
      </c>
      <c r="D284" s="63" t="s">
        <v>29</v>
      </c>
      <c r="E284" s="67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 x14ac:dyDescent="0.2">
      <c r="B285" s="63" t="s">
        <v>29</v>
      </c>
      <c r="C285" s="63" t="s">
        <v>29</v>
      </c>
      <c r="D285" s="63" t="s">
        <v>29</v>
      </c>
      <c r="E285" s="67"/>
      <c r="G285" s="24" t="s">
        <v>29</v>
      </c>
      <c r="H285" s="24" t="s">
        <v>29</v>
      </c>
      <c r="I285" s="24" t="s">
        <v>29</v>
      </c>
      <c r="J285" s="24" t="s">
        <v>29</v>
      </c>
      <c r="K285" s="24" t="s">
        <v>29</v>
      </c>
      <c r="L285" s="24" t="s">
        <v>29</v>
      </c>
      <c r="M285" s="24" t="s">
        <v>29</v>
      </c>
      <c r="N285" s="24" t="s">
        <v>29</v>
      </c>
      <c r="O285" s="24" t="s">
        <v>29</v>
      </c>
      <c r="P285" s="24" t="s">
        <v>29</v>
      </c>
      <c r="Q285" s="24" t="s">
        <v>29</v>
      </c>
      <c r="R285" s="24" t="s">
        <v>29</v>
      </c>
      <c r="S285" s="24" t="s">
        <v>29</v>
      </c>
      <c r="T285" s="24" t="s">
        <v>29</v>
      </c>
      <c r="U285" s="24" t="s">
        <v>29</v>
      </c>
      <c r="V285" s="24" t="s">
        <v>29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29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 x14ac:dyDescent="0.2">
      <c r="B286" s="63" t="s">
        <v>29</v>
      </c>
      <c r="C286" s="63" t="s">
        <v>29</v>
      </c>
      <c r="D286" s="63" t="s">
        <v>29</v>
      </c>
      <c r="E286" s="67"/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 x14ac:dyDescent="0.2">
      <c r="B287" s="63" t="s">
        <v>29</v>
      </c>
      <c r="C287" s="63" t="s">
        <v>29</v>
      </c>
      <c r="D287" s="63" t="s">
        <v>29</v>
      </c>
      <c r="E287" s="67"/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 x14ac:dyDescent="0.2">
      <c r="B288" s="63" t="s">
        <v>29</v>
      </c>
      <c r="C288" s="63" t="s">
        <v>29</v>
      </c>
      <c r="D288" s="63" t="s">
        <v>29</v>
      </c>
      <c r="E288" s="67"/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 x14ac:dyDescent="0.2">
      <c r="B289" s="63" t="s">
        <v>29</v>
      </c>
      <c r="C289" s="63" t="s">
        <v>29</v>
      </c>
      <c r="D289" s="63" t="s">
        <v>29</v>
      </c>
      <c r="E289" s="67"/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 x14ac:dyDescent="0.2">
      <c r="B290" s="63" t="s">
        <v>29</v>
      </c>
      <c r="C290" s="63" t="s">
        <v>29</v>
      </c>
      <c r="D290" s="63" t="s">
        <v>29</v>
      </c>
      <c r="E290" s="67"/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 x14ac:dyDescent="0.2">
      <c r="B291" s="63" t="s">
        <v>29</v>
      </c>
      <c r="C291" s="63" t="s">
        <v>29</v>
      </c>
      <c r="D291" s="63" t="s">
        <v>29</v>
      </c>
      <c r="E291" s="67"/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 x14ac:dyDescent="0.2">
      <c r="B292" s="63" t="s">
        <v>29</v>
      </c>
      <c r="C292" s="63" t="s">
        <v>29</v>
      </c>
      <c r="D292" s="63" t="s">
        <v>29</v>
      </c>
      <c r="E292" s="67"/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 x14ac:dyDescent="0.2">
      <c r="B293" s="63" t="s">
        <v>29</v>
      </c>
      <c r="C293" s="63" t="s">
        <v>29</v>
      </c>
      <c r="D293" s="63" t="s">
        <v>29</v>
      </c>
      <c r="E293" s="67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 x14ac:dyDescent="0.2">
      <c r="B294" s="63" t="s">
        <v>29</v>
      </c>
      <c r="C294" s="63" t="s">
        <v>29</v>
      </c>
      <c r="D294" s="63" t="s">
        <v>29</v>
      </c>
      <c r="E294" s="67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 x14ac:dyDescent="0.2">
      <c r="B295" s="63" t="s">
        <v>29</v>
      </c>
      <c r="C295" s="63" t="s">
        <v>29</v>
      </c>
      <c r="D295" s="63" t="s">
        <v>29</v>
      </c>
      <c r="E295" s="67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 x14ac:dyDescent="0.2">
      <c r="B296" s="63" t="s">
        <v>29</v>
      </c>
      <c r="C296" s="63" t="s">
        <v>29</v>
      </c>
      <c r="D296" s="63" t="s">
        <v>29</v>
      </c>
      <c r="E296" s="67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 x14ac:dyDescent="0.2">
      <c r="B297" s="63" t="s">
        <v>29</v>
      </c>
      <c r="C297" s="63" t="s">
        <v>29</v>
      </c>
      <c r="D297" s="63" t="s">
        <v>29</v>
      </c>
      <c r="E297" s="67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 x14ac:dyDescent="0.2">
      <c r="B298" s="63" t="s">
        <v>29</v>
      </c>
      <c r="C298" s="63" t="s">
        <v>29</v>
      </c>
      <c r="D298" s="63" t="s">
        <v>29</v>
      </c>
      <c r="E298" s="67"/>
      <c r="G298" s="24" t="s">
        <v>29</v>
      </c>
      <c r="H298" s="24" t="s">
        <v>29</v>
      </c>
      <c r="I298" s="24" t="s">
        <v>29</v>
      </c>
      <c r="J298" s="24" t="s">
        <v>29</v>
      </c>
      <c r="K298" s="24" t="s">
        <v>29</v>
      </c>
      <c r="L298" s="24" t="s">
        <v>29</v>
      </c>
      <c r="M298" s="24" t="s">
        <v>29</v>
      </c>
      <c r="N298" s="24" t="s">
        <v>29</v>
      </c>
      <c r="O298" s="24" t="s">
        <v>29</v>
      </c>
      <c r="P298" s="24" t="s">
        <v>29</v>
      </c>
      <c r="Q298" s="24" t="s">
        <v>29</v>
      </c>
      <c r="R298" s="24" t="s">
        <v>29</v>
      </c>
      <c r="S298" s="24" t="s">
        <v>29</v>
      </c>
      <c r="T298" s="24" t="s">
        <v>29</v>
      </c>
      <c r="U298" s="24" t="s">
        <v>29</v>
      </c>
      <c r="V298" s="24" t="s">
        <v>29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 x14ac:dyDescent="0.2">
      <c r="B299" s="63" t="s">
        <v>29</v>
      </c>
      <c r="C299" s="63" t="s">
        <v>29</v>
      </c>
      <c r="D299" s="63" t="s">
        <v>29</v>
      </c>
      <c r="E299" s="67"/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 x14ac:dyDescent="0.2">
      <c r="B300" s="63" t="s">
        <v>29</v>
      </c>
      <c r="C300" s="63" t="s">
        <v>29</v>
      </c>
      <c r="D300" s="63" t="s">
        <v>29</v>
      </c>
      <c r="E300" s="67"/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 x14ac:dyDescent="0.2">
      <c r="B301" s="63" t="s">
        <v>29</v>
      </c>
      <c r="C301" s="63" t="s">
        <v>29</v>
      </c>
      <c r="D301" s="63" t="s">
        <v>29</v>
      </c>
      <c r="E301" s="67"/>
    </row>
    <row r="302" spans="2:80" s="1" customFormat="1" ht="13.9" customHeight="1" x14ac:dyDescent="0.2">
      <c r="B302" s="63" t="s">
        <v>29</v>
      </c>
      <c r="C302" s="63" t="s">
        <v>29</v>
      </c>
      <c r="D302" s="63" t="s">
        <v>29</v>
      </c>
      <c r="E302" s="67"/>
    </row>
    <row r="303" spans="2:80" s="1" customFormat="1" ht="13.9" customHeight="1" x14ac:dyDescent="0.2">
      <c r="B303" s="63" t="s">
        <v>29</v>
      </c>
      <c r="C303" s="63" t="s">
        <v>29</v>
      </c>
      <c r="D303" s="63" t="s">
        <v>29</v>
      </c>
      <c r="E303" s="67"/>
    </row>
    <row r="304" spans="2:80" s="1" customFormat="1" ht="13.9" customHeight="1" x14ac:dyDescent="0.2">
      <c r="B304" s="63" t="s">
        <v>29</v>
      </c>
      <c r="C304" s="63" t="s">
        <v>29</v>
      </c>
      <c r="D304" s="63" t="s">
        <v>29</v>
      </c>
      <c r="E304" s="67"/>
    </row>
    <row r="305" spans="2:5" s="1" customFormat="1" ht="13.9" customHeight="1" x14ac:dyDescent="0.2">
      <c r="B305" s="63" t="s">
        <v>29</v>
      </c>
      <c r="C305" s="63" t="s">
        <v>29</v>
      </c>
      <c r="D305" s="63" t="s">
        <v>29</v>
      </c>
      <c r="E305" s="67"/>
    </row>
    <row r="306" spans="2:5" s="1" customFormat="1" ht="13.9" customHeight="1" x14ac:dyDescent="0.2">
      <c r="B306" s="63" t="s">
        <v>29</v>
      </c>
      <c r="C306" s="63" t="s">
        <v>29</v>
      </c>
      <c r="D306" s="63" t="s">
        <v>29</v>
      </c>
      <c r="E306" s="67"/>
    </row>
    <row r="307" spans="2:5" s="1" customFormat="1" ht="13.9" customHeight="1" x14ac:dyDescent="0.2">
      <c r="B307" s="63" t="s">
        <v>29</v>
      </c>
      <c r="C307" s="63" t="s">
        <v>29</v>
      </c>
      <c r="D307" s="63" t="s">
        <v>29</v>
      </c>
      <c r="E307" s="67"/>
    </row>
    <row r="308" spans="2:5" s="1" customFormat="1" ht="13.9" customHeight="1" x14ac:dyDescent="0.2">
      <c r="B308" s="63" t="s">
        <v>29</v>
      </c>
      <c r="C308" s="63" t="s">
        <v>29</v>
      </c>
      <c r="D308" s="63" t="s">
        <v>29</v>
      </c>
      <c r="E308" s="67"/>
    </row>
    <row r="309" spans="2:5" s="1" customFormat="1" ht="13.9" customHeight="1" x14ac:dyDescent="0.2">
      <c r="B309" s="63" t="s">
        <v>29</v>
      </c>
      <c r="C309" s="63" t="s">
        <v>29</v>
      </c>
      <c r="D309" s="63" t="s">
        <v>29</v>
      </c>
      <c r="E309" s="67"/>
    </row>
    <row r="310" spans="2:5" s="1" customFormat="1" ht="13.9" customHeight="1" x14ac:dyDescent="0.2">
      <c r="B310" s="63" t="s">
        <v>29</v>
      </c>
      <c r="C310" s="63" t="s">
        <v>29</v>
      </c>
      <c r="D310" s="63" t="s">
        <v>29</v>
      </c>
      <c r="E310" s="67"/>
    </row>
    <row r="311" spans="2:5" s="1" customFormat="1" ht="13.9" customHeight="1" x14ac:dyDescent="0.2">
      <c r="B311" s="63" t="s">
        <v>29</v>
      </c>
      <c r="C311" s="63" t="s">
        <v>29</v>
      </c>
      <c r="D311" s="63" t="s">
        <v>29</v>
      </c>
      <c r="E311" s="67"/>
    </row>
    <row r="312" spans="2:5" s="1" customFormat="1" ht="13.9" customHeight="1" x14ac:dyDescent="0.2">
      <c r="B312" s="63" t="s">
        <v>29</v>
      </c>
      <c r="C312" s="63" t="s">
        <v>29</v>
      </c>
      <c r="D312" s="63" t="s">
        <v>29</v>
      </c>
      <c r="E312" s="67"/>
    </row>
    <row r="313" spans="2:5" s="1" customFormat="1" ht="13.9" customHeight="1" x14ac:dyDescent="0.2">
      <c r="B313" s="63" t="s">
        <v>29</v>
      </c>
      <c r="C313" s="63" t="s">
        <v>29</v>
      </c>
      <c r="D313" s="63" t="s">
        <v>29</v>
      </c>
      <c r="E313" s="67"/>
    </row>
    <row r="314" spans="2:5" s="1" customFormat="1" ht="13.9" customHeight="1" x14ac:dyDescent="0.2">
      <c r="B314" s="63" t="s">
        <v>29</v>
      </c>
      <c r="C314" s="63" t="s">
        <v>29</v>
      </c>
      <c r="D314" s="63" t="s">
        <v>29</v>
      </c>
      <c r="E314" s="67"/>
    </row>
    <row r="315" spans="2:5" s="1" customFormat="1" ht="13.9" customHeight="1" x14ac:dyDescent="0.2">
      <c r="B315" s="63" t="s">
        <v>29</v>
      </c>
      <c r="C315" s="63" t="s">
        <v>29</v>
      </c>
      <c r="D315" s="63" t="s">
        <v>29</v>
      </c>
      <c r="E315" s="67"/>
    </row>
    <row r="316" spans="2:5" s="1" customFormat="1" ht="13.9" customHeight="1" x14ac:dyDescent="0.2">
      <c r="B316" s="63" t="s">
        <v>29</v>
      </c>
      <c r="C316" s="63" t="s">
        <v>29</v>
      </c>
      <c r="D316" s="63" t="s">
        <v>29</v>
      </c>
      <c r="E316" s="67"/>
    </row>
    <row r="317" spans="2:5" s="1" customFormat="1" ht="13.9" customHeight="1" x14ac:dyDescent="0.2">
      <c r="B317" s="63" t="s">
        <v>29</v>
      </c>
      <c r="C317" s="63" t="s">
        <v>29</v>
      </c>
      <c r="D317" s="63" t="s">
        <v>29</v>
      </c>
      <c r="E317" s="67"/>
    </row>
    <row r="318" spans="2:5" s="1" customFormat="1" ht="13.9" customHeight="1" x14ac:dyDescent="0.2">
      <c r="B318" s="63" t="s">
        <v>29</v>
      </c>
      <c r="C318" s="63" t="s">
        <v>29</v>
      </c>
      <c r="D318" s="63" t="s">
        <v>29</v>
      </c>
      <c r="E318" s="67"/>
    </row>
    <row r="319" spans="2:5" s="1" customFormat="1" ht="13.9" customHeight="1" x14ac:dyDescent="0.2">
      <c r="B319" s="63" t="s">
        <v>29</v>
      </c>
      <c r="C319" s="63" t="s">
        <v>29</v>
      </c>
      <c r="D319" s="63" t="s">
        <v>29</v>
      </c>
      <c r="E319" s="67"/>
    </row>
    <row r="320" spans="2:5" s="1" customFormat="1" ht="13.9" customHeight="1" x14ac:dyDescent="0.2">
      <c r="B320" s="63" t="s">
        <v>29</v>
      </c>
      <c r="C320" s="63" t="s">
        <v>29</v>
      </c>
      <c r="D320" s="63" t="s">
        <v>29</v>
      </c>
      <c r="E320" s="67"/>
    </row>
    <row r="321" spans="2:5" s="1" customFormat="1" ht="13.9" customHeight="1" x14ac:dyDescent="0.2">
      <c r="B321" s="63" t="s">
        <v>29</v>
      </c>
      <c r="C321" s="63" t="s">
        <v>29</v>
      </c>
      <c r="D321" s="63" t="s">
        <v>29</v>
      </c>
      <c r="E321" s="67"/>
    </row>
    <row r="322" spans="2:5" s="1" customFormat="1" ht="13.9" customHeight="1" x14ac:dyDescent="0.2">
      <c r="B322" s="63" t="s">
        <v>29</v>
      </c>
      <c r="C322" s="63" t="s">
        <v>29</v>
      </c>
      <c r="D322" s="63" t="s">
        <v>29</v>
      </c>
      <c r="E322" s="67"/>
    </row>
    <row r="323" spans="2:5" s="1" customFormat="1" ht="13.9" customHeight="1" x14ac:dyDescent="0.2">
      <c r="B323" s="63" t="s">
        <v>29</v>
      </c>
      <c r="C323" s="63" t="s">
        <v>29</v>
      </c>
      <c r="D323" s="63" t="s">
        <v>29</v>
      </c>
      <c r="E323" s="67"/>
    </row>
    <row r="324" spans="2:5" s="1" customFormat="1" ht="13.9" customHeight="1" x14ac:dyDescent="0.2">
      <c r="B324" s="63" t="s">
        <v>29</v>
      </c>
      <c r="C324" s="63" t="s">
        <v>29</v>
      </c>
      <c r="D324" s="63" t="s">
        <v>29</v>
      </c>
      <c r="E324" s="67"/>
    </row>
    <row r="325" spans="2:5" s="1" customFormat="1" ht="13.9" customHeight="1" x14ac:dyDescent="0.2">
      <c r="B325" s="63" t="s">
        <v>29</v>
      </c>
      <c r="C325" s="63" t="s">
        <v>29</v>
      </c>
      <c r="D325" s="63" t="s">
        <v>29</v>
      </c>
      <c r="E325" s="67"/>
    </row>
    <row r="326" spans="2:5" s="1" customFormat="1" ht="13.9" customHeight="1" x14ac:dyDescent="0.2">
      <c r="B326" s="63" t="s">
        <v>29</v>
      </c>
      <c r="C326" s="63" t="s">
        <v>29</v>
      </c>
      <c r="D326" s="63" t="s">
        <v>29</v>
      </c>
      <c r="E326" s="67"/>
    </row>
    <row r="327" spans="2:5" s="1" customFormat="1" ht="13.9" customHeight="1" x14ac:dyDescent="0.2">
      <c r="B327" s="63" t="s">
        <v>29</v>
      </c>
      <c r="C327" s="63" t="s">
        <v>29</v>
      </c>
      <c r="D327" s="63" t="s">
        <v>29</v>
      </c>
      <c r="E327" s="67"/>
    </row>
    <row r="328" spans="2:5" s="1" customFormat="1" ht="13.9" customHeight="1" x14ac:dyDescent="0.2">
      <c r="B328" s="63" t="s">
        <v>29</v>
      </c>
      <c r="C328" s="63" t="s">
        <v>29</v>
      </c>
      <c r="D328" s="63" t="s">
        <v>29</v>
      </c>
      <c r="E328" s="67"/>
    </row>
    <row r="329" spans="2:5" s="1" customFormat="1" ht="13.9" customHeight="1" x14ac:dyDescent="0.2">
      <c r="B329" s="63" t="s">
        <v>29</v>
      </c>
      <c r="C329" s="63" t="s">
        <v>29</v>
      </c>
      <c r="D329" s="63" t="s">
        <v>29</v>
      </c>
      <c r="E329" s="67"/>
    </row>
    <row r="330" spans="2:5" s="1" customFormat="1" ht="13.9" customHeight="1" x14ac:dyDescent="0.2">
      <c r="B330" s="63" t="s">
        <v>29</v>
      </c>
      <c r="C330" s="63" t="s">
        <v>29</v>
      </c>
      <c r="D330" s="63" t="s">
        <v>29</v>
      </c>
      <c r="E330" s="67"/>
    </row>
    <row r="331" spans="2:5" s="1" customFormat="1" ht="13.9" customHeight="1" x14ac:dyDescent="0.2">
      <c r="B331" s="63" t="s">
        <v>29</v>
      </c>
      <c r="C331" s="63" t="s">
        <v>29</v>
      </c>
      <c r="D331" s="63" t="s">
        <v>29</v>
      </c>
      <c r="E331" s="67"/>
    </row>
    <row r="332" spans="2:5" s="1" customFormat="1" ht="13.9" customHeight="1" x14ac:dyDescent="0.2">
      <c r="B332" s="63" t="s">
        <v>29</v>
      </c>
      <c r="C332" s="63" t="s">
        <v>29</v>
      </c>
      <c r="D332" s="63" t="s">
        <v>29</v>
      </c>
      <c r="E332" s="67"/>
    </row>
    <row r="333" spans="2:5" s="1" customFormat="1" ht="13.9" customHeight="1" x14ac:dyDescent="0.2">
      <c r="B333" s="63" t="s">
        <v>29</v>
      </c>
      <c r="C333" s="63" t="s">
        <v>29</v>
      </c>
      <c r="D333" s="63" t="s">
        <v>29</v>
      </c>
      <c r="E333" s="67"/>
    </row>
    <row r="334" spans="2:5" s="1" customFormat="1" ht="13.9" customHeight="1" x14ac:dyDescent="0.2">
      <c r="B334" s="63" t="s">
        <v>29</v>
      </c>
      <c r="C334" s="63" t="s">
        <v>29</v>
      </c>
      <c r="D334" s="63" t="s">
        <v>29</v>
      </c>
      <c r="E334" s="67"/>
    </row>
    <row r="335" spans="2:5" s="1" customFormat="1" ht="13.9" customHeight="1" x14ac:dyDescent="0.2">
      <c r="B335" s="63" t="s">
        <v>29</v>
      </c>
      <c r="C335" s="63" t="s">
        <v>29</v>
      </c>
      <c r="D335" s="63" t="s">
        <v>29</v>
      </c>
      <c r="E335" s="67"/>
    </row>
    <row r="336" spans="2:5" s="1" customFormat="1" ht="13.9" customHeight="1" x14ac:dyDescent="0.2">
      <c r="B336" s="63" t="s">
        <v>29</v>
      </c>
      <c r="C336" s="63" t="s">
        <v>29</v>
      </c>
      <c r="D336" s="63" t="s">
        <v>29</v>
      </c>
      <c r="E336" s="67"/>
    </row>
    <row r="337" spans="2:5" s="1" customFormat="1" ht="13.9" customHeight="1" x14ac:dyDescent="0.2">
      <c r="B337" s="63" t="s">
        <v>29</v>
      </c>
      <c r="C337" s="63" t="s">
        <v>29</v>
      </c>
      <c r="D337" s="63" t="s">
        <v>29</v>
      </c>
      <c r="E337" s="67"/>
    </row>
    <row r="338" spans="2:5" s="1" customFormat="1" ht="13.9" customHeight="1" x14ac:dyDescent="0.2">
      <c r="B338" s="63" t="s">
        <v>29</v>
      </c>
      <c r="C338" s="63" t="s">
        <v>29</v>
      </c>
      <c r="D338" s="63" t="s">
        <v>29</v>
      </c>
      <c r="E338" s="67"/>
    </row>
    <row r="339" spans="2:5" s="1" customFormat="1" ht="13.9" customHeight="1" x14ac:dyDescent="0.2">
      <c r="B339" s="63" t="s">
        <v>29</v>
      </c>
      <c r="C339" s="63" t="s">
        <v>29</v>
      </c>
      <c r="D339" s="63" t="s">
        <v>29</v>
      </c>
      <c r="E339" s="67"/>
    </row>
    <row r="340" spans="2:5" s="1" customFormat="1" ht="13.9" customHeight="1" x14ac:dyDescent="0.2">
      <c r="B340" s="63" t="s">
        <v>29</v>
      </c>
      <c r="C340" s="63" t="s">
        <v>29</v>
      </c>
      <c r="D340" s="63" t="s">
        <v>29</v>
      </c>
      <c r="E340" s="67"/>
    </row>
    <row r="341" spans="2:5" s="1" customFormat="1" ht="13.9" customHeight="1" x14ac:dyDescent="0.2">
      <c r="B341" s="63" t="s">
        <v>29</v>
      </c>
      <c r="C341" s="63" t="s">
        <v>29</v>
      </c>
      <c r="D341" s="63" t="s">
        <v>29</v>
      </c>
      <c r="E341" s="67"/>
    </row>
    <row r="342" spans="2:5" s="1" customFormat="1" ht="13.9" customHeight="1" x14ac:dyDescent="0.2">
      <c r="B342" s="63" t="s">
        <v>29</v>
      </c>
      <c r="C342" s="63" t="s">
        <v>29</v>
      </c>
      <c r="D342" s="63" t="s">
        <v>29</v>
      </c>
      <c r="E342" s="67"/>
    </row>
    <row r="343" spans="2:5" s="1" customFormat="1" ht="13.9" customHeight="1" x14ac:dyDescent="0.2">
      <c r="B343" s="63" t="s">
        <v>29</v>
      </c>
      <c r="C343" s="63" t="s">
        <v>29</v>
      </c>
      <c r="D343" s="63" t="s">
        <v>29</v>
      </c>
      <c r="E343" s="67"/>
    </row>
    <row r="344" spans="2:5" s="1" customFormat="1" ht="13.9" customHeight="1" x14ac:dyDescent="0.2">
      <c r="B344" s="63" t="s">
        <v>29</v>
      </c>
      <c r="C344" s="63" t="s">
        <v>29</v>
      </c>
      <c r="D344" s="63" t="s">
        <v>29</v>
      </c>
      <c r="E344" s="67"/>
    </row>
    <row r="345" spans="2:5" s="1" customFormat="1" ht="13.9" customHeight="1" x14ac:dyDescent="0.2">
      <c r="B345" s="63" t="s">
        <v>29</v>
      </c>
      <c r="C345" s="63" t="s">
        <v>29</v>
      </c>
      <c r="D345" s="63" t="s">
        <v>29</v>
      </c>
      <c r="E345" s="67"/>
    </row>
    <row r="346" spans="2:5" s="1" customFormat="1" ht="13.9" customHeight="1" x14ac:dyDescent="0.2">
      <c r="B346" s="63" t="s">
        <v>29</v>
      </c>
      <c r="C346" s="63" t="s">
        <v>29</v>
      </c>
      <c r="D346" s="63" t="s">
        <v>29</v>
      </c>
      <c r="E346" s="67"/>
    </row>
    <row r="347" spans="2:5" s="1" customFormat="1" ht="13.9" customHeight="1" x14ac:dyDescent="0.2">
      <c r="B347" s="63" t="s">
        <v>29</v>
      </c>
      <c r="C347" s="63" t="s">
        <v>29</v>
      </c>
      <c r="D347" s="63" t="s">
        <v>29</v>
      </c>
      <c r="E347" s="67"/>
    </row>
    <row r="348" spans="2:5" s="1" customFormat="1" ht="13.9" customHeight="1" x14ac:dyDescent="0.2">
      <c r="B348" s="63" t="s">
        <v>29</v>
      </c>
      <c r="C348" s="63" t="s">
        <v>29</v>
      </c>
      <c r="D348" s="63" t="s">
        <v>29</v>
      </c>
      <c r="E348" s="67"/>
    </row>
    <row r="349" spans="2:5" s="1" customFormat="1" ht="13.9" customHeight="1" x14ac:dyDescent="0.2">
      <c r="B349" s="63" t="s">
        <v>29</v>
      </c>
      <c r="C349" s="63" t="s">
        <v>29</v>
      </c>
      <c r="D349" s="63" t="s">
        <v>29</v>
      </c>
      <c r="E349" s="67"/>
    </row>
    <row r="350" spans="2:5" s="1" customFormat="1" ht="13.9" customHeight="1" x14ac:dyDescent="0.2">
      <c r="B350" s="63" t="s">
        <v>29</v>
      </c>
      <c r="C350" s="63" t="s">
        <v>29</v>
      </c>
      <c r="D350" s="63" t="s">
        <v>29</v>
      </c>
      <c r="E350" s="67"/>
    </row>
    <row r="351" spans="2:5" s="1" customFormat="1" ht="13.9" customHeight="1" x14ac:dyDescent="0.2">
      <c r="B351" s="63" t="s">
        <v>29</v>
      </c>
      <c r="C351" s="63" t="s">
        <v>29</v>
      </c>
      <c r="D351" s="63" t="s">
        <v>29</v>
      </c>
      <c r="E351" s="67"/>
    </row>
    <row r="352" spans="2:5" s="1" customFormat="1" ht="13.9" customHeight="1" x14ac:dyDescent="0.2">
      <c r="B352" s="63" t="s">
        <v>29</v>
      </c>
      <c r="C352" s="63" t="s">
        <v>29</v>
      </c>
      <c r="D352" s="63" t="s">
        <v>29</v>
      </c>
      <c r="E352" s="67"/>
    </row>
    <row r="353" spans="2:5" s="1" customFormat="1" ht="13.9" customHeight="1" x14ac:dyDescent="0.2">
      <c r="B353" s="63" t="s">
        <v>29</v>
      </c>
      <c r="C353" s="63" t="s">
        <v>29</v>
      </c>
      <c r="D353" s="63" t="s">
        <v>29</v>
      </c>
      <c r="E353" s="67"/>
    </row>
    <row r="354" spans="2:5" s="1" customFormat="1" ht="13.9" customHeight="1" x14ac:dyDescent="0.2">
      <c r="B354" s="63" t="s">
        <v>29</v>
      </c>
      <c r="C354" s="63" t="s">
        <v>29</v>
      </c>
      <c r="D354" s="63" t="s">
        <v>29</v>
      </c>
      <c r="E354" s="67"/>
    </row>
    <row r="355" spans="2:5" s="1" customFormat="1" ht="13.9" customHeight="1" x14ac:dyDescent="0.2">
      <c r="B355" s="63" t="s">
        <v>29</v>
      </c>
      <c r="C355" s="63" t="s">
        <v>29</v>
      </c>
      <c r="D355" s="63" t="s">
        <v>29</v>
      </c>
      <c r="E355" s="67"/>
    </row>
    <row r="356" spans="2:5" s="1" customFormat="1" ht="13.9" customHeight="1" x14ac:dyDescent="0.2">
      <c r="B356" s="63" t="s">
        <v>29</v>
      </c>
      <c r="C356" s="63" t="s">
        <v>29</v>
      </c>
      <c r="D356" s="63" t="s">
        <v>29</v>
      </c>
      <c r="E356" s="67"/>
    </row>
    <row r="357" spans="2:5" s="1" customFormat="1" ht="13.9" customHeight="1" x14ac:dyDescent="0.2">
      <c r="B357" s="63" t="s">
        <v>29</v>
      </c>
      <c r="C357" s="63" t="s">
        <v>29</v>
      </c>
      <c r="D357" s="63" t="s">
        <v>29</v>
      </c>
      <c r="E357" s="67"/>
    </row>
    <row r="358" spans="2:5" s="1" customFormat="1" ht="13.9" customHeight="1" x14ac:dyDescent="0.2">
      <c r="B358" s="63" t="s">
        <v>29</v>
      </c>
      <c r="C358" s="63" t="s">
        <v>29</v>
      </c>
      <c r="D358" s="63" t="s">
        <v>29</v>
      </c>
      <c r="E358" s="67"/>
    </row>
    <row r="359" spans="2:5" s="1" customFormat="1" ht="13.9" customHeight="1" x14ac:dyDescent="0.2">
      <c r="B359" s="63" t="s">
        <v>29</v>
      </c>
      <c r="C359" s="63" t="s">
        <v>29</v>
      </c>
      <c r="D359" s="63" t="s">
        <v>29</v>
      </c>
      <c r="E359" s="67"/>
    </row>
    <row r="360" spans="2:5" s="1" customFormat="1" ht="13.9" customHeight="1" x14ac:dyDescent="0.2">
      <c r="B360" s="63" t="s">
        <v>29</v>
      </c>
      <c r="C360" s="63" t="s">
        <v>29</v>
      </c>
      <c r="D360" s="63" t="s">
        <v>29</v>
      </c>
      <c r="E360" s="67"/>
    </row>
    <row r="361" spans="2:5" s="1" customFormat="1" ht="13.9" customHeight="1" x14ac:dyDescent="0.2">
      <c r="B361" s="63" t="s">
        <v>29</v>
      </c>
      <c r="C361" s="63" t="s">
        <v>29</v>
      </c>
      <c r="D361" s="63" t="s">
        <v>29</v>
      </c>
      <c r="E361" s="67"/>
    </row>
    <row r="362" spans="2:5" s="1" customFormat="1" ht="13.9" customHeight="1" x14ac:dyDescent="0.2">
      <c r="B362" s="63" t="s">
        <v>29</v>
      </c>
      <c r="C362" s="63" t="s">
        <v>29</v>
      </c>
      <c r="D362" s="63" t="s">
        <v>29</v>
      </c>
      <c r="E362" s="67"/>
    </row>
    <row r="363" spans="2:5" s="1" customFormat="1" ht="13.9" customHeight="1" x14ac:dyDescent="0.2">
      <c r="B363" s="63" t="s">
        <v>29</v>
      </c>
      <c r="C363" s="63" t="s">
        <v>29</v>
      </c>
      <c r="D363" s="63" t="s">
        <v>29</v>
      </c>
      <c r="E363" s="67"/>
    </row>
    <row r="364" spans="2:5" s="1" customFormat="1" ht="13.9" customHeight="1" x14ac:dyDescent="0.2">
      <c r="B364" s="63" t="s">
        <v>29</v>
      </c>
      <c r="C364" s="63" t="s">
        <v>29</v>
      </c>
      <c r="D364" s="63" t="s">
        <v>29</v>
      </c>
      <c r="E364" s="67"/>
    </row>
    <row r="365" spans="2:5" s="1" customFormat="1" ht="13.9" customHeight="1" x14ac:dyDescent="0.2">
      <c r="B365" s="63" t="s">
        <v>29</v>
      </c>
      <c r="C365" s="63" t="s">
        <v>29</v>
      </c>
      <c r="D365" s="63" t="s">
        <v>29</v>
      </c>
      <c r="E365" s="67"/>
    </row>
    <row r="366" spans="2:5" s="1" customFormat="1" ht="13.9" customHeight="1" x14ac:dyDescent="0.2">
      <c r="B366" s="63" t="s">
        <v>29</v>
      </c>
      <c r="C366" s="63" t="s">
        <v>29</v>
      </c>
      <c r="D366" s="63" t="s">
        <v>29</v>
      </c>
      <c r="E366" s="67"/>
    </row>
    <row r="367" spans="2:5" s="1" customFormat="1" ht="13.9" customHeight="1" x14ac:dyDescent="0.2">
      <c r="B367" s="63" t="s">
        <v>29</v>
      </c>
      <c r="C367" s="63" t="s">
        <v>29</v>
      </c>
      <c r="D367" s="63" t="s">
        <v>29</v>
      </c>
      <c r="E367" s="67"/>
    </row>
    <row r="368" spans="2:5" s="1" customFormat="1" ht="13.9" customHeight="1" x14ac:dyDescent="0.2">
      <c r="B368" s="63" t="s">
        <v>29</v>
      </c>
      <c r="C368" s="63" t="s">
        <v>29</v>
      </c>
      <c r="D368" s="63" t="s">
        <v>29</v>
      </c>
      <c r="E368" s="67"/>
    </row>
    <row r="369" spans="2:5" s="1" customFormat="1" ht="13.9" customHeight="1" x14ac:dyDescent="0.2">
      <c r="B369" s="63" t="s">
        <v>29</v>
      </c>
      <c r="C369" s="63" t="s">
        <v>29</v>
      </c>
      <c r="D369" s="63" t="s">
        <v>29</v>
      </c>
      <c r="E369" s="67"/>
    </row>
    <row r="370" spans="2:5" s="1" customFormat="1" ht="13.9" customHeight="1" x14ac:dyDescent="0.2">
      <c r="B370" s="63" t="s">
        <v>29</v>
      </c>
      <c r="C370" s="63" t="s">
        <v>29</v>
      </c>
      <c r="D370" s="63" t="s">
        <v>29</v>
      </c>
      <c r="E370" s="67"/>
    </row>
    <row r="371" spans="2:5" s="1" customFormat="1" ht="13.9" customHeight="1" x14ac:dyDescent="0.2">
      <c r="B371" s="63" t="s">
        <v>29</v>
      </c>
      <c r="C371" s="63" t="s">
        <v>29</v>
      </c>
      <c r="D371" s="63" t="s">
        <v>29</v>
      </c>
      <c r="E371" s="67"/>
    </row>
    <row r="372" spans="2:5" s="1" customFormat="1" ht="13.9" customHeight="1" x14ac:dyDescent="0.2">
      <c r="B372" s="63" t="s">
        <v>29</v>
      </c>
      <c r="C372" s="63" t="s">
        <v>29</v>
      </c>
      <c r="D372" s="63" t="s">
        <v>29</v>
      </c>
      <c r="E372" s="67"/>
    </row>
    <row r="373" spans="2:5" s="1" customFormat="1" ht="13.9" customHeight="1" x14ac:dyDescent="0.2">
      <c r="B373" s="63" t="s">
        <v>29</v>
      </c>
      <c r="C373" s="63" t="s">
        <v>29</v>
      </c>
      <c r="D373" s="63" t="s">
        <v>29</v>
      </c>
      <c r="E373" s="67"/>
    </row>
    <row r="374" spans="2:5" s="1" customFormat="1" ht="13.9" customHeight="1" x14ac:dyDescent="0.2">
      <c r="B374" s="63" t="s">
        <v>29</v>
      </c>
      <c r="C374" s="63" t="s">
        <v>29</v>
      </c>
      <c r="D374" s="63" t="s">
        <v>29</v>
      </c>
      <c r="E374" s="67"/>
    </row>
    <row r="375" spans="2:5" s="1" customFormat="1" ht="13.9" customHeight="1" x14ac:dyDescent="0.2">
      <c r="B375" s="63" t="s">
        <v>29</v>
      </c>
      <c r="C375" s="63" t="s">
        <v>29</v>
      </c>
      <c r="D375" s="63" t="s">
        <v>29</v>
      </c>
      <c r="E375" s="67"/>
    </row>
    <row r="376" spans="2:5" s="1" customFormat="1" ht="13.9" customHeight="1" x14ac:dyDescent="0.2">
      <c r="B376" s="63" t="s">
        <v>29</v>
      </c>
      <c r="C376" s="63" t="s">
        <v>29</v>
      </c>
      <c r="D376" s="63" t="s">
        <v>29</v>
      </c>
      <c r="E376" s="67"/>
    </row>
    <row r="377" spans="2:5" s="1" customFormat="1" ht="13.9" customHeight="1" x14ac:dyDescent="0.2">
      <c r="B377" s="63" t="s">
        <v>29</v>
      </c>
      <c r="C377" s="63" t="s">
        <v>29</v>
      </c>
      <c r="D377" s="63" t="s">
        <v>29</v>
      </c>
      <c r="E377" s="67"/>
    </row>
    <row r="378" spans="2:5" s="1" customFormat="1" ht="13.9" customHeight="1" x14ac:dyDescent="0.2">
      <c r="B378" s="63" t="s">
        <v>29</v>
      </c>
      <c r="C378" s="63" t="s">
        <v>29</v>
      </c>
      <c r="D378" s="63" t="s">
        <v>29</v>
      </c>
      <c r="E378" s="67"/>
    </row>
    <row r="379" spans="2:5" s="1" customFormat="1" ht="13.9" customHeight="1" x14ac:dyDescent="0.2">
      <c r="B379" s="63" t="s">
        <v>29</v>
      </c>
      <c r="C379" s="63" t="s">
        <v>29</v>
      </c>
      <c r="D379" s="63" t="s">
        <v>29</v>
      </c>
      <c r="E379" s="67"/>
    </row>
    <row r="380" spans="2:5" s="1" customFormat="1" ht="13.9" customHeight="1" x14ac:dyDescent="0.2">
      <c r="B380" s="63" t="s">
        <v>29</v>
      </c>
      <c r="C380" s="63" t="s">
        <v>29</v>
      </c>
      <c r="D380" s="63" t="s">
        <v>29</v>
      </c>
      <c r="E380" s="67"/>
    </row>
    <row r="381" spans="2:5" s="1" customFormat="1" ht="13.9" customHeight="1" x14ac:dyDescent="0.2">
      <c r="B381" s="63" t="s">
        <v>29</v>
      </c>
      <c r="C381" s="63" t="s">
        <v>29</v>
      </c>
      <c r="D381" s="63" t="s">
        <v>29</v>
      </c>
      <c r="E381" s="67"/>
    </row>
    <row r="382" spans="2:5" s="1" customFormat="1" ht="13.9" customHeight="1" x14ac:dyDescent="0.2">
      <c r="B382" s="63" t="s">
        <v>29</v>
      </c>
      <c r="C382" s="63" t="s">
        <v>29</v>
      </c>
      <c r="D382" s="63" t="s">
        <v>29</v>
      </c>
      <c r="E382" s="67"/>
    </row>
    <row r="383" spans="2:5" s="1" customFormat="1" ht="13.9" customHeight="1" x14ac:dyDescent="0.2">
      <c r="B383" s="63" t="s">
        <v>29</v>
      </c>
      <c r="C383" s="63" t="s">
        <v>29</v>
      </c>
      <c r="D383" s="63" t="s">
        <v>29</v>
      </c>
      <c r="E383" s="67"/>
    </row>
    <row r="384" spans="2:5" s="1" customFormat="1" ht="13.9" customHeight="1" x14ac:dyDescent="0.2">
      <c r="B384" s="63" t="s">
        <v>29</v>
      </c>
      <c r="C384" s="63" t="s">
        <v>29</v>
      </c>
      <c r="D384" s="63" t="s">
        <v>29</v>
      </c>
      <c r="E384" s="67"/>
    </row>
    <row r="385" spans="2:5" s="1" customFormat="1" ht="13.9" customHeight="1" x14ac:dyDescent="0.2">
      <c r="B385" s="63" t="s">
        <v>29</v>
      </c>
      <c r="C385" s="63" t="s">
        <v>29</v>
      </c>
      <c r="D385" s="63" t="s">
        <v>29</v>
      </c>
      <c r="E385" s="67"/>
    </row>
    <row r="386" spans="2:5" s="1" customFormat="1" ht="13.9" customHeight="1" x14ac:dyDescent="0.2">
      <c r="B386" s="63" t="s">
        <v>29</v>
      </c>
      <c r="C386" s="63" t="s">
        <v>29</v>
      </c>
      <c r="D386" s="63" t="s">
        <v>29</v>
      </c>
      <c r="E386" s="67"/>
    </row>
    <row r="387" spans="2:5" s="1" customFormat="1" ht="13.9" customHeight="1" x14ac:dyDescent="0.2">
      <c r="B387" s="63" t="s">
        <v>29</v>
      </c>
      <c r="C387" s="63" t="s">
        <v>29</v>
      </c>
      <c r="D387" s="63" t="s">
        <v>29</v>
      </c>
      <c r="E387" s="67"/>
    </row>
    <row r="388" spans="2:5" s="1" customFormat="1" ht="13.9" customHeight="1" x14ac:dyDescent="0.2">
      <c r="B388" s="63" t="s">
        <v>29</v>
      </c>
      <c r="C388" s="63" t="s">
        <v>29</v>
      </c>
      <c r="D388" s="63" t="s">
        <v>29</v>
      </c>
      <c r="E388" s="67"/>
    </row>
    <row r="389" spans="2:5" s="1" customFormat="1" ht="13.9" customHeight="1" x14ac:dyDescent="0.2">
      <c r="B389" s="63" t="s">
        <v>29</v>
      </c>
      <c r="C389" s="63" t="s">
        <v>29</v>
      </c>
      <c r="D389" s="63" t="s">
        <v>29</v>
      </c>
      <c r="E389" s="67"/>
    </row>
    <row r="390" spans="2:5" s="1" customFormat="1" ht="13.9" customHeight="1" x14ac:dyDescent="0.2">
      <c r="B390" s="63" t="s">
        <v>29</v>
      </c>
      <c r="C390" s="63" t="s">
        <v>29</v>
      </c>
      <c r="D390" s="63" t="s">
        <v>29</v>
      </c>
      <c r="E390" s="67"/>
    </row>
    <row r="391" spans="2:5" s="1" customFormat="1" ht="13.9" customHeight="1" x14ac:dyDescent="0.2">
      <c r="B391" s="63" t="s">
        <v>29</v>
      </c>
      <c r="C391" s="63" t="s">
        <v>29</v>
      </c>
      <c r="D391" s="63" t="s">
        <v>29</v>
      </c>
      <c r="E391" s="67"/>
    </row>
    <row r="392" spans="2:5" s="1" customFormat="1" ht="13.9" customHeight="1" x14ac:dyDescent="0.2">
      <c r="B392" s="63" t="s">
        <v>29</v>
      </c>
      <c r="C392" s="63" t="s">
        <v>29</v>
      </c>
      <c r="D392" s="63" t="s">
        <v>29</v>
      </c>
      <c r="E392" s="67"/>
    </row>
    <row r="393" spans="2:5" s="1" customFormat="1" ht="13.9" customHeight="1" x14ac:dyDescent="0.2">
      <c r="B393" s="63" t="s">
        <v>29</v>
      </c>
      <c r="C393" s="63" t="s">
        <v>29</v>
      </c>
      <c r="D393" s="63" t="s">
        <v>29</v>
      </c>
      <c r="E393" s="67"/>
    </row>
    <row r="394" spans="2:5" s="1" customFormat="1" ht="13.9" customHeight="1" x14ac:dyDescent="0.2">
      <c r="B394" s="63" t="s">
        <v>29</v>
      </c>
      <c r="C394" s="63" t="s">
        <v>29</v>
      </c>
      <c r="D394" s="63" t="s">
        <v>29</v>
      </c>
      <c r="E394" s="67"/>
    </row>
    <row r="395" spans="2:5" s="1" customFormat="1" ht="13.9" customHeight="1" x14ac:dyDescent="0.2">
      <c r="B395" s="63" t="s">
        <v>29</v>
      </c>
      <c r="C395" s="63" t="s">
        <v>29</v>
      </c>
      <c r="D395" s="63" t="s">
        <v>29</v>
      </c>
      <c r="E395" s="67"/>
    </row>
    <row r="396" spans="2:5" s="1" customFormat="1" ht="13.9" customHeight="1" x14ac:dyDescent="0.2">
      <c r="B396" s="63" t="s">
        <v>29</v>
      </c>
      <c r="C396" s="63" t="s">
        <v>29</v>
      </c>
      <c r="D396" s="63" t="s">
        <v>29</v>
      </c>
      <c r="E396" s="67"/>
    </row>
    <row r="397" spans="2:5" s="1" customFormat="1" ht="13.9" customHeight="1" x14ac:dyDescent="0.2">
      <c r="B397" s="63" t="s">
        <v>29</v>
      </c>
      <c r="C397" s="63" t="s">
        <v>29</v>
      </c>
      <c r="D397" s="63" t="s">
        <v>29</v>
      </c>
      <c r="E397" s="67"/>
    </row>
    <row r="398" spans="2:5" s="1" customFormat="1" ht="13.9" customHeight="1" x14ac:dyDescent="0.2">
      <c r="B398" s="63" t="s">
        <v>29</v>
      </c>
      <c r="C398" s="63" t="s">
        <v>29</v>
      </c>
      <c r="D398" s="63" t="s">
        <v>29</v>
      </c>
      <c r="E398" s="67"/>
    </row>
    <row r="399" spans="2:5" s="1" customFormat="1" ht="13.9" customHeight="1" x14ac:dyDescent="0.2">
      <c r="B399" s="63" t="s">
        <v>29</v>
      </c>
      <c r="C399" s="63" t="s">
        <v>29</v>
      </c>
      <c r="D399" s="63" t="s">
        <v>29</v>
      </c>
      <c r="E399" s="67"/>
    </row>
    <row r="400" spans="2:5" s="1" customFormat="1" ht="13.9" customHeight="1" x14ac:dyDescent="0.2">
      <c r="B400" s="63" t="s">
        <v>29</v>
      </c>
      <c r="C400" s="63" t="s">
        <v>29</v>
      </c>
      <c r="D400" s="63" t="s">
        <v>29</v>
      </c>
      <c r="E400" s="67"/>
    </row>
    <row r="401" spans="2:5" s="1" customFormat="1" ht="13.9" customHeight="1" x14ac:dyDescent="0.2">
      <c r="B401" s="63" t="s">
        <v>29</v>
      </c>
      <c r="C401" s="63" t="s">
        <v>29</v>
      </c>
      <c r="D401" s="63" t="s">
        <v>29</v>
      </c>
      <c r="E401" s="67"/>
    </row>
    <row r="402" spans="2:5" s="1" customFormat="1" ht="13.9" customHeight="1" x14ac:dyDescent="0.2">
      <c r="B402" s="63" t="s">
        <v>29</v>
      </c>
      <c r="C402" s="63" t="s">
        <v>29</v>
      </c>
      <c r="D402" s="63" t="s">
        <v>29</v>
      </c>
      <c r="E402" s="67"/>
    </row>
    <row r="403" spans="2:5" s="1" customFormat="1" ht="13.9" customHeight="1" x14ac:dyDescent="0.2">
      <c r="B403" s="63" t="s">
        <v>29</v>
      </c>
      <c r="C403" s="63" t="s">
        <v>29</v>
      </c>
      <c r="D403" s="63" t="s">
        <v>29</v>
      </c>
      <c r="E403" s="67"/>
    </row>
    <row r="404" spans="2:5" s="1" customFormat="1" ht="13.9" customHeight="1" x14ac:dyDescent="0.2">
      <c r="B404" s="63" t="s">
        <v>29</v>
      </c>
      <c r="C404" s="63" t="s">
        <v>29</v>
      </c>
      <c r="D404" s="63" t="s">
        <v>29</v>
      </c>
      <c r="E404" s="67"/>
    </row>
    <row r="405" spans="2:5" s="1" customFormat="1" ht="13.9" customHeight="1" x14ac:dyDescent="0.2">
      <c r="B405" s="63" t="s">
        <v>29</v>
      </c>
      <c r="C405" s="63" t="s">
        <v>29</v>
      </c>
      <c r="D405" s="63" t="s">
        <v>29</v>
      </c>
      <c r="E405" s="67"/>
    </row>
    <row r="406" spans="2:5" s="1" customFormat="1" ht="13.9" customHeight="1" x14ac:dyDescent="0.2">
      <c r="B406" s="63" t="s">
        <v>29</v>
      </c>
      <c r="C406" s="63" t="s">
        <v>29</v>
      </c>
      <c r="D406" s="63" t="s">
        <v>29</v>
      </c>
      <c r="E406" s="67"/>
    </row>
    <row r="407" spans="2:5" s="1" customFormat="1" ht="13.9" customHeight="1" x14ac:dyDescent="0.2">
      <c r="B407" s="63" t="s">
        <v>29</v>
      </c>
      <c r="C407" s="63" t="s">
        <v>29</v>
      </c>
      <c r="D407" s="63" t="s">
        <v>29</v>
      </c>
      <c r="E407" s="67"/>
    </row>
    <row r="408" spans="2:5" s="1" customFormat="1" ht="13.9" customHeight="1" x14ac:dyDescent="0.2">
      <c r="B408" s="63" t="s">
        <v>29</v>
      </c>
      <c r="C408" s="63" t="s">
        <v>29</v>
      </c>
      <c r="D408" s="63" t="s">
        <v>29</v>
      </c>
      <c r="E408" s="67"/>
    </row>
    <row r="409" spans="2:5" s="1" customFormat="1" ht="13.9" customHeight="1" x14ac:dyDescent="0.2">
      <c r="B409" s="63" t="s">
        <v>29</v>
      </c>
      <c r="C409" s="63" t="s">
        <v>29</v>
      </c>
      <c r="D409" s="63" t="s">
        <v>29</v>
      </c>
      <c r="E409" s="67"/>
    </row>
    <row r="410" spans="2:5" s="1" customFormat="1" ht="13.9" customHeight="1" x14ac:dyDescent="0.2">
      <c r="B410" s="63" t="s">
        <v>29</v>
      </c>
      <c r="C410" s="63" t="s">
        <v>29</v>
      </c>
      <c r="D410" s="63" t="s">
        <v>29</v>
      </c>
      <c r="E410" s="67"/>
    </row>
    <row r="411" spans="2:5" s="1" customFormat="1" ht="13.9" customHeight="1" x14ac:dyDescent="0.2">
      <c r="B411" s="63" t="s">
        <v>29</v>
      </c>
      <c r="C411" s="63" t="s">
        <v>29</v>
      </c>
      <c r="D411" s="63" t="s">
        <v>29</v>
      </c>
      <c r="E411" s="67"/>
    </row>
    <row r="412" spans="2:5" s="1" customFormat="1" ht="13.9" customHeight="1" x14ac:dyDescent="0.2">
      <c r="B412" s="63" t="s">
        <v>29</v>
      </c>
      <c r="C412" s="63" t="s">
        <v>29</v>
      </c>
      <c r="D412" s="63" t="s">
        <v>29</v>
      </c>
      <c r="E412" s="67"/>
    </row>
    <row r="413" spans="2:5" s="1" customFormat="1" ht="13.9" customHeight="1" x14ac:dyDescent="0.2">
      <c r="B413" s="63" t="s">
        <v>29</v>
      </c>
      <c r="C413" s="63" t="s">
        <v>29</v>
      </c>
      <c r="D413" s="63" t="s">
        <v>29</v>
      </c>
      <c r="E413" s="67"/>
    </row>
    <row r="414" spans="2:5" s="1" customFormat="1" ht="13.9" customHeight="1" x14ac:dyDescent="0.2">
      <c r="B414" s="63" t="s">
        <v>29</v>
      </c>
      <c r="C414" s="63" t="s">
        <v>29</v>
      </c>
      <c r="D414" s="63" t="s">
        <v>29</v>
      </c>
      <c r="E414" s="67"/>
    </row>
    <row r="415" spans="2:5" s="1" customFormat="1" ht="13.9" customHeight="1" x14ac:dyDescent="0.2">
      <c r="B415" s="63" t="s">
        <v>29</v>
      </c>
      <c r="C415" s="63" t="s">
        <v>29</v>
      </c>
      <c r="D415" s="63" t="s">
        <v>29</v>
      </c>
      <c r="E415" s="67"/>
    </row>
    <row r="416" spans="2:5" s="1" customFormat="1" ht="13.9" customHeight="1" x14ac:dyDescent="0.2">
      <c r="B416" s="63" t="s">
        <v>29</v>
      </c>
      <c r="C416" s="63" t="s">
        <v>29</v>
      </c>
      <c r="D416" s="63" t="s">
        <v>29</v>
      </c>
      <c r="E416" s="67"/>
    </row>
    <row r="417" spans="2:5" s="1" customFormat="1" ht="13.9" customHeight="1" x14ac:dyDescent="0.2">
      <c r="B417" s="63" t="s">
        <v>29</v>
      </c>
      <c r="C417" s="63" t="s">
        <v>29</v>
      </c>
      <c r="D417" s="63" t="s">
        <v>29</v>
      </c>
      <c r="E417" s="67"/>
    </row>
    <row r="418" spans="2:5" s="1" customFormat="1" ht="13.9" customHeight="1" x14ac:dyDescent="0.2">
      <c r="B418" s="63" t="s">
        <v>29</v>
      </c>
      <c r="C418" s="63" t="s">
        <v>29</v>
      </c>
      <c r="D418" s="63" t="s">
        <v>29</v>
      </c>
      <c r="E418" s="67"/>
    </row>
    <row r="419" spans="2:5" s="1" customFormat="1" ht="13.9" customHeight="1" x14ac:dyDescent="0.2">
      <c r="B419" s="63" t="s">
        <v>29</v>
      </c>
      <c r="C419" s="63" t="s">
        <v>29</v>
      </c>
      <c r="D419" s="63" t="s">
        <v>29</v>
      </c>
      <c r="E419" s="67"/>
    </row>
    <row r="420" spans="2:5" s="1" customFormat="1" ht="13.9" customHeight="1" x14ac:dyDescent="0.2">
      <c r="B420" s="63" t="s">
        <v>29</v>
      </c>
      <c r="C420" s="63" t="s">
        <v>29</v>
      </c>
      <c r="D420" s="63" t="s">
        <v>29</v>
      </c>
      <c r="E420" s="67"/>
    </row>
    <row r="421" spans="2:5" s="1" customFormat="1" ht="13.9" customHeight="1" x14ac:dyDescent="0.2">
      <c r="B421" s="63" t="s">
        <v>29</v>
      </c>
      <c r="C421" s="63" t="s">
        <v>29</v>
      </c>
      <c r="D421" s="63" t="s">
        <v>29</v>
      </c>
      <c r="E421" s="67"/>
    </row>
    <row r="422" spans="2:5" s="1" customFormat="1" ht="13.9" customHeight="1" x14ac:dyDescent="0.2">
      <c r="B422" s="63" t="s">
        <v>29</v>
      </c>
      <c r="C422" s="63" t="s">
        <v>29</v>
      </c>
      <c r="D422" s="63" t="s">
        <v>29</v>
      </c>
      <c r="E422" s="67"/>
    </row>
    <row r="423" spans="2:5" s="1" customFormat="1" ht="13.9" customHeight="1" x14ac:dyDescent="0.2">
      <c r="B423" s="63" t="s">
        <v>29</v>
      </c>
      <c r="C423" s="63" t="s">
        <v>29</v>
      </c>
      <c r="D423" s="63" t="s">
        <v>29</v>
      </c>
      <c r="E423" s="67"/>
    </row>
    <row r="424" spans="2:5" s="1" customFormat="1" ht="13.9" customHeight="1" x14ac:dyDescent="0.2">
      <c r="B424" s="63" t="s">
        <v>29</v>
      </c>
      <c r="C424" s="63" t="s">
        <v>29</v>
      </c>
      <c r="D424" s="63" t="s">
        <v>29</v>
      </c>
      <c r="E424" s="67"/>
    </row>
    <row r="425" spans="2:5" s="1" customFormat="1" ht="13.9" customHeight="1" x14ac:dyDescent="0.2">
      <c r="B425" s="63" t="s">
        <v>29</v>
      </c>
      <c r="C425" s="63" t="s">
        <v>29</v>
      </c>
      <c r="D425" s="63" t="s">
        <v>29</v>
      </c>
      <c r="E425" s="67"/>
    </row>
    <row r="426" spans="2:5" s="1" customFormat="1" ht="13.9" customHeight="1" x14ac:dyDescent="0.2">
      <c r="B426" s="63" t="s">
        <v>29</v>
      </c>
      <c r="C426" s="63" t="s">
        <v>29</v>
      </c>
      <c r="D426" s="63" t="s">
        <v>29</v>
      </c>
      <c r="E426" s="67"/>
    </row>
    <row r="427" spans="2:5" s="1" customFormat="1" ht="13.9" customHeight="1" x14ac:dyDescent="0.2">
      <c r="B427" s="63" t="s">
        <v>29</v>
      </c>
      <c r="C427" s="63" t="s">
        <v>29</v>
      </c>
      <c r="D427" s="63" t="s">
        <v>29</v>
      </c>
      <c r="E427" s="67"/>
    </row>
    <row r="428" spans="2:5" s="1" customFormat="1" ht="13.9" customHeight="1" x14ac:dyDescent="0.2">
      <c r="B428" s="63" t="s">
        <v>29</v>
      </c>
      <c r="C428" s="63" t="s">
        <v>29</v>
      </c>
      <c r="D428" s="63" t="s">
        <v>29</v>
      </c>
      <c r="E428" s="67"/>
    </row>
    <row r="429" spans="2:5" s="1" customFormat="1" ht="13.9" customHeight="1" x14ac:dyDescent="0.2">
      <c r="B429" s="63" t="s">
        <v>29</v>
      </c>
      <c r="C429" s="63" t="s">
        <v>29</v>
      </c>
      <c r="D429" s="63" t="s">
        <v>29</v>
      </c>
      <c r="E429" s="67"/>
    </row>
    <row r="430" spans="2:5" s="1" customFormat="1" ht="13.9" customHeight="1" x14ac:dyDescent="0.2">
      <c r="B430" s="63" t="s">
        <v>29</v>
      </c>
      <c r="C430" s="63" t="s">
        <v>29</v>
      </c>
      <c r="D430" s="63" t="s">
        <v>29</v>
      </c>
      <c r="E430" s="67"/>
    </row>
    <row r="431" spans="2:5" s="1" customFormat="1" ht="13.9" customHeight="1" x14ac:dyDescent="0.2">
      <c r="B431" s="63" t="s">
        <v>29</v>
      </c>
      <c r="C431" s="63" t="s">
        <v>29</v>
      </c>
      <c r="D431" s="63" t="s">
        <v>29</v>
      </c>
      <c r="E431" s="67"/>
    </row>
    <row r="432" spans="2:5" s="1" customFormat="1" ht="13.9" customHeight="1" x14ac:dyDescent="0.2">
      <c r="B432" s="63" t="s">
        <v>29</v>
      </c>
      <c r="C432" s="63" t="s">
        <v>29</v>
      </c>
      <c r="D432" s="63" t="s">
        <v>29</v>
      </c>
      <c r="E432" s="67"/>
    </row>
    <row r="433" spans="2:5" s="1" customFormat="1" ht="13.9" customHeight="1" x14ac:dyDescent="0.2">
      <c r="B433" s="63" t="s">
        <v>29</v>
      </c>
      <c r="C433" s="63" t="s">
        <v>29</v>
      </c>
      <c r="D433" s="63" t="s">
        <v>29</v>
      </c>
      <c r="E433" s="67"/>
    </row>
    <row r="434" spans="2:5" s="1" customFormat="1" ht="13.9" customHeight="1" x14ac:dyDescent="0.2">
      <c r="B434" s="63" t="s">
        <v>29</v>
      </c>
      <c r="C434" s="63" t="s">
        <v>29</v>
      </c>
      <c r="D434" s="63" t="s">
        <v>29</v>
      </c>
      <c r="E434" s="67"/>
    </row>
    <row r="435" spans="2:5" s="1" customFormat="1" ht="13.9" customHeight="1" x14ac:dyDescent="0.2">
      <c r="B435" s="63" t="s">
        <v>29</v>
      </c>
      <c r="C435" s="63" t="s">
        <v>29</v>
      </c>
      <c r="D435" s="63" t="s">
        <v>29</v>
      </c>
      <c r="E435" s="67"/>
    </row>
    <row r="436" spans="2:5" s="1" customFormat="1" ht="13.9" customHeight="1" x14ac:dyDescent="0.2">
      <c r="B436" s="63" t="s">
        <v>29</v>
      </c>
      <c r="C436" s="63" t="s">
        <v>29</v>
      </c>
      <c r="D436" s="63" t="s">
        <v>29</v>
      </c>
      <c r="E436" s="67"/>
    </row>
    <row r="437" spans="2:5" s="1" customFormat="1" ht="13.9" customHeight="1" x14ac:dyDescent="0.2">
      <c r="B437" s="63" t="s">
        <v>29</v>
      </c>
      <c r="C437" s="63" t="s">
        <v>29</v>
      </c>
      <c r="D437" s="63" t="s">
        <v>29</v>
      </c>
      <c r="E437" s="67"/>
    </row>
    <row r="438" spans="2:5" s="1" customFormat="1" ht="13.9" customHeight="1" x14ac:dyDescent="0.2">
      <c r="B438" s="63" t="s">
        <v>29</v>
      </c>
      <c r="C438" s="63" t="s">
        <v>29</v>
      </c>
      <c r="D438" s="63" t="s">
        <v>29</v>
      </c>
      <c r="E438" s="67"/>
    </row>
    <row r="439" spans="2:5" s="1" customFormat="1" ht="13.9" customHeight="1" x14ac:dyDescent="0.2">
      <c r="B439" s="63" t="s">
        <v>29</v>
      </c>
      <c r="C439" s="63" t="s">
        <v>29</v>
      </c>
      <c r="D439" s="63" t="s">
        <v>29</v>
      </c>
      <c r="E439" s="67"/>
    </row>
    <row r="440" spans="2:5" s="1" customFormat="1" ht="13.9" customHeight="1" x14ac:dyDescent="0.2">
      <c r="B440" s="63" t="s">
        <v>29</v>
      </c>
      <c r="C440" s="63" t="s">
        <v>29</v>
      </c>
      <c r="D440" s="63" t="s">
        <v>29</v>
      </c>
      <c r="E440" s="67"/>
    </row>
    <row r="441" spans="2:5" s="1" customFormat="1" ht="13.9" customHeight="1" x14ac:dyDescent="0.2">
      <c r="B441" s="63" t="s">
        <v>29</v>
      </c>
      <c r="C441" s="63" t="s">
        <v>29</v>
      </c>
      <c r="D441" s="63" t="s">
        <v>29</v>
      </c>
      <c r="E441" s="67"/>
    </row>
    <row r="442" spans="2:5" s="1" customFormat="1" ht="13.9" customHeight="1" x14ac:dyDescent="0.2">
      <c r="B442" s="63" t="s">
        <v>29</v>
      </c>
      <c r="C442" s="63" t="s">
        <v>29</v>
      </c>
      <c r="D442" s="63" t="s">
        <v>29</v>
      </c>
      <c r="E442" s="67"/>
    </row>
    <row r="443" spans="2:5" s="1" customFormat="1" ht="13.9" customHeight="1" x14ac:dyDescent="0.2">
      <c r="B443" s="63" t="s">
        <v>29</v>
      </c>
      <c r="C443" s="63" t="s">
        <v>29</v>
      </c>
      <c r="D443" s="63" t="s">
        <v>29</v>
      </c>
      <c r="E443" s="67"/>
    </row>
    <row r="444" spans="2:5" s="1" customFormat="1" ht="13.9" customHeight="1" x14ac:dyDescent="0.2">
      <c r="B444" s="63" t="s">
        <v>29</v>
      </c>
      <c r="C444" s="63" t="s">
        <v>29</v>
      </c>
      <c r="D444" s="63" t="s">
        <v>29</v>
      </c>
      <c r="E444" s="67"/>
    </row>
    <row r="445" spans="2:5" s="1" customFormat="1" ht="13.9" customHeight="1" x14ac:dyDescent="0.2">
      <c r="B445" s="63" t="s">
        <v>29</v>
      </c>
      <c r="C445" s="63" t="s">
        <v>29</v>
      </c>
      <c r="D445" s="63" t="s">
        <v>29</v>
      </c>
      <c r="E445" s="67"/>
    </row>
    <row r="446" spans="2:5" s="1" customFormat="1" ht="13.9" customHeight="1" x14ac:dyDescent="0.2">
      <c r="B446" s="63" t="s">
        <v>29</v>
      </c>
      <c r="C446" s="63" t="s">
        <v>29</v>
      </c>
      <c r="D446" s="63" t="s">
        <v>29</v>
      </c>
      <c r="E446" s="67"/>
    </row>
    <row r="447" spans="2:5" s="1" customFormat="1" ht="13.9" customHeight="1" x14ac:dyDescent="0.2">
      <c r="B447" s="63" t="s">
        <v>29</v>
      </c>
      <c r="C447" s="63" t="s">
        <v>29</v>
      </c>
      <c r="D447" s="63" t="s">
        <v>29</v>
      </c>
      <c r="E447" s="67"/>
    </row>
    <row r="448" spans="2:5" s="1" customFormat="1" ht="13.9" customHeight="1" x14ac:dyDescent="0.2">
      <c r="B448" s="63" t="s">
        <v>29</v>
      </c>
      <c r="C448" s="63" t="s">
        <v>29</v>
      </c>
      <c r="D448" s="63" t="s">
        <v>29</v>
      </c>
      <c r="E448" s="67"/>
    </row>
    <row r="449" spans="2:5" s="1" customFormat="1" ht="13.9" customHeight="1" x14ac:dyDescent="0.2">
      <c r="B449" s="63" t="s">
        <v>29</v>
      </c>
      <c r="C449" s="63" t="s">
        <v>29</v>
      </c>
      <c r="D449" s="63" t="s">
        <v>29</v>
      </c>
      <c r="E449" s="67"/>
    </row>
    <row r="450" spans="2:5" s="1" customFormat="1" ht="13.9" customHeight="1" x14ac:dyDescent="0.2">
      <c r="B450" s="63" t="s">
        <v>29</v>
      </c>
      <c r="C450" s="63" t="s">
        <v>29</v>
      </c>
      <c r="D450" s="63" t="s">
        <v>29</v>
      </c>
      <c r="E450" s="67"/>
    </row>
    <row r="451" spans="2:5" s="1" customFormat="1" ht="13.9" customHeight="1" x14ac:dyDescent="0.2">
      <c r="B451" s="63" t="s">
        <v>29</v>
      </c>
      <c r="C451" s="63" t="s">
        <v>29</v>
      </c>
      <c r="D451" s="63" t="s">
        <v>29</v>
      </c>
      <c r="E451" s="67"/>
    </row>
    <row r="452" spans="2:5" s="1" customFormat="1" ht="13.9" customHeight="1" x14ac:dyDescent="0.2">
      <c r="B452" s="63" t="s">
        <v>29</v>
      </c>
      <c r="C452" s="63" t="s">
        <v>29</v>
      </c>
      <c r="D452" s="63" t="s">
        <v>29</v>
      </c>
      <c r="E452" s="67"/>
    </row>
    <row r="453" spans="2:5" s="1" customFormat="1" ht="13.9" customHeight="1" x14ac:dyDescent="0.2">
      <c r="B453" s="63" t="s">
        <v>29</v>
      </c>
      <c r="C453" s="63" t="s">
        <v>29</v>
      </c>
      <c r="D453" s="63" t="s">
        <v>29</v>
      </c>
      <c r="E453" s="67"/>
    </row>
    <row r="454" spans="2:5" s="1" customFormat="1" ht="13.9" customHeight="1" x14ac:dyDescent="0.2">
      <c r="B454" s="63" t="s">
        <v>29</v>
      </c>
      <c r="C454" s="63" t="s">
        <v>29</v>
      </c>
      <c r="D454" s="63" t="s">
        <v>29</v>
      </c>
      <c r="E454" s="67"/>
    </row>
    <row r="455" spans="2:5" s="1" customFormat="1" ht="13.9" customHeight="1" x14ac:dyDescent="0.2">
      <c r="B455" s="63" t="s">
        <v>29</v>
      </c>
      <c r="C455" s="63" t="s">
        <v>29</v>
      </c>
      <c r="D455" s="63" t="s">
        <v>29</v>
      </c>
      <c r="E455" s="67"/>
    </row>
    <row r="456" spans="2:5" s="1" customFormat="1" ht="13.9" customHeight="1" x14ac:dyDescent="0.2">
      <c r="B456" s="63" t="s">
        <v>29</v>
      </c>
      <c r="C456" s="63" t="s">
        <v>29</v>
      </c>
      <c r="D456" s="63" t="s">
        <v>29</v>
      </c>
      <c r="E456" s="67"/>
    </row>
    <row r="457" spans="2:5" s="1" customFormat="1" ht="13.9" customHeight="1" x14ac:dyDescent="0.2">
      <c r="B457" s="63" t="s">
        <v>29</v>
      </c>
      <c r="C457" s="63" t="s">
        <v>29</v>
      </c>
      <c r="D457" s="63" t="s">
        <v>29</v>
      </c>
      <c r="E457" s="67"/>
    </row>
    <row r="458" spans="2:5" s="1" customFormat="1" ht="13.9" customHeight="1" x14ac:dyDescent="0.2">
      <c r="B458" s="63" t="s">
        <v>29</v>
      </c>
      <c r="C458" s="63" t="s">
        <v>29</v>
      </c>
      <c r="D458" s="63" t="s">
        <v>29</v>
      </c>
      <c r="E458" s="67"/>
    </row>
    <row r="459" spans="2:5" s="1" customFormat="1" ht="13.9" customHeight="1" x14ac:dyDescent="0.2">
      <c r="B459" s="63" t="s">
        <v>29</v>
      </c>
      <c r="C459" s="63" t="s">
        <v>29</v>
      </c>
      <c r="D459" s="63" t="s">
        <v>29</v>
      </c>
      <c r="E459" s="67"/>
    </row>
    <row r="460" spans="2:5" s="1" customFormat="1" ht="13.9" customHeight="1" x14ac:dyDescent="0.2">
      <c r="B460" s="63" t="s">
        <v>29</v>
      </c>
      <c r="C460" s="63" t="s">
        <v>29</v>
      </c>
      <c r="D460" s="63" t="s">
        <v>29</v>
      </c>
      <c r="E460" s="67"/>
    </row>
    <row r="461" spans="2:5" s="1" customFormat="1" ht="13.9" customHeight="1" x14ac:dyDescent="0.2">
      <c r="B461" s="63" t="s">
        <v>29</v>
      </c>
      <c r="C461" s="63" t="s">
        <v>29</v>
      </c>
      <c r="D461" s="63" t="s">
        <v>29</v>
      </c>
      <c r="E461" s="67"/>
    </row>
    <row r="462" spans="2:5" s="1" customFormat="1" ht="13.9" customHeight="1" x14ac:dyDescent="0.2">
      <c r="B462" s="63" t="s">
        <v>29</v>
      </c>
      <c r="C462" s="63" t="s">
        <v>29</v>
      </c>
      <c r="D462" s="63" t="s">
        <v>29</v>
      </c>
      <c r="E462" s="67"/>
    </row>
    <row r="463" spans="2:5" s="1" customFormat="1" ht="13.9" customHeight="1" x14ac:dyDescent="0.2">
      <c r="B463" s="63" t="s">
        <v>29</v>
      </c>
      <c r="C463" s="63" t="s">
        <v>29</v>
      </c>
      <c r="D463" s="63" t="s">
        <v>29</v>
      </c>
      <c r="E463" s="67"/>
    </row>
    <row r="464" spans="2:5" s="1" customFormat="1" ht="13.9" customHeight="1" x14ac:dyDescent="0.2">
      <c r="B464" s="63" t="s">
        <v>29</v>
      </c>
      <c r="C464" s="63" t="s">
        <v>29</v>
      </c>
      <c r="D464" s="63" t="s">
        <v>29</v>
      </c>
      <c r="E464" s="67"/>
    </row>
    <row r="465" spans="2:5" s="1" customFormat="1" ht="13.9" customHeight="1" x14ac:dyDescent="0.2">
      <c r="B465" s="63" t="s">
        <v>29</v>
      </c>
      <c r="C465" s="63" t="s">
        <v>29</v>
      </c>
      <c r="D465" s="63" t="s">
        <v>29</v>
      </c>
      <c r="E465" s="67"/>
    </row>
    <row r="466" spans="2:5" s="1" customFormat="1" ht="13.9" customHeight="1" x14ac:dyDescent="0.2">
      <c r="B466" s="63" t="s">
        <v>29</v>
      </c>
      <c r="C466" s="63" t="s">
        <v>29</v>
      </c>
      <c r="D466" s="63" t="s">
        <v>29</v>
      </c>
      <c r="E466" s="67"/>
    </row>
    <row r="467" spans="2:5" s="1" customFormat="1" ht="13.9" customHeight="1" x14ac:dyDescent="0.2">
      <c r="B467" s="63" t="s">
        <v>29</v>
      </c>
      <c r="C467" s="63" t="s">
        <v>29</v>
      </c>
      <c r="D467" s="63" t="s">
        <v>29</v>
      </c>
      <c r="E467" s="67"/>
    </row>
    <row r="468" spans="2:5" s="1" customFormat="1" ht="13.9" customHeight="1" x14ac:dyDescent="0.2">
      <c r="B468" s="63" t="s">
        <v>29</v>
      </c>
      <c r="C468" s="63" t="s">
        <v>29</v>
      </c>
      <c r="D468" s="63" t="s">
        <v>29</v>
      </c>
      <c r="E468" s="67"/>
    </row>
    <row r="469" spans="2:5" s="1" customFormat="1" ht="13.9" customHeight="1" x14ac:dyDescent="0.2">
      <c r="B469" s="63" t="s">
        <v>29</v>
      </c>
      <c r="C469" s="63" t="s">
        <v>29</v>
      </c>
      <c r="D469" s="63" t="s">
        <v>29</v>
      </c>
      <c r="E469" s="67"/>
    </row>
    <row r="470" spans="2:5" s="1" customFormat="1" ht="13.9" customHeight="1" x14ac:dyDescent="0.2">
      <c r="B470" s="63" t="s">
        <v>29</v>
      </c>
      <c r="C470" s="63" t="s">
        <v>29</v>
      </c>
      <c r="D470" s="63" t="s">
        <v>29</v>
      </c>
      <c r="E470" s="67"/>
    </row>
    <row r="471" spans="2:5" s="1" customFormat="1" ht="13.9" customHeight="1" x14ac:dyDescent="0.2">
      <c r="B471" s="63" t="s">
        <v>29</v>
      </c>
      <c r="C471" s="63" t="s">
        <v>29</v>
      </c>
      <c r="D471" s="63" t="s">
        <v>29</v>
      </c>
      <c r="E471" s="67"/>
    </row>
    <row r="472" spans="2:5" s="1" customFormat="1" ht="13.9" customHeight="1" x14ac:dyDescent="0.2">
      <c r="B472" s="63" t="s">
        <v>29</v>
      </c>
      <c r="C472" s="63" t="s">
        <v>29</v>
      </c>
      <c r="D472" s="63" t="s">
        <v>29</v>
      </c>
      <c r="E472" s="67"/>
    </row>
    <row r="473" spans="2:5" s="1" customFormat="1" ht="13.9" customHeight="1" x14ac:dyDescent="0.2">
      <c r="B473" s="63" t="s">
        <v>29</v>
      </c>
      <c r="C473" s="63" t="s">
        <v>29</v>
      </c>
      <c r="D473" s="63" t="s">
        <v>29</v>
      </c>
      <c r="E473" s="67"/>
    </row>
    <row r="474" spans="2:5" s="1" customFormat="1" ht="13.9" customHeight="1" x14ac:dyDescent="0.2">
      <c r="B474" s="63" t="s">
        <v>29</v>
      </c>
      <c r="C474" s="63" t="s">
        <v>29</v>
      </c>
      <c r="D474" s="63" t="s">
        <v>29</v>
      </c>
      <c r="E474" s="67"/>
    </row>
    <row r="475" spans="2:5" s="1" customFormat="1" ht="13.9" customHeight="1" x14ac:dyDescent="0.2">
      <c r="B475" s="63" t="s">
        <v>29</v>
      </c>
      <c r="C475" s="63" t="s">
        <v>29</v>
      </c>
      <c r="D475" s="63" t="s">
        <v>29</v>
      </c>
      <c r="E475" s="67"/>
    </row>
    <row r="476" spans="2:5" s="1" customFormat="1" ht="13.9" customHeight="1" x14ac:dyDescent="0.2">
      <c r="B476" s="63" t="s">
        <v>29</v>
      </c>
      <c r="C476" s="63" t="s">
        <v>29</v>
      </c>
      <c r="D476" s="63" t="s">
        <v>29</v>
      </c>
      <c r="E476" s="67"/>
    </row>
    <row r="477" spans="2:5" s="1" customFormat="1" ht="13.9" customHeight="1" x14ac:dyDescent="0.2">
      <c r="B477" s="63" t="s">
        <v>29</v>
      </c>
      <c r="C477" s="63" t="s">
        <v>29</v>
      </c>
      <c r="D477" s="63" t="s">
        <v>29</v>
      </c>
      <c r="E477" s="67"/>
    </row>
    <row r="478" spans="2:5" s="1" customFormat="1" ht="13.9" customHeight="1" x14ac:dyDescent="0.2">
      <c r="B478" s="63" t="s">
        <v>29</v>
      </c>
      <c r="C478" s="63" t="s">
        <v>29</v>
      </c>
      <c r="D478" s="63" t="s">
        <v>29</v>
      </c>
      <c r="E478" s="67"/>
    </row>
    <row r="479" spans="2:5" s="1" customFormat="1" ht="13.9" customHeight="1" x14ac:dyDescent="0.2">
      <c r="B479" s="63" t="s">
        <v>29</v>
      </c>
      <c r="C479" s="63" t="s">
        <v>29</v>
      </c>
      <c r="D479" s="63" t="s">
        <v>29</v>
      </c>
      <c r="E479" s="67"/>
    </row>
    <row r="480" spans="2:5" s="1" customFormat="1" ht="13.9" customHeight="1" x14ac:dyDescent="0.2">
      <c r="B480" s="63" t="s">
        <v>29</v>
      </c>
      <c r="C480" s="63" t="s">
        <v>29</v>
      </c>
      <c r="D480" s="63" t="s">
        <v>29</v>
      </c>
      <c r="E480" s="67"/>
    </row>
    <row r="481" spans="2:5" s="1" customFormat="1" ht="13.9" customHeight="1" x14ac:dyDescent="0.2">
      <c r="B481" s="63" t="s">
        <v>29</v>
      </c>
      <c r="C481" s="63" t="s">
        <v>29</v>
      </c>
      <c r="D481" s="63" t="s">
        <v>29</v>
      </c>
      <c r="E481" s="67"/>
    </row>
    <row r="482" spans="2:5" s="1" customFormat="1" ht="13.9" customHeight="1" x14ac:dyDescent="0.2">
      <c r="B482" s="63" t="s">
        <v>29</v>
      </c>
      <c r="C482" s="63" t="s">
        <v>29</v>
      </c>
      <c r="D482" s="63" t="s">
        <v>29</v>
      </c>
      <c r="E482" s="67"/>
    </row>
    <row r="483" spans="2:5" s="1" customFormat="1" ht="13.9" customHeight="1" x14ac:dyDescent="0.2">
      <c r="B483" s="63" t="s">
        <v>29</v>
      </c>
      <c r="C483" s="63" t="s">
        <v>29</v>
      </c>
      <c r="D483" s="63" t="s">
        <v>29</v>
      </c>
      <c r="E483" s="67"/>
    </row>
    <row r="484" spans="2:5" s="1" customFormat="1" ht="13.9" customHeight="1" x14ac:dyDescent="0.2">
      <c r="B484" s="63" t="s">
        <v>29</v>
      </c>
      <c r="C484" s="63" t="s">
        <v>29</v>
      </c>
      <c r="D484" s="63" t="s">
        <v>29</v>
      </c>
      <c r="E484" s="67"/>
    </row>
    <row r="485" spans="2:5" s="1" customFormat="1" ht="13.9" customHeight="1" x14ac:dyDescent="0.2">
      <c r="B485" s="63" t="s">
        <v>29</v>
      </c>
      <c r="C485" s="63" t="s">
        <v>29</v>
      </c>
      <c r="D485" s="63" t="s">
        <v>29</v>
      </c>
      <c r="E485" s="67"/>
    </row>
    <row r="486" spans="2:5" s="1" customFormat="1" ht="13.9" customHeight="1" x14ac:dyDescent="0.2">
      <c r="B486" s="63" t="s">
        <v>29</v>
      </c>
      <c r="C486" s="63" t="s">
        <v>29</v>
      </c>
      <c r="D486" s="63" t="s">
        <v>29</v>
      </c>
      <c r="E486" s="67"/>
    </row>
    <row r="487" spans="2:5" s="1" customFormat="1" ht="13.9" customHeight="1" x14ac:dyDescent="0.2">
      <c r="B487" s="63" t="s">
        <v>29</v>
      </c>
      <c r="C487" s="63" t="s">
        <v>29</v>
      </c>
      <c r="D487" s="63" t="s">
        <v>29</v>
      </c>
      <c r="E487" s="67"/>
    </row>
    <row r="488" spans="2:5" s="1" customFormat="1" ht="13.9" customHeight="1" x14ac:dyDescent="0.2">
      <c r="B488" s="63" t="s">
        <v>29</v>
      </c>
      <c r="C488" s="63" t="s">
        <v>29</v>
      </c>
      <c r="D488" s="63" t="s">
        <v>29</v>
      </c>
      <c r="E488" s="67"/>
    </row>
    <row r="489" spans="2:5" s="1" customFormat="1" ht="13.9" customHeight="1" x14ac:dyDescent="0.2">
      <c r="B489" s="63" t="s">
        <v>29</v>
      </c>
      <c r="C489" s="63" t="s">
        <v>29</v>
      </c>
      <c r="D489" s="63" t="s">
        <v>29</v>
      </c>
      <c r="E489" s="67"/>
    </row>
    <row r="490" spans="2:5" s="1" customFormat="1" ht="13.9" customHeight="1" x14ac:dyDescent="0.2">
      <c r="B490" s="63" t="s">
        <v>29</v>
      </c>
      <c r="C490" s="63" t="s">
        <v>29</v>
      </c>
      <c r="D490" s="63" t="s">
        <v>29</v>
      </c>
      <c r="E490" s="67"/>
    </row>
    <row r="491" spans="2:5" s="1" customFormat="1" ht="13.9" customHeight="1" x14ac:dyDescent="0.2">
      <c r="B491" s="63" t="s">
        <v>29</v>
      </c>
      <c r="C491" s="63" t="s">
        <v>29</v>
      </c>
      <c r="D491" s="63" t="s">
        <v>29</v>
      </c>
      <c r="E491" s="67"/>
    </row>
    <row r="492" spans="2:5" s="1" customFormat="1" ht="13.9" customHeight="1" x14ac:dyDescent="0.2">
      <c r="B492" s="63" t="s">
        <v>29</v>
      </c>
      <c r="C492" s="63" t="s">
        <v>29</v>
      </c>
      <c r="D492" s="63" t="s">
        <v>29</v>
      </c>
      <c r="E492" s="67"/>
    </row>
    <row r="493" spans="2:5" s="1" customFormat="1" ht="13.9" customHeight="1" x14ac:dyDescent="0.2">
      <c r="B493" s="63" t="s">
        <v>29</v>
      </c>
      <c r="C493" s="63" t="s">
        <v>29</v>
      </c>
      <c r="D493" s="63" t="s">
        <v>29</v>
      </c>
      <c r="E493" s="67"/>
    </row>
    <row r="494" spans="2:5" s="1" customFormat="1" ht="13.9" customHeight="1" x14ac:dyDescent="0.2">
      <c r="B494" s="63" t="s">
        <v>29</v>
      </c>
      <c r="C494" s="63" t="s">
        <v>29</v>
      </c>
      <c r="D494" s="63" t="s">
        <v>29</v>
      </c>
      <c r="E494" s="67"/>
    </row>
    <row r="495" spans="2:5" s="1" customFormat="1" ht="13.9" customHeight="1" x14ac:dyDescent="0.2">
      <c r="B495" s="63" t="s">
        <v>29</v>
      </c>
      <c r="C495" s="63" t="s">
        <v>29</v>
      </c>
      <c r="D495" s="63" t="s">
        <v>29</v>
      </c>
      <c r="E495" s="67"/>
    </row>
    <row r="496" spans="2:5" s="1" customFormat="1" ht="13.9" customHeight="1" x14ac:dyDescent="0.2">
      <c r="B496" s="63" t="s">
        <v>29</v>
      </c>
      <c r="C496" s="63" t="s">
        <v>29</v>
      </c>
      <c r="D496" s="63" t="s">
        <v>29</v>
      </c>
      <c r="E496" s="67"/>
    </row>
    <row r="497" spans="2:5" s="1" customFormat="1" ht="13.9" customHeight="1" x14ac:dyDescent="0.2">
      <c r="B497" s="63" t="s">
        <v>29</v>
      </c>
      <c r="C497" s="63" t="s">
        <v>29</v>
      </c>
      <c r="D497" s="63" t="s">
        <v>29</v>
      </c>
      <c r="E497" s="67"/>
    </row>
    <row r="498" spans="2:5" s="1" customFormat="1" ht="13.9" customHeight="1" x14ac:dyDescent="0.2">
      <c r="B498" s="63" t="s">
        <v>29</v>
      </c>
      <c r="C498" s="63" t="s">
        <v>29</v>
      </c>
      <c r="D498" s="63" t="s">
        <v>29</v>
      </c>
      <c r="E498" s="67"/>
    </row>
    <row r="499" spans="2:5" s="1" customFormat="1" ht="13.9" customHeight="1" x14ac:dyDescent="0.2">
      <c r="B499" s="63" t="s">
        <v>29</v>
      </c>
      <c r="C499" s="63" t="s">
        <v>29</v>
      </c>
      <c r="D499" s="63" t="s">
        <v>29</v>
      </c>
      <c r="E499" s="67"/>
    </row>
    <row r="500" spans="2:5" s="1" customFormat="1" ht="13.9" customHeight="1" x14ac:dyDescent="0.2">
      <c r="B500" s="63" t="s">
        <v>29</v>
      </c>
      <c r="C500" s="63" t="s">
        <v>29</v>
      </c>
      <c r="D500" s="63" t="s">
        <v>29</v>
      </c>
      <c r="E500" s="67"/>
    </row>
    <row r="501" spans="2:5" s="1" customFormat="1" ht="13.9" customHeight="1" x14ac:dyDescent="0.2">
      <c r="B501" s="63" t="s">
        <v>29</v>
      </c>
      <c r="C501" s="63" t="s">
        <v>29</v>
      </c>
      <c r="D501" s="63" t="s">
        <v>29</v>
      </c>
      <c r="E501" s="67"/>
    </row>
    <row r="502" spans="2:5" s="1" customFormat="1" ht="13.9" customHeight="1" x14ac:dyDescent="0.2">
      <c r="B502" s="63" t="s">
        <v>29</v>
      </c>
      <c r="C502" s="63" t="s">
        <v>29</v>
      </c>
      <c r="D502" s="63" t="s">
        <v>29</v>
      </c>
      <c r="E502" s="67"/>
    </row>
    <row r="503" spans="2:5" s="1" customFormat="1" ht="13.9" customHeight="1" x14ac:dyDescent="0.2">
      <c r="B503" s="63" t="s">
        <v>29</v>
      </c>
      <c r="C503" s="63" t="s">
        <v>29</v>
      </c>
      <c r="D503" s="63" t="s">
        <v>29</v>
      </c>
      <c r="E503" s="67"/>
    </row>
    <row r="504" spans="2:5" s="1" customFormat="1" ht="13.9" customHeight="1" x14ac:dyDescent="0.2">
      <c r="B504" s="63" t="s">
        <v>29</v>
      </c>
      <c r="C504" s="63" t="s">
        <v>29</v>
      </c>
      <c r="D504" s="63" t="s">
        <v>29</v>
      </c>
      <c r="E504" s="67"/>
    </row>
    <row r="505" spans="2:5" s="1" customFormat="1" ht="13.9" customHeight="1" x14ac:dyDescent="0.2">
      <c r="B505" s="63" t="s">
        <v>29</v>
      </c>
      <c r="C505" s="63" t="s">
        <v>29</v>
      </c>
      <c r="D505" s="63" t="s">
        <v>29</v>
      </c>
      <c r="E505" s="67"/>
    </row>
    <row r="506" spans="2:5" s="1" customFormat="1" ht="13.9" customHeight="1" x14ac:dyDescent="0.2">
      <c r="B506" s="63" t="s">
        <v>29</v>
      </c>
      <c r="C506" s="63" t="s">
        <v>29</v>
      </c>
      <c r="D506" s="63" t="s">
        <v>29</v>
      </c>
      <c r="E506" s="67"/>
    </row>
    <row r="507" spans="2:5" s="1" customFormat="1" ht="13.9" customHeight="1" x14ac:dyDescent="0.2">
      <c r="B507" s="63" t="s">
        <v>29</v>
      </c>
      <c r="C507" s="63" t="s">
        <v>29</v>
      </c>
      <c r="D507" s="63" t="s">
        <v>29</v>
      </c>
      <c r="E507" s="67"/>
    </row>
    <row r="508" spans="2:5" s="1" customFormat="1" ht="13.9" customHeight="1" x14ac:dyDescent="0.2">
      <c r="B508" s="63" t="s">
        <v>29</v>
      </c>
      <c r="C508" s="63" t="s">
        <v>29</v>
      </c>
      <c r="D508" s="63" t="s">
        <v>29</v>
      </c>
      <c r="E508" s="67"/>
    </row>
    <row r="509" spans="2:5" s="1" customFormat="1" ht="13.9" customHeight="1" x14ac:dyDescent="0.2">
      <c r="B509" s="63" t="s">
        <v>29</v>
      </c>
      <c r="C509" s="63" t="s">
        <v>29</v>
      </c>
      <c r="D509" s="63" t="s">
        <v>29</v>
      </c>
      <c r="E509" s="67"/>
    </row>
    <row r="510" spans="2:5" s="1" customFormat="1" ht="13.9" customHeight="1" x14ac:dyDescent="0.2">
      <c r="B510" s="63" t="s">
        <v>29</v>
      </c>
      <c r="C510" s="63" t="s">
        <v>29</v>
      </c>
      <c r="D510" s="63" t="s">
        <v>29</v>
      </c>
      <c r="E510" s="67"/>
    </row>
    <row r="511" spans="2:5" s="1" customFormat="1" ht="13.9" customHeight="1" x14ac:dyDescent="0.2">
      <c r="B511" s="63" t="s">
        <v>29</v>
      </c>
      <c r="C511" s="63" t="s">
        <v>29</v>
      </c>
      <c r="D511" s="63" t="s">
        <v>29</v>
      </c>
      <c r="E511" s="67"/>
    </row>
    <row r="512" spans="2:5" s="1" customFormat="1" ht="13.9" customHeight="1" x14ac:dyDescent="0.2">
      <c r="B512" s="63" t="s">
        <v>29</v>
      </c>
      <c r="C512" s="63" t="s">
        <v>29</v>
      </c>
      <c r="D512" s="63" t="s">
        <v>29</v>
      </c>
      <c r="E512" s="67"/>
    </row>
    <row r="513" spans="2:5" s="1" customFormat="1" ht="13.9" customHeight="1" x14ac:dyDescent="0.2">
      <c r="B513" s="63" t="s">
        <v>29</v>
      </c>
      <c r="C513" s="63" t="s">
        <v>29</v>
      </c>
      <c r="D513" s="63" t="s">
        <v>29</v>
      </c>
      <c r="E513" s="67"/>
    </row>
    <row r="514" spans="2:5" s="1" customFormat="1" ht="13.9" customHeight="1" x14ac:dyDescent="0.2">
      <c r="B514" s="63" t="s">
        <v>29</v>
      </c>
      <c r="C514" s="63" t="s">
        <v>29</v>
      </c>
      <c r="D514" s="63" t="s">
        <v>29</v>
      </c>
      <c r="E514" s="67"/>
    </row>
    <row r="515" spans="2:5" s="1" customFormat="1" ht="13.9" customHeight="1" x14ac:dyDescent="0.2">
      <c r="B515" s="63" t="s">
        <v>29</v>
      </c>
      <c r="C515" s="63" t="s">
        <v>29</v>
      </c>
      <c r="D515" s="63" t="s">
        <v>29</v>
      </c>
      <c r="E515" s="67"/>
    </row>
    <row r="516" spans="2:5" s="1" customFormat="1" ht="13.9" customHeight="1" x14ac:dyDescent="0.2">
      <c r="B516" s="63" t="s">
        <v>29</v>
      </c>
      <c r="C516" s="63" t="s">
        <v>29</v>
      </c>
      <c r="D516" s="63" t="s">
        <v>29</v>
      </c>
      <c r="E516" s="67"/>
    </row>
    <row r="517" spans="2:5" s="1" customFormat="1" ht="13.9" customHeight="1" x14ac:dyDescent="0.2">
      <c r="B517" s="63" t="s">
        <v>29</v>
      </c>
      <c r="C517" s="63" t="s">
        <v>29</v>
      </c>
      <c r="D517" s="63" t="s">
        <v>29</v>
      </c>
      <c r="E517" s="67"/>
    </row>
    <row r="518" spans="2:5" s="1" customFormat="1" ht="13.9" customHeight="1" x14ac:dyDescent="0.2">
      <c r="B518" s="63" t="s">
        <v>29</v>
      </c>
      <c r="C518" s="63" t="s">
        <v>29</v>
      </c>
      <c r="D518" s="63" t="s">
        <v>29</v>
      </c>
      <c r="E518" s="67"/>
    </row>
    <row r="519" spans="2:5" s="1" customFormat="1" ht="13.9" customHeight="1" x14ac:dyDescent="0.2">
      <c r="B519" s="63" t="s">
        <v>29</v>
      </c>
      <c r="C519" s="63" t="s">
        <v>29</v>
      </c>
      <c r="D519" s="63" t="s">
        <v>29</v>
      </c>
      <c r="E519" s="67"/>
    </row>
    <row r="520" spans="2:5" s="1" customFormat="1" ht="13.9" customHeight="1" x14ac:dyDescent="0.2">
      <c r="B520" s="63" t="s">
        <v>29</v>
      </c>
      <c r="C520" s="63" t="s">
        <v>29</v>
      </c>
      <c r="D520" s="63" t="s">
        <v>29</v>
      </c>
      <c r="E520" s="67"/>
    </row>
    <row r="521" spans="2:5" s="1" customFormat="1" ht="13.9" customHeight="1" x14ac:dyDescent="0.2">
      <c r="B521" s="63" t="s">
        <v>29</v>
      </c>
      <c r="C521" s="63" t="s">
        <v>29</v>
      </c>
      <c r="D521" s="63" t="s">
        <v>29</v>
      </c>
      <c r="E521" s="67"/>
    </row>
    <row r="522" spans="2:5" s="1" customFormat="1" ht="13.9" customHeight="1" x14ac:dyDescent="0.2">
      <c r="B522" s="63" t="s">
        <v>29</v>
      </c>
      <c r="C522" s="63" t="s">
        <v>29</v>
      </c>
      <c r="D522" s="63" t="s">
        <v>29</v>
      </c>
      <c r="E522" s="67"/>
    </row>
    <row r="523" spans="2:5" s="1" customFormat="1" ht="13.9" customHeight="1" x14ac:dyDescent="0.2">
      <c r="B523" s="63" t="s">
        <v>29</v>
      </c>
      <c r="C523" s="63" t="s">
        <v>29</v>
      </c>
      <c r="D523" s="63" t="s">
        <v>29</v>
      </c>
      <c r="E523" s="67"/>
    </row>
    <row r="524" spans="2:5" s="1" customFormat="1" ht="13.9" customHeight="1" x14ac:dyDescent="0.2">
      <c r="B524" s="63" t="s">
        <v>29</v>
      </c>
      <c r="C524" s="63" t="s">
        <v>29</v>
      </c>
      <c r="D524" s="63" t="s">
        <v>29</v>
      </c>
      <c r="E524" s="67"/>
    </row>
    <row r="525" spans="2:5" s="1" customFormat="1" ht="13.9" customHeight="1" x14ac:dyDescent="0.2">
      <c r="B525" s="63" t="s">
        <v>29</v>
      </c>
      <c r="C525" s="63" t="s">
        <v>29</v>
      </c>
      <c r="D525" s="63" t="s">
        <v>29</v>
      </c>
      <c r="E525" s="67"/>
    </row>
    <row r="526" spans="2:5" s="1" customFormat="1" ht="13.9" customHeight="1" x14ac:dyDescent="0.2">
      <c r="B526" s="63" t="s">
        <v>29</v>
      </c>
      <c r="C526" s="63" t="s">
        <v>29</v>
      </c>
      <c r="D526" s="63" t="s">
        <v>29</v>
      </c>
      <c r="E526" s="67"/>
    </row>
    <row r="527" spans="2:5" s="1" customFormat="1" ht="13.9" customHeight="1" x14ac:dyDescent="0.2">
      <c r="B527" s="63" t="s">
        <v>29</v>
      </c>
      <c r="C527" s="63" t="s">
        <v>29</v>
      </c>
      <c r="D527" s="63" t="s">
        <v>29</v>
      </c>
      <c r="E527" s="67"/>
    </row>
    <row r="528" spans="2:5" s="1" customFormat="1" ht="13.9" customHeight="1" x14ac:dyDescent="0.2">
      <c r="B528" s="63" t="s">
        <v>29</v>
      </c>
      <c r="C528" s="63" t="s">
        <v>29</v>
      </c>
      <c r="D528" s="63" t="s">
        <v>29</v>
      </c>
      <c r="E528" s="67"/>
    </row>
    <row r="529" spans="2:5" s="1" customFormat="1" ht="13.9" customHeight="1" x14ac:dyDescent="0.2">
      <c r="B529" s="63" t="s">
        <v>29</v>
      </c>
      <c r="C529" s="63" t="s">
        <v>29</v>
      </c>
      <c r="D529" s="63" t="s">
        <v>29</v>
      </c>
      <c r="E529" s="67"/>
    </row>
    <row r="530" spans="2:5" s="1" customFormat="1" ht="13.9" customHeight="1" x14ac:dyDescent="0.2">
      <c r="B530" s="63" t="s">
        <v>29</v>
      </c>
      <c r="C530" s="63" t="s">
        <v>29</v>
      </c>
      <c r="D530" s="63" t="s">
        <v>29</v>
      </c>
      <c r="E530" s="67"/>
    </row>
    <row r="531" spans="2:5" s="1" customFormat="1" ht="13.9" customHeight="1" x14ac:dyDescent="0.2">
      <c r="B531" s="63" t="s">
        <v>29</v>
      </c>
      <c r="C531" s="63" t="s">
        <v>29</v>
      </c>
      <c r="D531" s="63" t="s">
        <v>29</v>
      </c>
      <c r="E531" s="67"/>
    </row>
    <row r="532" spans="2:5" s="1" customFormat="1" ht="13.9" customHeight="1" x14ac:dyDescent="0.2">
      <c r="B532" s="63" t="s">
        <v>29</v>
      </c>
      <c r="C532" s="63" t="s">
        <v>29</v>
      </c>
      <c r="D532" s="63" t="s">
        <v>29</v>
      </c>
      <c r="E532" s="67"/>
    </row>
    <row r="533" spans="2:5" s="1" customFormat="1" ht="13.9" customHeight="1" x14ac:dyDescent="0.2">
      <c r="B533" s="63" t="s">
        <v>29</v>
      </c>
      <c r="C533" s="63" t="s">
        <v>29</v>
      </c>
      <c r="D533" s="63" t="s">
        <v>29</v>
      </c>
      <c r="E533" s="67"/>
    </row>
    <row r="534" spans="2:5" s="1" customFormat="1" ht="13.9" customHeight="1" x14ac:dyDescent="0.2">
      <c r="B534" s="63" t="s">
        <v>29</v>
      </c>
      <c r="C534" s="63" t="s">
        <v>29</v>
      </c>
      <c r="D534" s="63" t="s">
        <v>29</v>
      </c>
      <c r="E534" s="67"/>
    </row>
    <row r="535" spans="2:5" s="1" customFormat="1" ht="13.9" customHeight="1" x14ac:dyDescent="0.2">
      <c r="B535" s="63" t="s">
        <v>29</v>
      </c>
      <c r="C535" s="63" t="s">
        <v>29</v>
      </c>
      <c r="D535" s="63" t="s">
        <v>29</v>
      </c>
      <c r="E535" s="67"/>
    </row>
    <row r="536" spans="2:5" s="1" customFormat="1" ht="13.9" customHeight="1" x14ac:dyDescent="0.2">
      <c r="B536" s="63" t="s">
        <v>29</v>
      </c>
      <c r="C536" s="63" t="s">
        <v>29</v>
      </c>
      <c r="D536" s="63" t="s">
        <v>29</v>
      </c>
      <c r="E536" s="67"/>
    </row>
    <row r="537" spans="2:5" s="1" customFormat="1" ht="13.9" customHeight="1" x14ac:dyDescent="0.2">
      <c r="B537" s="63" t="s">
        <v>29</v>
      </c>
      <c r="C537" s="63" t="s">
        <v>29</v>
      </c>
      <c r="D537" s="63" t="s">
        <v>29</v>
      </c>
      <c r="E537" s="67"/>
    </row>
    <row r="538" spans="2:5" s="1" customFormat="1" ht="13.9" customHeight="1" x14ac:dyDescent="0.2">
      <c r="B538" s="63" t="s">
        <v>29</v>
      </c>
      <c r="C538" s="63" t="s">
        <v>29</v>
      </c>
      <c r="D538" s="63" t="s">
        <v>29</v>
      </c>
      <c r="E538" s="67"/>
    </row>
    <row r="539" spans="2:5" s="1" customFormat="1" ht="13.9" customHeight="1" x14ac:dyDescent="0.2">
      <c r="B539" s="63" t="s">
        <v>29</v>
      </c>
      <c r="C539" s="63" t="s">
        <v>29</v>
      </c>
      <c r="D539" s="63" t="s">
        <v>29</v>
      </c>
      <c r="E539" s="67"/>
    </row>
    <row r="540" spans="2:5" s="1" customFormat="1" ht="13.9" customHeight="1" x14ac:dyDescent="0.2">
      <c r="B540" s="63" t="s">
        <v>29</v>
      </c>
      <c r="C540" s="63" t="s">
        <v>29</v>
      </c>
      <c r="D540" s="63" t="s">
        <v>29</v>
      </c>
      <c r="E540" s="67"/>
    </row>
    <row r="541" spans="2:5" s="1" customFormat="1" ht="13.9" customHeight="1" x14ac:dyDescent="0.2">
      <c r="B541" s="63" t="s">
        <v>29</v>
      </c>
      <c r="C541" s="63" t="s">
        <v>29</v>
      </c>
      <c r="D541" s="63" t="s">
        <v>29</v>
      </c>
      <c r="E541" s="67"/>
    </row>
    <row r="542" spans="2:5" s="1" customFormat="1" ht="13.9" customHeight="1" x14ac:dyDescent="0.2">
      <c r="B542" s="63" t="s">
        <v>29</v>
      </c>
      <c r="C542" s="63" t="s">
        <v>29</v>
      </c>
      <c r="D542" s="63" t="s">
        <v>29</v>
      </c>
      <c r="E542" s="67"/>
    </row>
    <row r="543" spans="2:5" s="1" customFormat="1" ht="13.9" customHeight="1" x14ac:dyDescent="0.2">
      <c r="B543" s="63" t="s">
        <v>29</v>
      </c>
      <c r="C543" s="63" t="s">
        <v>29</v>
      </c>
      <c r="D543" s="63" t="s">
        <v>29</v>
      </c>
      <c r="E543" s="67"/>
    </row>
    <row r="544" spans="2:5" s="1" customFormat="1" ht="13.9" customHeight="1" x14ac:dyDescent="0.2">
      <c r="B544" s="63" t="s">
        <v>29</v>
      </c>
      <c r="C544" s="63" t="s">
        <v>29</v>
      </c>
      <c r="D544" s="63" t="s">
        <v>29</v>
      </c>
      <c r="E544" s="67"/>
    </row>
    <row r="545" spans="2:5" s="1" customFormat="1" ht="13.9" customHeight="1" x14ac:dyDescent="0.2">
      <c r="B545" s="63" t="s">
        <v>29</v>
      </c>
      <c r="C545" s="63" t="s">
        <v>29</v>
      </c>
      <c r="D545" s="63" t="s">
        <v>29</v>
      </c>
      <c r="E545" s="67"/>
    </row>
    <row r="546" spans="2:5" s="1" customFormat="1" ht="13.9" customHeight="1" x14ac:dyDescent="0.2">
      <c r="B546" s="63" t="s">
        <v>29</v>
      </c>
      <c r="C546" s="63" t="s">
        <v>29</v>
      </c>
      <c r="D546" s="63" t="s">
        <v>29</v>
      </c>
      <c r="E546" s="67"/>
    </row>
    <row r="547" spans="2:5" s="1" customFormat="1" ht="13.9" customHeight="1" x14ac:dyDescent="0.2">
      <c r="B547" s="63" t="s">
        <v>29</v>
      </c>
      <c r="C547" s="63" t="s">
        <v>29</v>
      </c>
      <c r="D547" s="63" t="s">
        <v>29</v>
      </c>
      <c r="E547" s="67"/>
    </row>
    <row r="548" spans="2:5" s="1" customFormat="1" ht="13.9" customHeight="1" x14ac:dyDescent="0.2">
      <c r="B548" s="63" t="s">
        <v>29</v>
      </c>
      <c r="C548" s="63" t="s">
        <v>29</v>
      </c>
      <c r="D548" s="63" t="s">
        <v>29</v>
      </c>
      <c r="E548" s="67"/>
    </row>
    <row r="549" spans="2:5" s="1" customFormat="1" ht="13.9" customHeight="1" x14ac:dyDescent="0.2">
      <c r="B549" s="63" t="s">
        <v>29</v>
      </c>
      <c r="C549" s="63" t="s">
        <v>29</v>
      </c>
      <c r="D549" s="63" t="s">
        <v>29</v>
      </c>
      <c r="E549" s="67"/>
    </row>
    <row r="550" spans="2:5" s="1" customFormat="1" ht="13.9" customHeight="1" x14ac:dyDescent="0.2">
      <c r="B550" s="63" t="s">
        <v>29</v>
      </c>
      <c r="C550" s="63" t="s">
        <v>29</v>
      </c>
      <c r="D550" s="63" t="s">
        <v>29</v>
      </c>
      <c r="E550" s="67"/>
    </row>
    <row r="551" spans="2:5" s="1" customFormat="1" ht="13.9" customHeight="1" x14ac:dyDescent="0.2">
      <c r="B551" s="63" t="s">
        <v>29</v>
      </c>
      <c r="C551" s="63" t="s">
        <v>29</v>
      </c>
      <c r="D551" s="63" t="s">
        <v>29</v>
      </c>
      <c r="E551" s="67"/>
    </row>
    <row r="552" spans="2:5" s="1" customFormat="1" ht="13.9" customHeight="1" x14ac:dyDescent="0.2">
      <c r="B552" s="63" t="s">
        <v>29</v>
      </c>
      <c r="C552" s="63" t="s">
        <v>29</v>
      </c>
      <c r="D552" s="63" t="s">
        <v>29</v>
      </c>
      <c r="E552" s="67"/>
    </row>
    <row r="553" spans="2:5" s="1" customFormat="1" ht="13.9" customHeight="1" x14ac:dyDescent="0.2">
      <c r="B553" s="63" t="s">
        <v>29</v>
      </c>
      <c r="C553" s="63" t="s">
        <v>29</v>
      </c>
      <c r="D553" s="63" t="s">
        <v>29</v>
      </c>
      <c r="E553" s="67"/>
    </row>
    <row r="554" spans="2:5" s="1" customFormat="1" ht="13.9" customHeight="1" x14ac:dyDescent="0.2">
      <c r="B554" s="63" t="s">
        <v>29</v>
      </c>
      <c r="C554" s="63" t="s">
        <v>29</v>
      </c>
      <c r="D554" s="63" t="s">
        <v>29</v>
      </c>
      <c r="E554" s="67"/>
    </row>
    <row r="555" spans="2:5" s="1" customFormat="1" ht="13.9" customHeight="1" x14ac:dyDescent="0.2">
      <c r="B555" s="63" t="s">
        <v>29</v>
      </c>
      <c r="C555" s="63" t="s">
        <v>29</v>
      </c>
      <c r="D555" s="63" t="s">
        <v>29</v>
      </c>
      <c r="E555" s="67"/>
    </row>
    <row r="556" spans="2:5" s="1" customFormat="1" ht="13.9" customHeight="1" x14ac:dyDescent="0.2">
      <c r="B556" s="63" t="s">
        <v>29</v>
      </c>
      <c r="C556" s="63" t="s">
        <v>29</v>
      </c>
      <c r="D556" s="63" t="s">
        <v>29</v>
      </c>
      <c r="E556" s="67"/>
    </row>
    <row r="557" spans="2:5" s="1" customFormat="1" ht="13.9" customHeight="1" x14ac:dyDescent="0.2">
      <c r="B557" s="63" t="s">
        <v>29</v>
      </c>
      <c r="C557" s="63" t="s">
        <v>29</v>
      </c>
      <c r="D557" s="63" t="s">
        <v>29</v>
      </c>
      <c r="E557" s="67"/>
    </row>
    <row r="558" spans="2:5" s="1" customFormat="1" ht="13.9" customHeight="1" x14ac:dyDescent="0.2">
      <c r="B558" s="63" t="s">
        <v>29</v>
      </c>
      <c r="C558" s="63" t="s">
        <v>29</v>
      </c>
      <c r="D558" s="63" t="s">
        <v>29</v>
      </c>
      <c r="E558" s="67"/>
    </row>
    <row r="559" spans="2:5" s="1" customFormat="1" ht="13.9" customHeight="1" x14ac:dyDescent="0.2">
      <c r="B559" s="63" t="s">
        <v>29</v>
      </c>
      <c r="C559" s="63" t="s">
        <v>29</v>
      </c>
      <c r="D559" s="63" t="s">
        <v>29</v>
      </c>
      <c r="E559" s="67"/>
    </row>
    <row r="560" spans="2:5" s="1" customFormat="1" ht="13.9" customHeight="1" x14ac:dyDescent="0.2">
      <c r="B560" s="63" t="s">
        <v>29</v>
      </c>
      <c r="C560" s="63" t="s">
        <v>29</v>
      </c>
      <c r="D560" s="63" t="s">
        <v>29</v>
      </c>
      <c r="E560" s="67"/>
    </row>
    <row r="561" spans="2:5" s="1" customFormat="1" ht="13.9" customHeight="1" x14ac:dyDescent="0.2">
      <c r="B561" s="63" t="s">
        <v>29</v>
      </c>
      <c r="C561" s="63" t="s">
        <v>29</v>
      </c>
      <c r="D561" s="63" t="s">
        <v>29</v>
      </c>
      <c r="E561" s="67"/>
    </row>
    <row r="562" spans="2:5" s="1" customFormat="1" ht="13.9" customHeight="1" x14ac:dyDescent="0.2">
      <c r="B562" s="63" t="s">
        <v>29</v>
      </c>
      <c r="C562" s="63" t="s">
        <v>29</v>
      </c>
      <c r="D562" s="63" t="s">
        <v>29</v>
      </c>
      <c r="E562" s="67"/>
    </row>
    <row r="563" spans="2:5" s="1" customFormat="1" ht="13.9" customHeight="1" x14ac:dyDescent="0.2">
      <c r="B563" s="63" t="s">
        <v>29</v>
      </c>
      <c r="C563" s="63" t="s">
        <v>29</v>
      </c>
      <c r="D563" s="63" t="s">
        <v>29</v>
      </c>
      <c r="E563" s="67"/>
    </row>
    <row r="564" spans="2:5" s="1" customFormat="1" ht="13.9" customHeight="1" x14ac:dyDescent="0.2">
      <c r="B564" s="63" t="s">
        <v>29</v>
      </c>
      <c r="C564" s="63" t="s">
        <v>29</v>
      </c>
      <c r="D564" s="63" t="s">
        <v>29</v>
      </c>
      <c r="E564" s="67"/>
    </row>
    <row r="565" spans="2:5" s="1" customFormat="1" ht="13.9" customHeight="1" x14ac:dyDescent="0.2">
      <c r="B565" s="63" t="s">
        <v>29</v>
      </c>
      <c r="C565" s="63" t="s">
        <v>29</v>
      </c>
      <c r="D565" s="63" t="s">
        <v>29</v>
      </c>
      <c r="E565" s="67"/>
    </row>
    <row r="566" spans="2:5" s="1" customFormat="1" ht="13.9" customHeight="1" x14ac:dyDescent="0.2">
      <c r="B566" s="63" t="s">
        <v>29</v>
      </c>
      <c r="C566" s="63" t="s">
        <v>29</v>
      </c>
      <c r="D566" s="63" t="s">
        <v>29</v>
      </c>
      <c r="E566" s="67"/>
    </row>
    <row r="567" spans="2:5" s="1" customFormat="1" ht="13.9" customHeight="1" x14ac:dyDescent="0.2">
      <c r="B567" s="63" t="s">
        <v>29</v>
      </c>
      <c r="C567" s="63" t="s">
        <v>29</v>
      </c>
      <c r="D567" s="63" t="s">
        <v>29</v>
      </c>
      <c r="E567" s="67"/>
    </row>
    <row r="568" spans="2:5" s="1" customFormat="1" ht="13.9" customHeight="1" x14ac:dyDescent="0.2">
      <c r="B568" s="63" t="s">
        <v>29</v>
      </c>
      <c r="C568" s="63" t="s">
        <v>29</v>
      </c>
      <c r="D568" s="63" t="s">
        <v>29</v>
      </c>
      <c r="E568" s="67"/>
    </row>
    <row r="569" spans="2:5" s="1" customFormat="1" ht="13.9" customHeight="1" x14ac:dyDescent="0.2">
      <c r="B569" s="63" t="s">
        <v>29</v>
      </c>
      <c r="C569" s="63" t="s">
        <v>29</v>
      </c>
      <c r="D569" s="63" t="s">
        <v>29</v>
      </c>
      <c r="E569" s="67"/>
    </row>
    <row r="570" spans="2:5" s="1" customFormat="1" ht="13.9" customHeight="1" x14ac:dyDescent="0.2">
      <c r="B570" s="63" t="s">
        <v>29</v>
      </c>
      <c r="C570" s="63" t="s">
        <v>29</v>
      </c>
      <c r="D570" s="63" t="s">
        <v>29</v>
      </c>
      <c r="E570" s="67"/>
    </row>
    <row r="571" spans="2:5" s="1" customFormat="1" ht="13.9" customHeight="1" x14ac:dyDescent="0.2">
      <c r="B571" s="63" t="s">
        <v>29</v>
      </c>
      <c r="C571" s="63" t="s">
        <v>29</v>
      </c>
      <c r="D571" s="63" t="s">
        <v>29</v>
      </c>
      <c r="E571" s="67"/>
    </row>
    <row r="572" spans="2:5" s="1" customFormat="1" ht="13.9" customHeight="1" x14ac:dyDescent="0.2">
      <c r="B572" s="63" t="s">
        <v>29</v>
      </c>
      <c r="C572" s="63" t="s">
        <v>29</v>
      </c>
      <c r="D572" s="63" t="s">
        <v>29</v>
      </c>
      <c r="E572" s="67"/>
    </row>
    <row r="573" spans="2:5" s="1" customFormat="1" ht="13.9" customHeight="1" x14ac:dyDescent="0.2">
      <c r="B573" s="63" t="s">
        <v>29</v>
      </c>
      <c r="C573" s="63" t="s">
        <v>29</v>
      </c>
      <c r="D573" s="63" t="s">
        <v>29</v>
      </c>
      <c r="E573" s="67"/>
    </row>
    <row r="574" spans="2:5" s="1" customFormat="1" ht="13.9" customHeight="1" x14ac:dyDescent="0.2">
      <c r="B574" s="63" t="s">
        <v>29</v>
      </c>
      <c r="C574" s="63" t="s">
        <v>29</v>
      </c>
      <c r="D574" s="63" t="s">
        <v>29</v>
      </c>
      <c r="E574" s="67"/>
    </row>
    <row r="575" spans="2:5" s="1" customFormat="1" ht="13.9" customHeight="1" x14ac:dyDescent="0.2">
      <c r="B575" s="63" t="s">
        <v>29</v>
      </c>
      <c r="C575" s="63" t="s">
        <v>29</v>
      </c>
      <c r="D575" s="63" t="s">
        <v>29</v>
      </c>
      <c r="E575" s="67"/>
    </row>
    <row r="576" spans="2:5" s="1" customFormat="1" ht="13.9" customHeight="1" x14ac:dyDescent="0.2">
      <c r="B576" s="63" t="s">
        <v>29</v>
      </c>
      <c r="C576" s="63" t="s">
        <v>29</v>
      </c>
      <c r="D576" s="63" t="s">
        <v>29</v>
      </c>
      <c r="E576" s="67"/>
    </row>
    <row r="577" spans="2:5" s="1" customFormat="1" ht="13.9" customHeight="1" x14ac:dyDescent="0.2">
      <c r="B577" s="63" t="s">
        <v>29</v>
      </c>
      <c r="C577" s="63" t="s">
        <v>29</v>
      </c>
      <c r="D577" s="63" t="s">
        <v>29</v>
      </c>
      <c r="E577" s="67"/>
    </row>
    <row r="578" spans="2:5" s="1" customFormat="1" ht="13.9" customHeight="1" x14ac:dyDescent="0.2">
      <c r="B578" s="63" t="s">
        <v>29</v>
      </c>
      <c r="C578" s="63" t="s">
        <v>29</v>
      </c>
      <c r="D578" s="63" t="s">
        <v>29</v>
      </c>
      <c r="E578" s="67"/>
    </row>
    <row r="579" spans="2:5" s="1" customFormat="1" ht="13.9" customHeight="1" x14ac:dyDescent="0.2">
      <c r="B579" s="63" t="s">
        <v>29</v>
      </c>
      <c r="C579" s="63" t="s">
        <v>29</v>
      </c>
      <c r="D579" s="63" t="s">
        <v>29</v>
      </c>
      <c r="E579" s="67"/>
    </row>
    <row r="580" spans="2:5" s="1" customFormat="1" ht="13.9" customHeight="1" x14ac:dyDescent="0.2">
      <c r="B580" s="63" t="s">
        <v>29</v>
      </c>
      <c r="C580" s="63" t="s">
        <v>29</v>
      </c>
      <c r="D580" s="63" t="s">
        <v>29</v>
      </c>
      <c r="E580" s="67"/>
    </row>
    <row r="581" spans="2:5" s="1" customFormat="1" ht="13.9" customHeight="1" x14ac:dyDescent="0.2">
      <c r="B581" s="63" t="s">
        <v>29</v>
      </c>
      <c r="C581" s="63" t="s">
        <v>29</v>
      </c>
      <c r="D581" s="63" t="s">
        <v>29</v>
      </c>
      <c r="E581" s="67"/>
    </row>
    <row r="582" spans="2:5" s="1" customFormat="1" ht="13.9" customHeight="1" x14ac:dyDescent="0.2">
      <c r="B582" s="63" t="s">
        <v>29</v>
      </c>
      <c r="C582" s="63" t="s">
        <v>29</v>
      </c>
      <c r="D582" s="63" t="s">
        <v>29</v>
      </c>
      <c r="E582" s="67"/>
    </row>
    <row r="583" spans="2:5" s="1" customFormat="1" ht="13.9" customHeight="1" x14ac:dyDescent="0.2">
      <c r="B583" s="63" t="s">
        <v>29</v>
      </c>
      <c r="C583" s="63" t="s">
        <v>29</v>
      </c>
      <c r="D583" s="63" t="s">
        <v>29</v>
      </c>
      <c r="E583" s="67"/>
    </row>
    <row r="584" spans="2:5" s="1" customFormat="1" ht="13.9" customHeight="1" x14ac:dyDescent="0.2">
      <c r="B584" s="63" t="s">
        <v>29</v>
      </c>
      <c r="C584" s="63" t="s">
        <v>29</v>
      </c>
      <c r="D584" s="63" t="s">
        <v>29</v>
      </c>
      <c r="E584" s="67"/>
    </row>
    <row r="585" spans="2:5" s="1" customFormat="1" ht="13.9" customHeight="1" x14ac:dyDescent="0.2">
      <c r="B585" s="63" t="s">
        <v>29</v>
      </c>
      <c r="C585" s="63" t="s">
        <v>29</v>
      </c>
      <c r="D585" s="63" t="s">
        <v>29</v>
      </c>
      <c r="E585" s="67"/>
    </row>
    <row r="586" spans="2:5" s="1" customFormat="1" ht="13.9" customHeight="1" x14ac:dyDescent="0.2">
      <c r="B586" s="63" t="s">
        <v>29</v>
      </c>
      <c r="C586" s="63" t="s">
        <v>29</v>
      </c>
      <c r="D586" s="63" t="s">
        <v>29</v>
      </c>
      <c r="E586" s="67"/>
    </row>
    <row r="587" spans="2:5" s="1" customFormat="1" ht="13.9" customHeight="1" x14ac:dyDescent="0.2">
      <c r="B587" s="63" t="s">
        <v>29</v>
      </c>
      <c r="C587" s="63" t="s">
        <v>29</v>
      </c>
      <c r="D587" s="63" t="s">
        <v>29</v>
      </c>
      <c r="E587" s="67"/>
    </row>
    <row r="588" spans="2:5" s="1" customFormat="1" ht="13.9" customHeight="1" x14ac:dyDescent="0.2">
      <c r="B588" s="63" t="s">
        <v>29</v>
      </c>
      <c r="C588" s="63" t="s">
        <v>29</v>
      </c>
      <c r="D588" s="63" t="s">
        <v>29</v>
      </c>
      <c r="E588" s="67"/>
    </row>
    <row r="589" spans="2:5" s="1" customFormat="1" ht="13.9" customHeight="1" x14ac:dyDescent="0.2">
      <c r="B589" s="63" t="s">
        <v>29</v>
      </c>
      <c r="C589" s="63" t="s">
        <v>29</v>
      </c>
      <c r="D589" s="63" t="s">
        <v>29</v>
      </c>
      <c r="E589" s="67"/>
    </row>
    <row r="590" spans="2:5" s="1" customFormat="1" ht="13.9" customHeight="1" x14ac:dyDescent="0.2">
      <c r="B590" s="63" t="s">
        <v>29</v>
      </c>
      <c r="C590" s="63" t="s">
        <v>29</v>
      </c>
      <c r="D590" s="63" t="s">
        <v>29</v>
      </c>
      <c r="E590" s="67"/>
    </row>
    <row r="591" spans="2:5" s="1" customFormat="1" ht="13.9" customHeight="1" x14ac:dyDescent="0.2">
      <c r="B591" s="63" t="s">
        <v>29</v>
      </c>
      <c r="C591" s="63" t="s">
        <v>29</v>
      </c>
      <c r="D591" s="63" t="s">
        <v>29</v>
      </c>
      <c r="E591" s="67"/>
    </row>
    <row r="592" spans="2:5" s="1" customFormat="1" ht="13.9" customHeight="1" x14ac:dyDescent="0.2">
      <c r="B592" s="63" t="s">
        <v>29</v>
      </c>
      <c r="C592" s="63" t="s">
        <v>29</v>
      </c>
      <c r="D592" s="63" t="s">
        <v>29</v>
      </c>
      <c r="E592" s="67"/>
    </row>
    <row r="593" spans="2:5" s="1" customFormat="1" ht="13.9" customHeight="1" x14ac:dyDescent="0.2">
      <c r="B593" s="63" t="s">
        <v>29</v>
      </c>
      <c r="C593" s="63" t="s">
        <v>29</v>
      </c>
      <c r="D593" s="63" t="s">
        <v>29</v>
      </c>
      <c r="E593" s="67"/>
    </row>
    <row r="594" spans="2:5" s="1" customFormat="1" ht="13.9" customHeight="1" x14ac:dyDescent="0.2">
      <c r="B594" s="63" t="s">
        <v>29</v>
      </c>
      <c r="C594" s="63" t="s">
        <v>29</v>
      </c>
      <c r="D594" s="63" t="s">
        <v>29</v>
      </c>
      <c r="E594" s="67"/>
    </row>
    <row r="595" spans="2:5" s="1" customFormat="1" ht="13.9" customHeight="1" x14ac:dyDescent="0.2">
      <c r="B595" s="63" t="s">
        <v>29</v>
      </c>
      <c r="C595" s="63" t="s">
        <v>29</v>
      </c>
      <c r="D595" s="63" t="s">
        <v>29</v>
      </c>
      <c r="E595" s="67"/>
    </row>
    <row r="596" spans="2:5" s="1" customFormat="1" ht="13.9" customHeight="1" x14ac:dyDescent="0.2">
      <c r="B596" s="63" t="s">
        <v>29</v>
      </c>
      <c r="C596" s="63" t="s">
        <v>29</v>
      </c>
      <c r="D596" s="63" t="s">
        <v>29</v>
      </c>
      <c r="E596" s="67"/>
    </row>
    <row r="597" spans="2:5" s="1" customFormat="1" ht="13.9" customHeight="1" x14ac:dyDescent="0.2">
      <c r="B597" s="63" t="s">
        <v>29</v>
      </c>
      <c r="C597" s="63" t="s">
        <v>29</v>
      </c>
      <c r="D597" s="63" t="s">
        <v>29</v>
      </c>
      <c r="E597" s="67"/>
    </row>
    <row r="598" spans="2:5" s="1" customFormat="1" ht="13.9" customHeight="1" x14ac:dyDescent="0.2">
      <c r="B598" s="63" t="s">
        <v>29</v>
      </c>
      <c r="C598" s="63" t="s">
        <v>29</v>
      </c>
      <c r="D598" s="63" t="s">
        <v>29</v>
      </c>
      <c r="E598" s="67"/>
    </row>
    <row r="599" spans="2:5" s="1" customFormat="1" ht="13.9" customHeight="1" x14ac:dyDescent="0.2">
      <c r="B599" s="63" t="s">
        <v>29</v>
      </c>
      <c r="C599" s="63" t="s">
        <v>29</v>
      </c>
      <c r="D599" s="63" t="s">
        <v>29</v>
      </c>
      <c r="E599" s="67"/>
    </row>
    <row r="600" spans="2:5" s="1" customFormat="1" ht="13.9" customHeight="1" x14ac:dyDescent="0.2">
      <c r="B600" s="63" t="s">
        <v>29</v>
      </c>
      <c r="C600" s="63" t="s">
        <v>29</v>
      </c>
      <c r="D600" s="63" t="s">
        <v>29</v>
      </c>
      <c r="E600" s="67"/>
    </row>
    <row r="601" spans="2:5" s="1" customFormat="1" ht="13.9" customHeight="1" x14ac:dyDescent="0.2">
      <c r="B601" s="63" t="s">
        <v>29</v>
      </c>
      <c r="C601" s="63" t="s">
        <v>29</v>
      </c>
      <c r="D601" s="63" t="s">
        <v>29</v>
      </c>
      <c r="E601" s="67"/>
    </row>
    <row r="602" spans="2:5" s="1" customFormat="1" ht="13.9" customHeight="1" x14ac:dyDescent="0.2">
      <c r="B602" s="63" t="s">
        <v>29</v>
      </c>
      <c r="C602" s="63" t="s">
        <v>29</v>
      </c>
      <c r="D602" s="63" t="s">
        <v>29</v>
      </c>
      <c r="E602" s="67"/>
    </row>
    <row r="603" spans="2:5" s="1" customFormat="1" ht="13.9" customHeight="1" x14ac:dyDescent="0.2">
      <c r="B603" s="63" t="s">
        <v>29</v>
      </c>
      <c r="C603" s="63" t="s">
        <v>29</v>
      </c>
      <c r="D603" s="63" t="s">
        <v>29</v>
      </c>
      <c r="E603" s="67"/>
    </row>
    <row r="604" spans="2:5" s="1" customFormat="1" ht="13.9" customHeight="1" x14ac:dyDescent="0.2">
      <c r="B604" s="63" t="s">
        <v>29</v>
      </c>
      <c r="C604" s="63" t="s">
        <v>29</v>
      </c>
      <c r="D604" s="63" t="s">
        <v>29</v>
      </c>
      <c r="E604" s="67"/>
    </row>
    <row r="605" spans="2:5" s="1" customFormat="1" ht="13.9" customHeight="1" x14ac:dyDescent="0.2">
      <c r="B605" s="63" t="s">
        <v>29</v>
      </c>
      <c r="C605" s="63" t="s">
        <v>29</v>
      </c>
      <c r="D605" s="63" t="s">
        <v>29</v>
      </c>
      <c r="E605" s="67"/>
    </row>
    <row r="606" spans="2:5" s="1" customFormat="1" ht="13.9" customHeight="1" x14ac:dyDescent="0.2">
      <c r="B606" s="63" t="s">
        <v>29</v>
      </c>
      <c r="C606" s="63" t="s">
        <v>29</v>
      </c>
      <c r="D606" s="63" t="s">
        <v>29</v>
      </c>
      <c r="E606" s="67"/>
    </row>
    <row r="607" spans="2:5" s="1" customFormat="1" ht="13.9" customHeight="1" x14ac:dyDescent="0.2">
      <c r="B607" s="63" t="s">
        <v>29</v>
      </c>
      <c r="C607" s="63" t="s">
        <v>29</v>
      </c>
      <c r="D607" s="63" t="s">
        <v>29</v>
      </c>
      <c r="E607" s="67"/>
    </row>
    <row r="608" spans="2:5" s="1" customFormat="1" ht="13.9" customHeight="1" x14ac:dyDescent="0.2">
      <c r="B608" s="63" t="s">
        <v>29</v>
      </c>
      <c r="C608" s="63" t="s">
        <v>29</v>
      </c>
      <c r="D608" s="63" t="s">
        <v>29</v>
      </c>
      <c r="E608" s="67"/>
    </row>
    <row r="609" spans="2:5" s="1" customFormat="1" ht="13.9" customHeight="1" x14ac:dyDescent="0.2">
      <c r="B609" s="63" t="s">
        <v>29</v>
      </c>
      <c r="C609" s="63" t="s">
        <v>29</v>
      </c>
      <c r="D609" s="63" t="s">
        <v>29</v>
      </c>
      <c r="E609" s="67"/>
    </row>
    <row r="610" spans="2:5" s="1" customFormat="1" ht="13.9" customHeight="1" x14ac:dyDescent="0.2">
      <c r="B610" s="63" t="s">
        <v>29</v>
      </c>
      <c r="C610" s="63" t="s">
        <v>29</v>
      </c>
      <c r="D610" s="63" t="s">
        <v>29</v>
      </c>
      <c r="E610" s="67"/>
    </row>
    <row r="611" spans="2:5" s="1" customFormat="1" ht="13.9" customHeight="1" x14ac:dyDescent="0.2">
      <c r="B611" s="63" t="s">
        <v>29</v>
      </c>
      <c r="C611" s="63" t="s">
        <v>29</v>
      </c>
      <c r="D611" s="63" t="s">
        <v>29</v>
      </c>
      <c r="E611" s="67"/>
    </row>
    <row r="612" spans="2:5" s="1" customFormat="1" ht="13.9" customHeight="1" x14ac:dyDescent="0.2">
      <c r="B612" s="63" t="s">
        <v>29</v>
      </c>
      <c r="C612" s="63" t="s">
        <v>29</v>
      </c>
      <c r="D612" s="63" t="s">
        <v>29</v>
      </c>
      <c r="E612" s="67"/>
    </row>
    <row r="613" spans="2:5" s="1" customFormat="1" ht="13.9" customHeight="1" x14ac:dyDescent="0.2">
      <c r="B613" s="63" t="s">
        <v>29</v>
      </c>
      <c r="C613" s="63" t="s">
        <v>29</v>
      </c>
      <c r="D613" s="63" t="s">
        <v>29</v>
      </c>
      <c r="E613" s="67"/>
    </row>
    <row r="614" spans="2:5" s="1" customFormat="1" ht="13.9" customHeight="1" x14ac:dyDescent="0.2">
      <c r="B614" s="63" t="s">
        <v>29</v>
      </c>
      <c r="C614" s="63" t="s">
        <v>29</v>
      </c>
      <c r="D614" s="63" t="s">
        <v>29</v>
      </c>
      <c r="E614" s="67"/>
    </row>
    <row r="615" spans="2:5" s="1" customFormat="1" ht="13.9" customHeight="1" x14ac:dyDescent="0.2">
      <c r="B615" s="63" t="s">
        <v>29</v>
      </c>
      <c r="C615" s="63" t="s">
        <v>29</v>
      </c>
      <c r="D615" s="63" t="s">
        <v>29</v>
      </c>
      <c r="E615" s="67"/>
    </row>
    <row r="616" spans="2:5" s="1" customFormat="1" ht="13.9" customHeight="1" x14ac:dyDescent="0.2">
      <c r="B616" s="63" t="s">
        <v>29</v>
      </c>
      <c r="C616" s="63" t="s">
        <v>29</v>
      </c>
      <c r="D616" s="63" t="s">
        <v>29</v>
      </c>
      <c r="E616" s="67"/>
    </row>
    <row r="617" spans="2:5" s="1" customFormat="1" ht="13.9" customHeight="1" x14ac:dyDescent="0.2">
      <c r="B617" s="63" t="s">
        <v>29</v>
      </c>
      <c r="C617" s="63" t="s">
        <v>29</v>
      </c>
      <c r="D617" s="63" t="s">
        <v>29</v>
      </c>
      <c r="E617" s="67"/>
    </row>
    <row r="618" spans="2:5" s="1" customFormat="1" ht="13.9" customHeight="1" x14ac:dyDescent="0.2">
      <c r="B618" s="63" t="s">
        <v>29</v>
      </c>
      <c r="C618" s="63" t="s">
        <v>29</v>
      </c>
      <c r="D618" s="63" t="s">
        <v>29</v>
      </c>
      <c r="E618" s="67"/>
    </row>
    <row r="619" spans="2:5" s="1" customFormat="1" ht="13.9" customHeight="1" x14ac:dyDescent="0.2">
      <c r="B619" s="63" t="s">
        <v>29</v>
      </c>
      <c r="C619" s="63" t="s">
        <v>29</v>
      </c>
      <c r="D619" s="63" t="s">
        <v>29</v>
      </c>
      <c r="E619" s="67"/>
    </row>
    <row r="620" spans="2:5" s="1" customFormat="1" ht="13.9" customHeight="1" x14ac:dyDescent="0.2">
      <c r="B620" s="63" t="s">
        <v>29</v>
      </c>
      <c r="C620" s="63" t="s">
        <v>29</v>
      </c>
      <c r="D620" s="63" t="s">
        <v>29</v>
      </c>
      <c r="E620" s="67"/>
    </row>
    <row r="621" spans="2:5" s="1" customFormat="1" ht="13.9" customHeight="1" x14ac:dyDescent="0.2">
      <c r="B621" s="63" t="s">
        <v>29</v>
      </c>
      <c r="C621" s="63" t="s">
        <v>29</v>
      </c>
      <c r="D621" s="63" t="s">
        <v>29</v>
      </c>
      <c r="E621" s="67"/>
    </row>
    <row r="622" spans="2:5" s="1" customFormat="1" ht="13.9" customHeight="1" x14ac:dyDescent="0.2">
      <c r="B622" s="63" t="s">
        <v>29</v>
      </c>
      <c r="C622" s="63" t="s">
        <v>29</v>
      </c>
      <c r="D622" s="63" t="s">
        <v>29</v>
      </c>
      <c r="E622" s="67"/>
    </row>
    <row r="623" spans="2:5" s="1" customFormat="1" ht="13.9" customHeight="1" x14ac:dyDescent="0.2">
      <c r="B623" s="63" t="s">
        <v>29</v>
      </c>
      <c r="C623" s="63" t="s">
        <v>29</v>
      </c>
      <c r="D623" s="63" t="s">
        <v>29</v>
      </c>
      <c r="E623" s="67"/>
    </row>
    <row r="624" spans="2:5" s="1" customFormat="1" ht="13.9" customHeight="1" x14ac:dyDescent="0.2">
      <c r="B624" s="63" t="s">
        <v>29</v>
      </c>
      <c r="C624" s="63" t="s">
        <v>29</v>
      </c>
      <c r="D624" s="63" t="s">
        <v>29</v>
      </c>
      <c r="E624" s="67"/>
    </row>
    <row r="625" spans="2:5" s="1" customFormat="1" ht="13.9" customHeight="1" x14ac:dyDescent="0.2">
      <c r="B625" s="63" t="s">
        <v>29</v>
      </c>
      <c r="C625" s="63" t="s">
        <v>29</v>
      </c>
      <c r="D625" s="63" t="s">
        <v>29</v>
      </c>
      <c r="E625" s="67"/>
    </row>
    <row r="626" spans="2:5" s="1" customFormat="1" ht="13.9" customHeight="1" x14ac:dyDescent="0.2">
      <c r="B626" s="63" t="s">
        <v>29</v>
      </c>
      <c r="C626" s="63" t="s">
        <v>29</v>
      </c>
      <c r="D626" s="63" t="s">
        <v>29</v>
      </c>
      <c r="E626" s="67"/>
    </row>
    <row r="627" spans="2:5" s="1" customFormat="1" ht="13.9" customHeight="1" x14ac:dyDescent="0.2">
      <c r="B627" s="63" t="s">
        <v>29</v>
      </c>
      <c r="C627" s="63" t="s">
        <v>29</v>
      </c>
      <c r="D627" s="63" t="s">
        <v>29</v>
      </c>
      <c r="E627" s="67"/>
    </row>
    <row r="628" spans="2:5" s="1" customFormat="1" ht="13.9" customHeight="1" x14ac:dyDescent="0.2">
      <c r="B628" s="63" t="s">
        <v>29</v>
      </c>
      <c r="C628" s="63" t="s">
        <v>29</v>
      </c>
      <c r="D628" s="63" t="s">
        <v>29</v>
      </c>
      <c r="E628" s="67"/>
    </row>
    <row r="629" spans="2:5" s="1" customFormat="1" ht="13.9" customHeight="1" x14ac:dyDescent="0.2">
      <c r="B629" s="63" t="s">
        <v>29</v>
      </c>
      <c r="C629" s="63" t="s">
        <v>29</v>
      </c>
      <c r="D629" s="63" t="s">
        <v>29</v>
      </c>
      <c r="E629" s="67"/>
    </row>
    <row r="630" spans="2:5" s="1" customFormat="1" ht="13.9" customHeight="1" x14ac:dyDescent="0.2">
      <c r="B630" s="63" t="s">
        <v>29</v>
      </c>
      <c r="C630" s="63" t="s">
        <v>29</v>
      </c>
      <c r="D630" s="63" t="s">
        <v>29</v>
      </c>
      <c r="E630" s="67"/>
    </row>
    <row r="631" spans="2:5" s="1" customFormat="1" ht="13.9" customHeight="1" x14ac:dyDescent="0.2">
      <c r="B631" s="63" t="s">
        <v>29</v>
      </c>
      <c r="C631" s="63" t="s">
        <v>29</v>
      </c>
      <c r="D631" s="63" t="s">
        <v>29</v>
      </c>
      <c r="E631" s="67"/>
    </row>
    <row r="632" spans="2:5" s="1" customFormat="1" ht="13.9" customHeight="1" x14ac:dyDescent="0.2">
      <c r="B632" s="63" t="s">
        <v>29</v>
      </c>
      <c r="C632" s="63" t="s">
        <v>29</v>
      </c>
      <c r="D632" s="63" t="s">
        <v>29</v>
      </c>
      <c r="E632" s="67"/>
    </row>
    <row r="633" spans="2:5" s="1" customFormat="1" ht="13.9" customHeight="1" x14ac:dyDescent="0.2">
      <c r="B633" s="63" t="s">
        <v>29</v>
      </c>
      <c r="C633" s="63" t="s">
        <v>29</v>
      </c>
      <c r="D633" s="63" t="s">
        <v>29</v>
      </c>
      <c r="E633" s="67"/>
    </row>
    <row r="634" spans="2:5" s="1" customFormat="1" ht="13.9" customHeight="1" x14ac:dyDescent="0.2">
      <c r="B634" s="63" t="s">
        <v>29</v>
      </c>
      <c r="C634" s="63" t="s">
        <v>29</v>
      </c>
      <c r="D634" s="63" t="s">
        <v>29</v>
      </c>
      <c r="E634" s="67"/>
    </row>
    <row r="635" spans="2:5" s="1" customFormat="1" ht="13.9" customHeight="1" x14ac:dyDescent="0.2">
      <c r="B635" s="63" t="s">
        <v>29</v>
      </c>
      <c r="C635" s="63" t="s">
        <v>29</v>
      </c>
      <c r="D635" s="63" t="s">
        <v>29</v>
      </c>
      <c r="E635" s="67"/>
    </row>
    <row r="636" spans="2:5" s="1" customFormat="1" ht="13.9" customHeight="1" x14ac:dyDescent="0.2">
      <c r="B636" s="63" t="s">
        <v>29</v>
      </c>
      <c r="C636" s="63" t="s">
        <v>29</v>
      </c>
      <c r="D636" s="63" t="s">
        <v>29</v>
      </c>
      <c r="E636" s="67"/>
    </row>
    <row r="637" spans="2:5" s="1" customFormat="1" ht="13.9" customHeight="1" x14ac:dyDescent="0.2">
      <c r="B637" s="63" t="s">
        <v>29</v>
      </c>
      <c r="C637" s="63" t="s">
        <v>29</v>
      </c>
      <c r="D637" s="63" t="s">
        <v>29</v>
      </c>
      <c r="E637" s="67"/>
    </row>
    <row r="638" spans="2:5" s="1" customFormat="1" ht="13.9" customHeight="1" x14ac:dyDescent="0.2">
      <c r="B638" s="63" t="s">
        <v>29</v>
      </c>
      <c r="C638" s="63" t="s">
        <v>29</v>
      </c>
      <c r="D638" s="63" t="s">
        <v>29</v>
      </c>
      <c r="E638" s="67"/>
    </row>
    <row r="639" spans="2:5" s="1" customFormat="1" ht="13.9" customHeight="1" x14ac:dyDescent="0.2">
      <c r="B639" s="63" t="s">
        <v>29</v>
      </c>
      <c r="C639" s="63" t="s">
        <v>29</v>
      </c>
      <c r="D639" s="63" t="s">
        <v>29</v>
      </c>
      <c r="E639" s="67"/>
    </row>
    <row r="640" spans="2:5" s="1" customFormat="1" ht="13.9" customHeight="1" x14ac:dyDescent="0.2">
      <c r="B640" s="63" t="s">
        <v>29</v>
      </c>
      <c r="C640" s="63" t="s">
        <v>29</v>
      </c>
      <c r="D640" s="63" t="s">
        <v>29</v>
      </c>
      <c r="E640" s="67"/>
    </row>
    <row r="641" spans="2:5" s="1" customFormat="1" ht="13.9" customHeight="1" x14ac:dyDescent="0.2">
      <c r="B641" s="63" t="s">
        <v>29</v>
      </c>
      <c r="C641" s="63" t="s">
        <v>29</v>
      </c>
      <c r="D641" s="63" t="s">
        <v>29</v>
      </c>
      <c r="E641" s="67"/>
    </row>
    <row r="642" spans="2:5" s="1" customFormat="1" ht="13.9" customHeight="1" x14ac:dyDescent="0.2">
      <c r="B642" s="63" t="s">
        <v>29</v>
      </c>
      <c r="C642" s="63" t="s">
        <v>29</v>
      </c>
      <c r="D642" s="63" t="s">
        <v>29</v>
      </c>
      <c r="E642" s="67"/>
    </row>
    <row r="643" spans="2:5" s="1" customFormat="1" ht="13.9" customHeight="1" x14ac:dyDescent="0.2">
      <c r="B643" s="63" t="s">
        <v>29</v>
      </c>
      <c r="C643" s="63" t="s">
        <v>29</v>
      </c>
      <c r="D643" s="63" t="s">
        <v>29</v>
      </c>
      <c r="E643" s="67"/>
    </row>
    <row r="644" spans="2:5" s="1" customFormat="1" ht="13.9" customHeight="1" x14ac:dyDescent="0.2">
      <c r="B644" s="63" t="s">
        <v>29</v>
      </c>
      <c r="C644" s="63" t="s">
        <v>29</v>
      </c>
      <c r="D644" s="63" t="s">
        <v>29</v>
      </c>
      <c r="E644" s="67"/>
    </row>
    <row r="645" spans="2:5" s="1" customFormat="1" ht="13.9" customHeight="1" x14ac:dyDescent="0.2">
      <c r="B645" s="63" t="s">
        <v>29</v>
      </c>
      <c r="C645" s="63" t="s">
        <v>29</v>
      </c>
      <c r="D645" s="63" t="s">
        <v>29</v>
      </c>
      <c r="E645" s="67"/>
    </row>
    <row r="646" spans="2:5" s="1" customFormat="1" ht="13.9" customHeight="1" x14ac:dyDescent="0.2">
      <c r="B646" s="63" t="s">
        <v>29</v>
      </c>
      <c r="C646" s="63" t="s">
        <v>29</v>
      </c>
      <c r="D646" s="63" t="s">
        <v>29</v>
      </c>
      <c r="E646" s="67"/>
    </row>
    <row r="647" spans="2:5" s="1" customFormat="1" ht="13.9" customHeight="1" x14ac:dyDescent="0.2">
      <c r="B647" s="63" t="s">
        <v>29</v>
      </c>
      <c r="C647" s="63" t="s">
        <v>29</v>
      </c>
      <c r="D647" s="63" t="s">
        <v>29</v>
      </c>
      <c r="E647" s="67"/>
    </row>
    <row r="648" spans="2:5" s="1" customFormat="1" ht="13.9" customHeight="1" x14ac:dyDescent="0.2">
      <c r="B648" s="63" t="s">
        <v>29</v>
      </c>
      <c r="C648" s="63" t="s">
        <v>29</v>
      </c>
      <c r="D648" s="63" t="s">
        <v>29</v>
      </c>
      <c r="E648" s="67"/>
    </row>
    <row r="649" spans="2:5" s="1" customFormat="1" ht="13.9" customHeight="1" x14ac:dyDescent="0.2">
      <c r="B649" s="63" t="s">
        <v>29</v>
      </c>
      <c r="C649" s="63" t="s">
        <v>29</v>
      </c>
      <c r="D649" s="63" t="s">
        <v>29</v>
      </c>
      <c r="E649" s="67"/>
    </row>
    <row r="650" spans="2:5" s="1" customFormat="1" ht="13.9" customHeight="1" x14ac:dyDescent="0.2">
      <c r="B650" s="63" t="s">
        <v>29</v>
      </c>
      <c r="C650" s="63" t="s">
        <v>29</v>
      </c>
      <c r="D650" s="63" t="s">
        <v>29</v>
      </c>
      <c r="E650" s="67"/>
    </row>
    <row r="651" spans="2:5" s="1" customFormat="1" ht="13.9" customHeight="1" x14ac:dyDescent="0.2">
      <c r="B651" s="63" t="s">
        <v>29</v>
      </c>
      <c r="C651" s="63" t="s">
        <v>29</v>
      </c>
      <c r="D651" s="63" t="s">
        <v>29</v>
      </c>
      <c r="E651" s="67"/>
    </row>
    <row r="652" spans="2:5" s="1" customFormat="1" ht="13.9" customHeight="1" x14ac:dyDescent="0.2">
      <c r="B652" s="63" t="s">
        <v>29</v>
      </c>
      <c r="C652" s="63" t="s">
        <v>29</v>
      </c>
      <c r="D652" s="63" t="s">
        <v>29</v>
      </c>
      <c r="E652" s="67"/>
    </row>
    <row r="653" spans="2:5" s="1" customFormat="1" ht="13.9" customHeight="1" x14ac:dyDescent="0.2">
      <c r="B653" s="63" t="s">
        <v>29</v>
      </c>
      <c r="C653" s="63" t="s">
        <v>29</v>
      </c>
      <c r="D653" s="63" t="s">
        <v>29</v>
      </c>
      <c r="E653" s="67"/>
    </row>
    <row r="654" spans="2:5" s="1" customFormat="1" ht="13.9" customHeight="1" x14ac:dyDescent="0.2">
      <c r="B654" s="63" t="s">
        <v>29</v>
      </c>
      <c r="C654" s="63" t="s">
        <v>29</v>
      </c>
      <c r="D654" s="63" t="s">
        <v>29</v>
      </c>
      <c r="E654" s="67"/>
    </row>
    <row r="655" spans="2:5" s="1" customFormat="1" ht="13.9" customHeight="1" x14ac:dyDescent="0.2">
      <c r="B655" s="63" t="s">
        <v>29</v>
      </c>
      <c r="C655" s="63" t="s">
        <v>29</v>
      </c>
      <c r="D655" s="63" t="s">
        <v>29</v>
      </c>
      <c r="E655" s="67"/>
    </row>
    <row r="656" spans="2:5" s="1" customFormat="1" ht="13.9" customHeight="1" x14ac:dyDescent="0.2">
      <c r="B656" s="63" t="s">
        <v>29</v>
      </c>
      <c r="C656" s="63" t="s">
        <v>29</v>
      </c>
      <c r="D656" s="63" t="s">
        <v>29</v>
      </c>
      <c r="E656" s="67"/>
    </row>
    <row r="657" spans="2:5" s="1" customFormat="1" ht="13.9" customHeight="1" x14ac:dyDescent="0.2">
      <c r="B657" s="63" t="s">
        <v>29</v>
      </c>
      <c r="C657" s="63" t="s">
        <v>29</v>
      </c>
      <c r="D657" s="63" t="s">
        <v>29</v>
      </c>
      <c r="E657" s="67"/>
    </row>
    <row r="658" spans="2:5" s="1" customFormat="1" ht="13.9" customHeight="1" x14ac:dyDescent="0.2">
      <c r="B658" s="63" t="s">
        <v>29</v>
      </c>
      <c r="C658" s="63" t="s">
        <v>29</v>
      </c>
      <c r="D658" s="63" t="s">
        <v>29</v>
      </c>
      <c r="E658" s="67"/>
    </row>
    <row r="659" spans="2:5" s="1" customFormat="1" ht="13.9" customHeight="1" x14ac:dyDescent="0.2">
      <c r="B659" s="63" t="s">
        <v>29</v>
      </c>
      <c r="C659" s="63" t="s">
        <v>29</v>
      </c>
      <c r="D659" s="63" t="s">
        <v>29</v>
      </c>
      <c r="E659" s="67"/>
    </row>
    <row r="660" spans="2:5" s="1" customFormat="1" ht="13.9" customHeight="1" x14ac:dyDescent="0.2">
      <c r="B660" s="63" t="s">
        <v>29</v>
      </c>
      <c r="C660" s="63" t="s">
        <v>29</v>
      </c>
      <c r="D660" s="63" t="s">
        <v>29</v>
      </c>
      <c r="E660" s="67"/>
    </row>
    <row r="661" spans="2:5" s="1" customFormat="1" ht="13.9" customHeight="1" x14ac:dyDescent="0.2">
      <c r="B661" s="63" t="s">
        <v>29</v>
      </c>
      <c r="C661" s="63" t="s">
        <v>29</v>
      </c>
      <c r="D661" s="63" t="s">
        <v>29</v>
      </c>
      <c r="E661" s="67"/>
    </row>
    <row r="662" spans="2:5" s="1" customFormat="1" ht="13.9" customHeight="1" x14ac:dyDescent="0.2">
      <c r="B662" s="63" t="s">
        <v>29</v>
      </c>
      <c r="C662" s="63" t="s">
        <v>29</v>
      </c>
      <c r="D662" s="63" t="s">
        <v>29</v>
      </c>
      <c r="E662" s="67"/>
    </row>
    <row r="663" spans="2:5" s="1" customFormat="1" ht="13.9" customHeight="1" x14ac:dyDescent="0.2">
      <c r="B663" s="63" t="s">
        <v>29</v>
      </c>
      <c r="C663" s="63" t="s">
        <v>29</v>
      </c>
      <c r="D663" s="63" t="s">
        <v>29</v>
      </c>
      <c r="E663" s="67"/>
    </row>
    <row r="664" spans="2:5" s="1" customFormat="1" ht="13.9" customHeight="1" x14ac:dyDescent="0.2">
      <c r="B664" s="63" t="s">
        <v>29</v>
      </c>
      <c r="C664" s="63" t="s">
        <v>29</v>
      </c>
      <c r="D664" s="63" t="s">
        <v>29</v>
      </c>
      <c r="E664" s="67"/>
    </row>
    <row r="665" spans="2:5" s="1" customFormat="1" ht="13.9" customHeight="1" x14ac:dyDescent="0.2">
      <c r="B665" s="63" t="s">
        <v>29</v>
      </c>
      <c r="C665" s="63" t="s">
        <v>29</v>
      </c>
      <c r="D665" s="63" t="s">
        <v>29</v>
      </c>
      <c r="E665" s="67"/>
    </row>
    <row r="666" spans="2:5" s="1" customFormat="1" ht="13.9" customHeight="1" x14ac:dyDescent="0.2">
      <c r="B666" s="63" t="s">
        <v>29</v>
      </c>
      <c r="C666" s="63" t="s">
        <v>29</v>
      </c>
      <c r="D666" s="63" t="s">
        <v>29</v>
      </c>
      <c r="E666" s="67"/>
    </row>
    <row r="667" spans="2:5" s="1" customFormat="1" ht="13.9" customHeight="1" x14ac:dyDescent="0.2">
      <c r="B667" s="63" t="s">
        <v>29</v>
      </c>
      <c r="C667" s="63" t="s">
        <v>29</v>
      </c>
      <c r="D667" s="63" t="s">
        <v>29</v>
      </c>
      <c r="E667" s="67"/>
    </row>
    <row r="668" spans="2:5" s="1" customFormat="1" ht="13.9" customHeight="1" x14ac:dyDescent="0.2">
      <c r="B668" s="63" t="s">
        <v>29</v>
      </c>
      <c r="C668" s="63" t="s">
        <v>29</v>
      </c>
      <c r="D668" s="63" t="s">
        <v>29</v>
      </c>
      <c r="E668" s="67"/>
    </row>
    <row r="669" spans="2:5" s="1" customFormat="1" ht="13.9" customHeight="1" x14ac:dyDescent="0.2">
      <c r="B669" s="63" t="s">
        <v>29</v>
      </c>
      <c r="C669" s="63" t="s">
        <v>29</v>
      </c>
      <c r="D669" s="63" t="s">
        <v>29</v>
      </c>
      <c r="E669" s="67"/>
    </row>
    <row r="670" spans="2:5" s="1" customFormat="1" ht="13.9" customHeight="1" x14ac:dyDescent="0.2">
      <c r="B670" s="63" t="s">
        <v>29</v>
      </c>
      <c r="C670" s="63" t="s">
        <v>29</v>
      </c>
      <c r="D670" s="63" t="s">
        <v>29</v>
      </c>
      <c r="E670" s="67"/>
    </row>
    <row r="671" spans="2:5" s="1" customFormat="1" ht="13.9" customHeight="1" x14ac:dyDescent="0.2">
      <c r="B671" s="63" t="s">
        <v>29</v>
      </c>
      <c r="C671" s="63" t="s">
        <v>29</v>
      </c>
      <c r="D671" s="63" t="s">
        <v>29</v>
      </c>
      <c r="E671" s="67"/>
    </row>
    <row r="672" spans="2:5" s="1" customFormat="1" ht="13.9" customHeight="1" x14ac:dyDescent="0.2">
      <c r="B672" s="63" t="s">
        <v>29</v>
      </c>
      <c r="C672" s="63" t="s">
        <v>29</v>
      </c>
      <c r="D672" s="63" t="s">
        <v>29</v>
      </c>
      <c r="E672" s="67"/>
    </row>
    <row r="673" spans="2:5" s="1" customFormat="1" ht="13.9" customHeight="1" x14ac:dyDescent="0.2">
      <c r="B673" s="63" t="s">
        <v>29</v>
      </c>
      <c r="C673" s="63" t="s">
        <v>29</v>
      </c>
      <c r="D673" s="63" t="s">
        <v>29</v>
      </c>
      <c r="E673" s="67"/>
    </row>
    <row r="674" spans="2:5" s="1" customFormat="1" ht="13.9" customHeight="1" x14ac:dyDescent="0.2">
      <c r="B674" s="63" t="s">
        <v>29</v>
      </c>
      <c r="C674" s="63" t="s">
        <v>29</v>
      </c>
      <c r="D674" s="63" t="s">
        <v>29</v>
      </c>
      <c r="E674" s="67"/>
    </row>
    <row r="675" spans="2:5" s="1" customFormat="1" ht="13.9" customHeight="1" x14ac:dyDescent="0.2">
      <c r="B675" s="63" t="s">
        <v>29</v>
      </c>
      <c r="C675" s="63" t="s">
        <v>29</v>
      </c>
      <c r="D675" s="63" t="s">
        <v>29</v>
      </c>
      <c r="E675" s="67"/>
    </row>
    <row r="676" spans="2:5" s="1" customFormat="1" ht="13.9" customHeight="1" x14ac:dyDescent="0.2">
      <c r="B676" s="63" t="s">
        <v>29</v>
      </c>
      <c r="C676" s="63" t="s">
        <v>29</v>
      </c>
      <c r="D676" s="63" t="s">
        <v>29</v>
      </c>
      <c r="E676" s="67"/>
    </row>
    <row r="677" spans="2:5" s="1" customFormat="1" ht="13.9" customHeight="1" x14ac:dyDescent="0.2">
      <c r="B677" s="63" t="s">
        <v>29</v>
      </c>
      <c r="C677" s="63" t="s">
        <v>29</v>
      </c>
      <c r="D677" s="63" t="s">
        <v>29</v>
      </c>
      <c r="E677" s="67"/>
    </row>
    <row r="678" spans="2:5" s="1" customFormat="1" ht="13.9" customHeight="1" x14ac:dyDescent="0.2">
      <c r="B678" s="63" t="s">
        <v>29</v>
      </c>
      <c r="C678" s="63" t="s">
        <v>29</v>
      </c>
      <c r="D678" s="63" t="s">
        <v>29</v>
      </c>
      <c r="E678" s="67"/>
    </row>
    <row r="679" spans="2:5" s="1" customFormat="1" ht="13.9" customHeight="1" x14ac:dyDescent="0.2">
      <c r="B679" s="63" t="s">
        <v>29</v>
      </c>
      <c r="C679" s="63" t="s">
        <v>29</v>
      </c>
      <c r="D679" s="63" t="s">
        <v>29</v>
      </c>
      <c r="E679" s="67"/>
    </row>
    <row r="680" spans="2:5" s="1" customFormat="1" ht="13.9" customHeight="1" x14ac:dyDescent="0.2">
      <c r="B680" s="63" t="s">
        <v>29</v>
      </c>
      <c r="C680" s="63" t="s">
        <v>29</v>
      </c>
      <c r="D680" s="63" t="s">
        <v>29</v>
      </c>
      <c r="E680" s="67"/>
    </row>
    <row r="681" spans="2:5" s="1" customFormat="1" ht="13.9" customHeight="1" x14ac:dyDescent="0.2">
      <c r="B681" s="63" t="s">
        <v>29</v>
      </c>
      <c r="C681" s="63" t="s">
        <v>29</v>
      </c>
      <c r="D681" s="63" t="s">
        <v>29</v>
      </c>
      <c r="E681" s="67"/>
    </row>
    <row r="682" spans="2:5" s="1" customFormat="1" ht="13.9" customHeight="1" x14ac:dyDescent="0.2">
      <c r="B682" s="63" t="s">
        <v>29</v>
      </c>
      <c r="C682" s="63" t="s">
        <v>29</v>
      </c>
      <c r="D682" s="63" t="s">
        <v>29</v>
      </c>
      <c r="E682" s="67"/>
    </row>
    <row r="683" spans="2:5" s="1" customFormat="1" ht="13.9" customHeight="1" x14ac:dyDescent="0.2">
      <c r="B683" s="63" t="s">
        <v>29</v>
      </c>
      <c r="C683" s="63" t="s">
        <v>29</v>
      </c>
      <c r="D683" s="63" t="s">
        <v>29</v>
      </c>
      <c r="E683" s="67"/>
    </row>
    <row r="684" spans="2:5" s="1" customFormat="1" ht="13.9" customHeight="1" x14ac:dyDescent="0.2">
      <c r="B684" s="63" t="s">
        <v>29</v>
      </c>
      <c r="C684" s="63" t="s">
        <v>29</v>
      </c>
      <c r="D684" s="63" t="s">
        <v>29</v>
      </c>
      <c r="E684" s="67"/>
    </row>
    <row r="685" spans="2:5" s="1" customFormat="1" ht="13.9" customHeight="1" x14ac:dyDescent="0.2">
      <c r="B685" s="63" t="s">
        <v>29</v>
      </c>
      <c r="C685" s="63" t="s">
        <v>29</v>
      </c>
      <c r="D685" s="63" t="s">
        <v>29</v>
      </c>
      <c r="E685" s="67"/>
    </row>
    <row r="686" spans="2:5" s="1" customFormat="1" ht="13.9" customHeight="1" x14ac:dyDescent="0.2">
      <c r="B686" s="63" t="s">
        <v>29</v>
      </c>
      <c r="C686" s="63" t="s">
        <v>29</v>
      </c>
      <c r="D686" s="63" t="s">
        <v>29</v>
      </c>
      <c r="E686" s="67"/>
    </row>
    <row r="687" spans="2:5" s="1" customFormat="1" ht="13.9" customHeight="1" x14ac:dyDescent="0.2">
      <c r="B687" s="63" t="s">
        <v>29</v>
      </c>
      <c r="C687" s="63" t="s">
        <v>29</v>
      </c>
      <c r="D687" s="63" t="s">
        <v>29</v>
      </c>
      <c r="E687" s="67"/>
    </row>
    <row r="688" spans="2:5" s="1" customFormat="1" ht="13.9" customHeight="1" x14ac:dyDescent="0.2">
      <c r="B688" s="63" t="s">
        <v>29</v>
      </c>
      <c r="C688" s="63" t="s">
        <v>29</v>
      </c>
      <c r="D688" s="63" t="s">
        <v>29</v>
      </c>
      <c r="E688" s="67"/>
    </row>
    <row r="689" spans="2:5" s="1" customFormat="1" ht="13.9" customHeight="1" x14ac:dyDescent="0.2">
      <c r="B689" s="63" t="s">
        <v>29</v>
      </c>
      <c r="C689" s="63" t="s">
        <v>29</v>
      </c>
      <c r="D689" s="63" t="s">
        <v>29</v>
      </c>
      <c r="E689" s="67"/>
    </row>
    <row r="690" spans="2:5" s="1" customFormat="1" ht="13.9" customHeight="1" x14ac:dyDescent="0.2">
      <c r="B690" s="63" t="s">
        <v>29</v>
      </c>
      <c r="C690" s="63" t="s">
        <v>29</v>
      </c>
      <c r="D690" s="63" t="s">
        <v>29</v>
      </c>
      <c r="E690" s="67"/>
    </row>
    <row r="691" spans="2:5" s="1" customFormat="1" ht="13.9" customHeight="1" x14ac:dyDescent="0.2">
      <c r="B691" s="63" t="s">
        <v>29</v>
      </c>
      <c r="C691" s="63" t="s">
        <v>29</v>
      </c>
      <c r="D691" s="63" t="s">
        <v>29</v>
      </c>
      <c r="E691" s="67"/>
    </row>
    <row r="692" spans="2:5" s="1" customFormat="1" ht="13.9" customHeight="1" x14ac:dyDescent="0.2">
      <c r="B692" s="63" t="s">
        <v>29</v>
      </c>
      <c r="C692" s="63" t="s">
        <v>29</v>
      </c>
      <c r="D692" s="63" t="s">
        <v>29</v>
      </c>
      <c r="E692" s="67"/>
    </row>
    <row r="693" spans="2:5" s="1" customFormat="1" ht="13.9" customHeight="1" x14ac:dyDescent="0.2">
      <c r="B693" s="63" t="s">
        <v>29</v>
      </c>
      <c r="C693" s="63" t="s">
        <v>29</v>
      </c>
      <c r="D693" s="63" t="s">
        <v>29</v>
      </c>
      <c r="E693" s="67"/>
    </row>
    <row r="694" spans="2:5" s="1" customFormat="1" ht="13.9" customHeight="1" x14ac:dyDescent="0.2">
      <c r="B694" s="63" t="s">
        <v>29</v>
      </c>
      <c r="C694" s="63" t="s">
        <v>29</v>
      </c>
      <c r="D694" s="63" t="s">
        <v>29</v>
      </c>
      <c r="E694" s="67"/>
    </row>
    <row r="695" spans="2:5" s="1" customFormat="1" ht="13.9" customHeight="1" x14ac:dyDescent="0.2">
      <c r="B695" s="63" t="s">
        <v>29</v>
      </c>
      <c r="C695" s="63" t="s">
        <v>29</v>
      </c>
      <c r="D695" s="63" t="s">
        <v>29</v>
      </c>
      <c r="E695" s="67"/>
    </row>
    <row r="696" spans="2:5" s="1" customFormat="1" ht="13.9" customHeight="1" x14ac:dyDescent="0.2">
      <c r="B696" s="63" t="s">
        <v>29</v>
      </c>
      <c r="C696" s="63" t="s">
        <v>29</v>
      </c>
      <c r="D696" s="63" t="s">
        <v>29</v>
      </c>
      <c r="E696" s="67"/>
    </row>
    <row r="697" spans="2:5" s="1" customFormat="1" ht="13.9" customHeight="1" x14ac:dyDescent="0.2">
      <c r="B697" s="63" t="s">
        <v>29</v>
      </c>
      <c r="C697" s="63" t="s">
        <v>29</v>
      </c>
      <c r="D697" s="63" t="s">
        <v>29</v>
      </c>
      <c r="E697" s="67"/>
    </row>
    <row r="698" spans="2:5" s="1" customFormat="1" ht="13.9" customHeight="1" x14ac:dyDescent="0.2">
      <c r="B698" s="63" t="s">
        <v>29</v>
      </c>
      <c r="C698" s="63" t="s">
        <v>29</v>
      </c>
      <c r="D698" s="63" t="s">
        <v>29</v>
      </c>
      <c r="E698" s="67"/>
    </row>
    <row r="699" spans="2:5" s="1" customFormat="1" ht="13.9" customHeight="1" x14ac:dyDescent="0.2">
      <c r="B699" s="63" t="s">
        <v>29</v>
      </c>
      <c r="C699" s="63" t="s">
        <v>29</v>
      </c>
      <c r="D699" s="63" t="s">
        <v>29</v>
      </c>
      <c r="E699" s="67"/>
    </row>
    <row r="700" spans="2:5" s="1" customFormat="1" ht="13.9" customHeight="1" x14ac:dyDescent="0.2">
      <c r="B700" s="63" t="s">
        <v>29</v>
      </c>
      <c r="C700" s="63" t="s">
        <v>29</v>
      </c>
      <c r="D700" s="63" t="s">
        <v>29</v>
      </c>
      <c r="E700" s="67"/>
    </row>
    <row r="701" spans="2:5" s="1" customFormat="1" ht="13.9" customHeight="1" x14ac:dyDescent="0.2">
      <c r="B701" s="63" t="s">
        <v>29</v>
      </c>
      <c r="C701" s="63" t="s">
        <v>29</v>
      </c>
      <c r="D701" s="63" t="s">
        <v>29</v>
      </c>
      <c r="E701" s="67"/>
    </row>
    <row r="702" spans="2:5" s="1" customFormat="1" ht="13.9" customHeight="1" x14ac:dyDescent="0.2">
      <c r="B702" s="63" t="s">
        <v>29</v>
      </c>
      <c r="C702" s="63" t="s">
        <v>29</v>
      </c>
      <c r="D702" s="63" t="s">
        <v>29</v>
      </c>
      <c r="E702" s="67"/>
    </row>
    <row r="703" spans="2:5" s="1" customFormat="1" ht="13.9" customHeight="1" x14ac:dyDescent="0.2">
      <c r="B703" s="63" t="s">
        <v>29</v>
      </c>
      <c r="C703" s="63" t="s">
        <v>29</v>
      </c>
      <c r="D703" s="63" t="s">
        <v>29</v>
      </c>
      <c r="E703" s="67"/>
    </row>
    <row r="704" spans="2:5" s="1" customFormat="1" ht="13.9" customHeight="1" x14ac:dyDescent="0.2">
      <c r="B704" s="63" t="s">
        <v>29</v>
      </c>
      <c r="C704" s="63" t="s">
        <v>29</v>
      </c>
      <c r="D704" s="63" t="s">
        <v>29</v>
      </c>
      <c r="E704" s="67"/>
    </row>
    <row r="705" spans="2:5" s="1" customFormat="1" ht="13.9" customHeight="1" x14ac:dyDescent="0.2">
      <c r="B705" s="63" t="s">
        <v>29</v>
      </c>
      <c r="C705" s="63" t="s">
        <v>29</v>
      </c>
      <c r="D705" s="63" t="s">
        <v>29</v>
      </c>
      <c r="E705" s="67"/>
    </row>
    <row r="706" spans="2:5" s="1" customFormat="1" ht="13.9" customHeight="1" x14ac:dyDescent="0.2">
      <c r="B706" s="63" t="s">
        <v>29</v>
      </c>
      <c r="C706" s="63" t="s">
        <v>29</v>
      </c>
      <c r="D706" s="63" t="s">
        <v>29</v>
      </c>
      <c r="E706" s="67"/>
    </row>
    <row r="707" spans="2:5" s="1" customFormat="1" ht="13.9" customHeight="1" x14ac:dyDescent="0.2">
      <c r="B707" s="63" t="s">
        <v>29</v>
      </c>
      <c r="C707" s="63" t="s">
        <v>29</v>
      </c>
      <c r="D707" s="63" t="s">
        <v>29</v>
      </c>
      <c r="E707" s="67"/>
    </row>
    <row r="708" spans="2:5" s="1" customFormat="1" ht="13.9" customHeight="1" x14ac:dyDescent="0.2">
      <c r="B708" s="63" t="s">
        <v>29</v>
      </c>
      <c r="C708" s="63" t="s">
        <v>29</v>
      </c>
      <c r="D708" s="63" t="s">
        <v>29</v>
      </c>
      <c r="E708" s="67"/>
    </row>
    <row r="709" spans="2:5" s="1" customFormat="1" ht="13.9" customHeight="1" x14ac:dyDescent="0.2">
      <c r="B709" s="63" t="s">
        <v>29</v>
      </c>
      <c r="C709" s="63" t="s">
        <v>29</v>
      </c>
      <c r="D709" s="63" t="s">
        <v>29</v>
      </c>
      <c r="E709" s="67"/>
    </row>
    <row r="710" spans="2:5" s="1" customFormat="1" ht="13.9" customHeight="1" x14ac:dyDescent="0.2">
      <c r="B710" s="63" t="s">
        <v>29</v>
      </c>
      <c r="C710" s="63" t="s">
        <v>29</v>
      </c>
      <c r="D710" s="63" t="s">
        <v>29</v>
      </c>
      <c r="E710" s="67"/>
    </row>
    <row r="711" spans="2:5" s="1" customFormat="1" ht="13.9" customHeight="1" x14ac:dyDescent="0.2">
      <c r="B711" s="63" t="s">
        <v>29</v>
      </c>
      <c r="C711" s="63" t="s">
        <v>29</v>
      </c>
      <c r="D711" s="63" t="s">
        <v>29</v>
      </c>
      <c r="E711" s="67"/>
    </row>
    <row r="712" spans="2:5" s="1" customFormat="1" ht="13.9" customHeight="1" x14ac:dyDescent="0.2">
      <c r="B712" s="63" t="s">
        <v>29</v>
      </c>
      <c r="C712" s="63" t="s">
        <v>29</v>
      </c>
      <c r="D712" s="63" t="s">
        <v>29</v>
      </c>
      <c r="E712" s="67"/>
    </row>
    <row r="713" spans="2:5" s="1" customFormat="1" ht="13.9" customHeight="1" x14ac:dyDescent="0.2">
      <c r="B713" s="63" t="s">
        <v>29</v>
      </c>
      <c r="C713" s="63" t="s">
        <v>29</v>
      </c>
      <c r="D713" s="63" t="s">
        <v>29</v>
      </c>
      <c r="E713" s="67"/>
    </row>
    <row r="714" spans="2:5" s="1" customFormat="1" ht="13.9" customHeight="1" x14ac:dyDescent="0.2">
      <c r="B714" s="63" t="s">
        <v>29</v>
      </c>
      <c r="C714" s="63" t="s">
        <v>29</v>
      </c>
      <c r="D714" s="63" t="s">
        <v>29</v>
      </c>
      <c r="E714" s="67"/>
    </row>
    <row r="715" spans="2:5" s="1" customFormat="1" ht="13.9" customHeight="1" x14ac:dyDescent="0.2">
      <c r="B715" s="63" t="s">
        <v>29</v>
      </c>
      <c r="C715" s="63" t="s">
        <v>29</v>
      </c>
      <c r="D715" s="63" t="s">
        <v>29</v>
      </c>
      <c r="E715" s="67"/>
    </row>
    <row r="716" spans="2:5" s="1" customFormat="1" ht="13.9" customHeight="1" x14ac:dyDescent="0.2">
      <c r="B716" s="63" t="s">
        <v>29</v>
      </c>
      <c r="C716" s="63" t="s">
        <v>29</v>
      </c>
      <c r="D716" s="63" t="s">
        <v>29</v>
      </c>
      <c r="E716" s="67"/>
    </row>
    <row r="717" spans="2:5" s="1" customFormat="1" ht="13.9" customHeight="1" x14ac:dyDescent="0.2">
      <c r="B717" s="63" t="s">
        <v>29</v>
      </c>
      <c r="C717" s="63" t="s">
        <v>29</v>
      </c>
      <c r="D717" s="63" t="s">
        <v>29</v>
      </c>
      <c r="E717" s="67"/>
    </row>
    <row r="718" spans="2:5" s="1" customFormat="1" ht="13.9" customHeight="1" x14ac:dyDescent="0.2">
      <c r="B718" s="63" t="s">
        <v>29</v>
      </c>
      <c r="C718" s="63" t="s">
        <v>29</v>
      </c>
      <c r="D718" s="63" t="s">
        <v>29</v>
      </c>
      <c r="E718" s="67"/>
    </row>
    <row r="719" spans="2:5" s="1" customFormat="1" ht="13.9" customHeight="1" x14ac:dyDescent="0.2">
      <c r="B719" s="63" t="s">
        <v>29</v>
      </c>
      <c r="C719" s="63" t="s">
        <v>29</v>
      </c>
      <c r="D719" s="63" t="s">
        <v>29</v>
      </c>
      <c r="E719" s="67"/>
    </row>
    <row r="720" spans="2:5" s="1" customFormat="1" ht="13.9" customHeight="1" x14ac:dyDescent="0.2">
      <c r="B720" s="63" t="s">
        <v>29</v>
      </c>
      <c r="C720" s="63" t="s">
        <v>29</v>
      </c>
      <c r="D720" s="63" t="s">
        <v>29</v>
      </c>
      <c r="E720" s="67"/>
    </row>
    <row r="721" spans="2:5" s="1" customFormat="1" ht="13.9" customHeight="1" x14ac:dyDescent="0.2">
      <c r="B721" s="63" t="s">
        <v>29</v>
      </c>
      <c r="C721" s="63" t="s">
        <v>29</v>
      </c>
      <c r="D721" s="63" t="s">
        <v>29</v>
      </c>
      <c r="E721" s="67"/>
    </row>
    <row r="722" spans="2:5" s="1" customFormat="1" ht="13.9" customHeight="1" x14ac:dyDescent="0.2">
      <c r="B722" s="63" t="s">
        <v>29</v>
      </c>
      <c r="C722" s="63" t="s">
        <v>29</v>
      </c>
      <c r="D722" s="63" t="s">
        <v>29</v>
      </c>
      <c r="E722" s="67"/>
    </row>
    <row r="723" spans="2:5" s="1" customFormat="1" ht="13.9" customHeight="1" x14ac:dyDescent="0.2">
      <c r="B723" s="63" t="s">
        <v>29</v>
      </c>
      <c r="C723" s="63" t="s">
        <v>29</v>
      </c>
      <c r="D723" s="63" t="s">
        <v>29</v>
      </c>
      <c r="E723" s="67"/>
    </row>
    <row r="724" spans="2:5" s="1" customFormat="1" ht="13.9" customHeight="1" x14ac:dyDescent="0.2">
      <c r="B724" s="63" t="s">
        <v>29</v>
      </c>
      <c r="C724" s="63" t="s">
        <v>29</v>
      </c>
      <c r="D724" s="63" t="s">
        <v>29</v>
      </c>
      <c r="E724" s="67"/>
    </row>
    <row r="725" spans="2:5" s="1" customFormat="1" ht="13.9" customHeight="1" x14ac:dyDescent="0.2">
      <c r="B725" s="63" t="s">
        <v>29</v>
      </c>
      <c r="C725" s="63" t="s">
        <v>29</v>
      </c>
      <c r="D725" s="63" t="s">
        <v>29</v>
      </c>
      <c r="E725" s="67"/>
    </row>
    <row r="726" spans="2:5" s="1" customFormat="1" ht="13.9" customHeight="1" x14ac:dyDescent="0.2">
      <c r="B726" s="63" t="s">
        <v>29</v>
      </c>
      <c r="C726" s="63" t="s">
        <v>29</v>
      </c>
      <c r="D726" s="63" t="s">
        <v>29</v>
      </c>
      <c r="E726" s="67"/>
    </row>
    <row r="727" spans="2:5" s="1" customFormat="1" ht="13.9" customHeight="1" x14ac:dyDescent="0.2">
      <c r="B727" s="63" t="s">
        <v>29</v>
      </c>
      <c r="C727" s="63" t="s">
        <v>29</v>
      </c>
      <c r="D727" s="63" t="s">
        <v>29</v>
      </c>
      <c r="E727" s="67"/>
    </row>
    <row r="728" spans="2:5" s="1" customFormat="1" ht="13.9" customHeight="1" x14ac:dyDescent="0.2">
      <c r="B728" s="63" t="s">
        <v>29</v>
      </c>
      <c r="C728" s="63" t="s">
        <v>29</v>
      </c>
      <c r="D728" s="63" t="s">
        <v>29</v>
      </c>
      <c r="E728" s="67"/>
    </row>
    <row r="729" spans="2:5" s="1" customFormat="1" ht="13.9" customHeight="1" x14ac:dyDescent="0.2">
      <c r="B729" s="63" t="s">
        <v>29</v>
      </c>
      <c r="C729" s="63" t="s">
        <v>29</v>
      </c>
      <c r="D729" s="63" t="s">
        <v>29</v>
      </c>
      <c r="E729" s="67"/>
    </row>
    <row r="730" spans="2:5" s="1" customFormat="1" ht="13.9" customHeight="1" x14ac:dyDescent="0.2">
      <c r="B730" s="63" t="s">
        <v>29</v>
      </c>
      <c r="C730" s="63" t="s">
        <v>29</v>
      </c>
      <c r="D730" s="63" t="s">
        <v>29</v>
      </c>
      <c r="E730" s="67"/>
    </row>
    <row r="731" spans="2:5" s="1" customFormat="1" ht="13.9" customHeight="1" x14ac:dyDescent="0.2">
      <c r="B731" s="63" t="s">
        <v>29</v>
      </c>
      <c r="C731" s="63" t="s">
        <v>29</v>
      </c>
      <c r="D731" s="63" t="s">
        <v>29</v>
      </c>
      <c r="E731" s="67"/>
    </row>
    <row r="732" spans="2:5" s="1" customFormat="1" ht="13.9" customHeight="1" x14ac:dyDescent="0.2">
      <c r="B732" s="63" t="s">
        <v>29</v>
      </c>
      <c r="C732" s="63" t="s">
        <v>29</v>
      </c>
      <c r="D732" s="63" t="s">
        <v>29</v>
      </c>
      <c r="E732" s="67"/>
    </row>
    <row r="733" spans="2:5" s="1" customFormat="1" ht="13.9" customHeight="1" x14ac:dyDescent="0.2">
      <c r="B733" s="63" t="s">
        <v>29</v>
      </c>
      <c r="C733" s="63" t="s">
        <v>29</v>
      </c>
      <c r="D733" s="63" t="s">
        <v>29</v>
      </c>
      <c r="E733" s="67"/>
    </row>
    <row r="734" spans="2:5" s="1" customFormat="1" ht="13.9" customHeight="1" x14ac:dyDescent="0.2">
      <c r="B734" s="63" t="s">
        <v>29</v>
      </c>
      <c r="C734" s="63" t="s">
        <v>29</v>
      </c>
      <c r="D734" s="63" t="s">
        <v>29</v>
      </c>
      <c r="E734" s="67"/>
    </row>
    <row r="735" spans="2:5" s="1" customFormat="1" ht="13.9" customHeight="1" x14ac:dyDescent="0.2">
      <c r="B735" s="63" t="s">
        <v>29</v>
      </c>
      <c r="C735" s="63" t="s">
        <v>29</v>
      </c>
      <c r="D735" s="63" t="s">
        <v>29</v>
      </c>
      <c r="E735" s="67"/>
    </row>
    <row r="736" spans="2:5" s="1" customFormat="1" ht="13.9" customHeight="1" x14ac:dyDescent="0.2">
      <c r="B736" s="63" t="s">
        <v>29</v>
      </c>
      <c r="C736" s="63" t="s">
        <v>29</v>
      </c>
      <c r="D736" s="63" t="s">
        <v>29</v>
      </c>
      <c r="E736" s="67"/>
    </row>
    <row r="737" spans="2:5" s="1" customFormat="1" ht="13.9" customHeight="1" x14ac:dyDescent="0.2">
      <c r="B737" s="63" t="s">
        <v>29</v>
      </c>
      <c r="C737" s="63" t="s">
        <v>29</v>
      </c>
      <c r="D737" s="63" t="s">
        <v>29</v>
      </c>
      <c r="E737" s="67"/>
    </row>
    <row r="738" spans="2:5" s="1" customFormat="1" ht="13.9" customHeight="1" x14ac:dyDescent="0.2">
      <c r="B738" s="63" t="s">
        <v>29</v>
      </c>
      <c r="C738" s="63" t="s">
        <v>29</v>
      </c>
      <c r="D738" s="63" t="s">
        <v>29</v>
      </c>
      <c r="E738" s="67"/>
    </row>
    <row r="739" spans="2:5" s="1" customFormat="1" ht="13.9" customHeight="1" x14ac:dyDescent="0.2">
      <c r="B739" s="63" t="s">
        <v>29</v>
      </c>
      <c r="C739" s="63" t="s">
        <v>29</v>
      </c>
      <c r="D739" s="63" t="s">
        <v>29</v>
      </c>
      <c r="E739" s="67"/>
    </row>
    <row r="740" spans="2:5" s="1" customFormat="1" ht="13.9" customHeight="1" x14ac:dyDescent="0.2">
      <c r="B740" s="63" t="s">
        <v>29</v>
      </c>
      <c r="C740" s="63" t="s">
        <v>29</v>
      </c>
      <c r="D740" s="63" t="s">
        <v>29</v>
      </c>
      <c r="E740" s="67"/>
    </row>
    <row r="741" spans="2:5" s="1" customFormat="1" ht="13.9" customHeight="1" x14ac:dyDescent="0.2">
      <c r="B741" s="63" t="s">
        <v>29</v>
      </c>
      <c r="C741" s="63" t="s">
        <v>29</v>
      </c>
      <c r="D741" s="63" t="s">
        <v>29</v>
      </c>
      <c r="E741" s="67"/>
    </row>
    <row r="742" spans="2:5" s="1" customFormat="1" ht="13.9" customHeight="1" x14ac:dyDescent="0.2">
      <c r="B742" s="63" t="s">
        <v>29</v>
      </c>
      <c r="C742" s="63" t="s">
        <v>29</v>
      </c>
      <c r="D742" s="63" t="s">
        <v>29</v>
      </c>
      <c r="E742" s="67"/>
    </row>
    <row r="743" spans="2:5" s="1" customFormat="1" ht="13.9" customHeight="1" x14ac:dyDescent="0.2">
      <c r="B743" s="63" t="s">
        <v>29</v>
      </c>
      <c r="C743" s="63" t="s">
        <v>29</v>
      </c>
      <c r="D743" s="63" t="s">
        <v>29</v>
      </c>
      <c r="E743" s="67"/>
    </row>
    <row r="744" spans="2:5" s="1" customFormat="1" ht="13.9" customHeight="1" x14ac:dyDescent="0.2">
      <c r="B744" s="63" t="s">
        <v>29</v>
      </c>
      <c r="C744" s="63" t="s">
        <v>29</v>
      </c>
      <c r="D744" s="63" t="s">
        <v>29</v>
      </c>
      <c r="E744" s="67"/>
    </row>
    <row r="745" spans="2:5" s="1" customFormat="1" ht="13.9" customHeight="1" x14ac:dyDescent="0.2">
      <c r="B745" s="63" t="s">
        <v>29</v>
      </c>
      <c r="C745" s="63" t="s">
        <v>29</v>
      </c>
      <c r="D745" s="63" t="s">
        <v>29</v>
      </c>
      <c r="E745" s="67"/>
    </row>
    <row r="746" spans="2:5" s="1" customFormat="1" ht="13.9" customHeight="1" x14ac:dyDescent="0.2">
      <c r="B746" s="63" t="s">
        <v>29</v>
      </c>
      <c r="C746" s="63" t="s">
        <v>29</v>
      </c>
      <c r="D746" s="63" t="s">
        <v>29</v>
      </c>
      <c r="E746" s="67"/>
    </row>
    <row r="747" spans="2:5" s="1" customFormat="1" ht="13.9" customHeight="1" x14ac:dyDescent="0.2">
      <c r="B747" s="63" t="s">
        <v>29</v>
      </c>
      <c r="C747" s="63" t="s">
        <v>29</v>
      </c>
      <c r="D747" s="63" t="s">
        <v>29</v>
      </c>
      <c r="E747" s="67"/>
    </row>
    <row r="748" spans="2:5" s="1" customFormat="1" ht="13.9" customHeight="1" x14ac:dyDescent="0.2">
      <c r="B748" s="63" t="s">
        <v>29</v>
      </c>
      <c r="C748" s="63" t="s">
        <v>29</v>
      </c>
      <c r="D748" s="63" t="s">
        <v>29</v>
      </c>
      <c r="E748" s="67"/>
    </row>
    <row r="749" spans="2:5" s="1" customFormat="1" ht="13.9" customHeight="1" x14ac:dyDescent="0.2">
      <c r="B749" s="63" t="s">
        <v>29</v>
      </c>
      <c r="C749" s="63" t="s">
        <v>29</v>
      </c>
      <c r="D749" s="63" t="s">
        <v>29</v>
      </c>
      <c r="E749" s="67"/>
    </row>
    <row r="750" spans="2:5" s="1" customFormat="1" ht="13.9" customHeight="1" x14ac:dyDescent="0.2">
      <c r="B750" s="63" t="s">
        <v>29</v>
      </c>
      <c r="C750" s="63" t="s">
        <v>29</v>
      </c>
      <c r="D750" s="63" t="s">
        <v>29</v>
      </c>
      <c r="E750" s="67"/>
    </row>
    <row r="751" spans="2:5" s="1" customFormat="1" ht="13.9" customHeight="1" x14ac:dyDescent="0.2">
      <c r="B751" s="63" t="s">
        <v>29</v>
      </c>
      <c r="C751" s="63" t="s">
        <v>29</v>
      </c>
      <c r="D751" s="63" t="s">
        <v>29</v>
      </c>
      <c r="E751" s="67"/>
    </row>
    <row r="752" spans="2:5" s="1" customFormat="1" ht="13.9" customHeight="1" x14ac:dyDescent="0.2">
      <c r="B752" s="63" t="s">
        <v>29</v>
      </c>
      <c r="C752" s="63" t="s">
        <v>29</v>
      </c>
      <c r="D752" s="63" t="s">
        <v>29</v>
      </c>
      <c r="E752" s="67"/>
    </row>
    <row r="753" spans="2:5" s="1" customFormat="1" ht="13.9" customHeight="1" x14ac:dyDescent="0.2">
      <c r="B753" s="63" t="s">
        <v>29</v>
      </c>
      <c r="C753" s="63" t="s">
        <v>29</v>
      </c>
      <c r="D753" s="63" t="s">
        <v>29</v>
      </c>
      <c r="E753" s="67"/>
    </row>
    <row r="754" spans="2:5" s="1" customFormat="1" ht="13.9" customHeight="1" x14ac:dyDescent="0.2">
      <c r="B754" s="63" t="s">
        <v>29</v>
      </c>
      <c r="C754" s="63" t="s">
        <v>29</v>
      </c>
      <c r="D754" s="63" t="s">
        <v>29</v>
      </c>
      <c r="E754" s="67"/>
    </row>
    <row r="755" spans="2:5" s="1" customFormat="1" ht="13.9" customHeight="1" x14ac:dyDescent="0.2">
      <c r="B755" s="63" t="s">
        <v>29</v>
      </c>
      <c r="C755" s="63" t="s">
        <v>29</v>
      </c>
      <c r="D755" s="63" t="s">
        <v>29</v>
      </c>
      <c r="E755" s="67"/>
    </row>
    <row r="756" spans="2:5" s="1" customFormat="1" ht="13.9" customHeight="1" x14ac:dyDescent="0.2">
      <c r="B756" s="63" t="s">
        <v>29</v>
      </c>
      <c r="C756" s="63" t="s">
        <v>29</v>
      </c>
      <c r="D756" s="63" t="s">
        <v>29</v>
      </c>
      <c r="E756" s="67"/>
    </row>
    <row r="757" spans="2:5" s="1" customFormat="1" ht="13.9" customHeight="1" x14ac:dyDescent="0.2">
      <c r="B757" s="63" t="s">
        <v>29</v>
      </c>
      <c r="C757" s="63" t="s">
        <v>29</v>
      </c>
      <c r="D757" s="63" t="s">
        <v>29</v>
      </c>
      <c r="E757" s="67"/>
    </row>
    <row r="758" spans="2:5" s="1" customFormat="1" ht="13.9" customHeight="1" x14ac:dyDescent="0.2">
      <c r="B758" s="63" t="s">
        <v>29</v>
      </c>
      <c r="C758" s="63" t="s">
        <v>29</v>
      </c>
      <c r="D758" s="63" t="s">
        <v>29</v>
      </c>
      <c r="E758" s="67"/>
    </row>
    <row r="759" spans="2:5" s="1" customFormat="1" ht="13.9" customHeight="1" x14ac:dyDescent="0.2">
      <c r="B759" s="63" t="s">
        <v>29</v>
      </c>
      <c r="C759" s="63" t="s">
        <v>29</v>
      </c>
      <c r="D759" s="63" t="s">
        <v>29</v>
      </c>
      <c r="E759" s="67"/>
    </row>
    <row r="760" spans="2:5" s="1" customFormat="1" ht="13.9" customHeight="1" x14ac:dyDescent="0.2">
      <c r="B760" s="63" t="s">
        <v>29</v>
      </c>
      <c r="C760" s="63" t="s">
        <v>29</v>
      </c>
      <c r="D760" s="63" t="s">
        <v>29</v>
      </c>
      <c r="E760" s="67"/>
    </row>
    <row r="761" spans="2:5" s="1" customFormat="1" ht="13.9" customHeight="1" x14ac:dyDescent="0.2">
      <c r="B761" s="63" t="s">
        <v>29</v>
      </c>
      <c r="C761" s="63" t="s">
        <v>29</v>
      </c>
      <c r="D761" s="63" t="s">
        <v>29</v>
      </c>
      <c r="E761" s="67"/>
    </row>
    <row r="762" spans="2:5" s="1" customFormat="1" ht="13.9" customHeight="1" x14ac:dyDescent="0.2">
      <c r="B762" s="63" t="s">
        <v>29</v>
      </c>
      <c r="C762" s="63" t="s">
        <v>29</v>
      </c>
      <c r="D762" s="63" t="s">
        <v>29</v>
      </c>
      <c r="E762" s="67"/>
    </row>
    <row r="763" spans="2:5" s="1" customFormat="1" ht="13.9" customHeight="1" x14ac:dyDescent="0.2">
      <c r="B763" s="63" t="s">
        <v>29</v>
      </c>
      <c r="C763" s="63" t="s">
        <v>29</v>
      </c>
      <c r="D763" s="63" t="s">
        <v>29</v>
      </c>
      <c r="E763" s="67"/>
    </row>
    <row r="764" spans="2:5" s="1" customFormat="1" ht="13.9" customHeight="1" x14ac:dyDescent="0.2">
      <c r="B764" s="63" t="s">
        <v>29</v>
      </c>
      <c r="C764" s="63" t="s">
        <v>29</v>
      </c>
      <c r="D764" s="63" t="s">
        <v>29</v>
      </c>
      <c r="E764" s="67"/>
    </row>
    <row r="765" spans="2:5" s="1" customFormat="1" ht="13.9" customHeight="1" x14ac:dyDescent="0.2">
      <c r="B765" s="63" t="s">
        <v>29</v>
      </c>
      <c r="C765" s="63" t="s">
        <v>29</v>
      </c>
      <c r="D765" s="63" t="s">
        <v>29</v>
      </c>
      <c r="E765" s="67"/>
    </row>
    <row r="766" spans="2:5" s="1" customFormat="1" ht="13.9" customHeight="1" x14ac:dyDescent="0.2">
      <c r="B766" s="63" t="s">
        <v>29</v>
      </c>
      <c r="C766" s="63" t="s">
        <v>29</v>
      </c>
      <c r="D766" s="63" t="s">
        <v>29</v>
      </c>
      <c r="E766" s="67"/>
    </row>
    <row r="767" spans="2:5" s="1" customFormat="1" ht="13.9" customHeight="1" x14ac:dyDescent="0.2">
      <c r="B767" s="63" t="s">
        <v>29</v>
      </c>
      <c r="C767" s="63" t="s">
        <v>29</v>
      </c>
      <c r="D767" s="63" t="s">
        <v>29</v>
      </c>
      <c r="E767" s="67"/>
    </row>
    <row r="768" spans="2:5" s="1" customFormat="1" ht="13.9" customHeight="1" x14ac:dyDescent="0.2">
      <c r="B768" s="63" t="s">
        <v>29</v>
      </c>
      <c r="C768" s="63" t="s">
        <v>29</v>
      </c>
      <c r="D768" s="63" t="s">
        <v>29</v>
      </c>
      <c r="E768" s="67"/>
    </row>
    <row r="769" spans="2:5" s="1" customFormat="1" ht="13.9" customHeight="1" x14ac:dyDescent="0.2">
      <c r="B769" s="63" t="s">
        <v>29</v>
      </c>
      <c r="C769" s="63" t="s">
        <v>29</v>
      </c>
      <c r="D769" s="63" t="s">
        <v>29</v>
      </c>
      <c r="E769" s="67"/>
    </row>
    <row r="770" spans="2:5" s="1" customFormat="1" ht="13.9" customHeight="1" x14ac:dyDescent="0.2">
      <c r="B770" s="63" t="s">
        <v>29</v>
      </c>
      <c r="C770" s="63" t="s">
        <v>29</v>
      </c>
      <c r="D770" s="63" t="s">
        <v>29</v>
      </c>
      <c r="E770" s="67"/>
    </row>
    <row r="771" spans="2:5" s="1" customFormat="1" ht="13.9" customHeight="1" x14ac:dyDescent="0.2">
      <c r="B771" s="63" t="s">
        <v>29</v>
      </c>
      <c r="C771" s="63" t="s">
        <v>29</v>
      </c>
      <c r="D771" s="63" t="s">
        <v>29</v>
      </c>
      <c r="E771" s="67"/>
    </row>
    <row r="772" spans="2:5" s="1" customFormat="1" ht="13.9" customHeight="1" x14ac:dyDescent="0.2">
      <c r="B772" s="63" t="s">
        <v>29</v>
      </c>
      <c r="C772" s="63" t="s">
        <v>29</v>
      </c>
      <c r="D772" s="63" t="s">
        <v>29</v>
      </c>
      <c r="E772" s="67"/>
    </row>
    <row r="773" spans="2:5" s="1" customFormat="1" ht="13.9" customHeight="1" x14ac:dyDescent="0.2">
      <c r="B773" s="63" t="s">
        <v>29</v>
      </c>
      <c r="C773" s="63" t="s">
        <v>29</v>
      </c>
      <c r="D773" s="63" t="s">
        <v>29</v>
      </c>
      <c r="E773" s="67"/>
    </row>
    <row r="774" spans="2:5" s="1" customFormat="1" ht="13.9" customHeight="1" x14ac:dyDescent="0.2">
      <c r="B774" s="63" t="s">
        <v>29</v>
      </c>
      <c r="C774" s="63" t="s">
        <v>29</v>
      </c>
      <c r="D774" s="63" t="s">
        <v>29</v>
      </c>
      <c r="E774" s="67"/>
    </row>
    <row r="775" spans="2:5" s="1" customFormat="1" ht="13.9" customHeight="1" x14ac:dyDescent="0.2">
      <c r="B775" s="63" t="s">
        <v>29</v>
      </c>
      <c r="C775" s="63" t="s">
        <v>29</v>
      </c>
      <c r="D775" s="63" t="s">
        <v>29</v>
      </c>
      <c r="E775" s="67"/>
    </row>
    <row r="776" spans="2:5" s="1" customFormat="1" ht="13.9" customHeight="1" x14ac:dyDescent="0.2">
      <c r="B776" s="63" t="s">
        <v>29</v>
      </c>
      <c r="C776" s="63" t="s">
        <v>29</v>
      </c>
      <c r="D776" s="63" t="s">
        <v>29</v>
      </c>
      <c r="E776" s="67"/>
    </row>
    <row r="777" spans="2:5" s="1" customFormat="1" ht="13.9" customHeight="1" x14ac:dyDescent="0.2">
      <c r="B777" s="63" t="s">
        <v>29</v>
      </c>
      <c r="C777" s="63" t="s">
        <v>29</v>
      </c>
      <c r="D777" s="63" t="s">
        <v>29</v>
      </c>
      <c r="E777" s="67"/>
    </row>
    <row r="778" spans="2:5" s="1" customFormat="1" ht="13.9" customHeight="1" x14ac:dyDescent="0.2">
      <c r="B778" s="63" t="s">
        <v>29</v>
      </c>
      <c r="C778" s="63" t="s">
        <v>29</v>
      </c>
      <c r="D778" s="63" t="s">
        <v>29</v>
      </c>
      <c r="E778" s="67"/>
    </row>
    <row r="779" spans="2:5" s="1" customFormat="1" ht="13.9" customHeight="1" x14ac:dyDescent="0.2">
      <c r="B779" s="63" t="s">
        <v>29</v>
      </c>
      <c r="C779" s="63" t="s">
        <v>29</v>
      </c>
      <c r="D779" s="63" t="s">
        <v>29</v>
      </c>
      <c r="E779" s="67"/>
    </row>
    <row r="780" spans="2:5" s="1" customFormat="1" ht="13.9" customHeight="1" x14ac:dyDescent="0.2">
      <c r="B780" s="63" t="s">
        <v>29</v>
      </c>
      <c r="C780" s="63" t="s">
        <v>29</v>
      </c>
      <c r="D780" s="63" t="s">
        <v>29</v>
      </c>
      <c r="E780" s="67"/>
    </row>
    <row r="781" spans="2:5" s="1" customFormat="1" ht="13.9" customHeight="1" x14ac:dyDescent="0.2">
      <c r="B781" s="63" t="s">
        <v>29</v>
      </c>
      <c r="C781" s="63" t="s">
        <v>29</v>
      </c>
      <c r="D781" s="63" t="s">
        <v>29</v>
      </c>
      <c r="E781" s="67"/>
    </row>
    <row r="782" spans="2:5" s="1" customFormat="1" ht="13.9" customHeight="1" x14ac:dyDescent="0.2">
      <c r="B782" s="63" t="s">
        <v>29</v>
      </c>
      <c r="C782" s="63" t="s">
        <v>29</v>
      </c>
      <c r="D782" s="63" t="s">
        <v>29</v>
      </c>
      <c r="E782" s="67"/>
    </row>
    <row r="783" spans="2:5" s="1" customFormat="1" ht="13.9" customHeight="1" x14ac:dyDescent="0.2">
      <c r="B783" s="63" t="s">
        <v>29</v>
      </c>
      <c r="C783" s="63" t="s">
        <v>29</v>
      </c>
      <c r="D783" s="63" t="s">
        <v>29</v>
      </c>
      <c r="E783" s="67"/>
    </row>
    <row r="784" spans="2:5" s="1" customFormat="1" ht="13.9" customHeight="1" x14ac:dyDescent="0.2">
      <c r="B784" s="63" t="s">
        <v>29</v>
      </c>
      <c r="C784" s="63" t="s">
        <v>29</v>
      </c>
      <c r="D784" s="63" t="s">
        <v>29</v>
      </c>
      <c r="E784" s="67"/>
    </row>
    <row r="785" spans="2:5" s="1" customFormat="1" ht="13.9" customHeight="1" x14ac:dyDescent="0.2">
      <c r="B785" s="63" t="s">
        <v>29</v>
      </c>
      <c r="C785" s="63" t="s">
        <v>29</v>
      </c>
      <c r="D785" s="63" t="s">
        <v>29</v>
      </c>
      <c r="E785" s="67"/>
    </row>
    <row r="786" spans="2:5" s="1" customFormat="1" ht="13.9" customHeight="1" x14ac:dyDescent="0.2">
      <c r="B786" s="63" t="s">
        <v>29</v>
      </c>
      <c r="C786" s="63" t="s">
        <v>29</v>
      </c>
      <c r="D786" s="63" t="s">
        <v>29</v>
      </c>
      <c r="E786" s="67"/>
    </row>
    <row r="787" spans="2:5" s="1" customFormat="1" ht="13.9" customHeight="1" x14ac:dyDescent="0.2">
      <c r="B787" s="63" t="s">
        <v>29</v>
      </c>
      <c r="C787" s="63" t="s">
        <v>29</v>
      </c>
      <c r="D787" s="63" t="s">
        <v>29</v>
      </c>
      <c r="E787" s="67"/>
    </row>
    <row r="788" spans="2:5" s="1" customFormat="1" ht="13.9" customHeight="1" x14ac:dyDescent="0.2">
      <c r="B788" s="63" t="s">
        <v>29</v>
      </c>
      <c r="C788" s="63" t="s">
        <v>29</v>
      </c>
      <c r="D788" s="63" t="s">
        <v>29</v>
      </c>
      <c r="E788" s="67"/>
    </row>
    <row r="789" spans="2:5" s="1" customFormat="1" ht="13.9" customHeight="1" x14ac:dyDescent="0.2">
      <c r="B789" s="63" t="s">
        <v>29</v>
      </c>
      <c r="C789" s="63" t="s">
        <v>29</v>
      </c>
      <c r="D789" s="63" t="s">
        <v>29</v>
      </c>
      <c r="E789" s="67"/>
    </row>
    <row r="790" spans="2:5" s="1" customFormat="1" ht="13.9" customHeight="1" x14ac:dyDescent="0.2">
      <c r="B790" s="63" t="s">
        <v>29</v>
      </c>
      <c r="C790" s="63" t="s">
        <v>29</v>
      </c>
      <c r="D790" s="63" t="s">
        <v>29</v>
      </c>
      <c r="E790" s="67"/>
    </row>
    <row r="791" spans="2:5" s="1" customFormat="1" ht="13.9" customHeight="1" x14ac:dyDescent="0.2">
      <c r="B791" s="63" t="s">
        <v>29</v>
      </c>
      <c r="C791" s="63" t="s">
        <v>29</v>
      </c>
      <c r="D791" s="63" t="s">
        <v>29</v>
      </c>
      <c r="E791" s="67"/>
    </row>
    <row r="792" spans="2:5" s="1" customFormat="1" ht="13.9" customHeight="1" x14ac:dyDescent="0.2">
      <c r="B792" s="63" t="s">
        <v>29</v>
      </c>
      <c r="C792" s="63" t="s">
        <v>29</v>
      </c>
      <c r="D792" s="63" t="s">
        <v>29</v>
      </c>
      <c r="E792" s="67"/>
    </row>
    <row r="793" spans="2:5" s="1" customFormat="1" ht="13.9" customHeight="1" x14ac:dyDescent="0.2">
      <c r="B793" s="63" t="s">
        <v>29</v>
      </c>
      <c r="C793" s="63" t="s">
        <v>29</v>
      </c>
      <c r="D793" s="63" t="s">
        <v>29</v>
      </c>
      <c r="E793" s="67"/>
    </row>
    <row r="794" spans="2:5" s="1" customFormat="1" ht="13.9" customHeight="1" x14ac:dyDescent="0.2">
      <c r="B794" s="63" t="s">
        <v>29</v>
      </c>
      <c r="C794" s="63" t="s">
        <v>29</v>
      </c>
      <c r="D794" s="63" t="s">
        <v>29</v>
      </c>
      <c r="E794" s="67"/>
    </row>
    <row r="795" spans="2:5" s="1" customFormat="1" ht="13.9" customHeight="1" x14ac:dyDescent="0.2">
      <c r="B795" s="63" t="s">
        <v>29</v>
      </c>
      <c r="C795" s="63" t="s">
        <v>29</v>
      </c>
      <c r="D795" s="63" t="s">
        <v>29</v>
      </c>
      <c r="E795" s="67"/>
    </row>
    <row r="796" spans="2:5" s="1" customFormat="1" ht="13.9" customHeight="1" x14ac:dyDescent="0.2">
      <c r="B796" s="63" t="s">
        <v>29</v>
      </c>
      <c r="C796" s="63" t="s">
        <v>29</v>
      </c>
      <c r="D796" s="63" t="s">
        <v>29</v>
      </c>
      <c r="E796" s="67"/>
    </row>
    <row r="797" spans="2:5" s="1" customFormat="1" ht="13.9" customHeight="1" x14ac:dyDescent="0.2">
      <c r="B797" s="63" t="s">
        <v>29</v>
      </c>
      <c r="C797" s="63" t="s">
        <v>29</v>
      </c>
      <c r="D797" s="63" t="s">
        <v>29</v>
      </c>
      <c r="E797" s="67"/>
    </row>
    <row r="798" spans="2:5" s="1" customFormat="1" ht="13.9" customHeight="1" x14ac:dyDescent="0.2">
      <c r="B798" s="63" t="s">
        <v>29</v>
      </c>
      <c r="C798" s="63" t="s">
        <v>29</v>
      </c>
      <c r="D798" s="63" t="s">
        <v>29</v>
      </c>
      <c r="E798" s="67"/>
    </row>
    <row r="799" spans="2:5" s="1" customFormat="1" ht="13.9" customHeight="1" x14ac:dyDescent="0.2">
      <c r="B799" s="63" t="s">
        <v>29</v>
      </c>
      <c r="C799" s="63" t="s">
        <v>29</v>
      </c>
      <c r="D799" s="63" t="s">
        <v>29</v>
      </c>
      <c r="E799" s="67"/>
    </row>
    <row r="800" spans="2:5" s="1" customFormat="1" ht="13.9" customHeight="1" x14ac:dyDescent="0.2">
      <c r="B800" s="63" t="s">
        <v>29</v>
      </c>
      <c r="C800" s="63" t="s">
        <v>29</v>
      </c>
      <c r="D800" s="63" t="s">
        <v>29</v>
      </c>
      <c r="E800" s="67"/>
    </row>
    <row r="801" spans="2:5" s="1" customFormat="1" ht="13.9" customHeight="1" x14ac:dyDescent="0.2">
      <c r="B801" s="63" t="s">
        <v>29</v>
      </c>
      <c r="C801" s="63" t="s">
        <v>29</v>
      </c>
      <c r="D801" s="63" t="s">
        <v>29</v>
      </c>
      <c r="E801" s="67"/>
    </row>
    <row r="802" spans="2:5" s="1" customFormat="1" ht="13.9" customHeight="1" x14ac:dyDescent="0.2">
      <c r="B802" s="63" t="s">
        <v>29</v>
      </c>
      <c r="C802" s="63" t="s">
        <v>29</v>
      </c>
      <c r="D802" s="63" t="s">
        <v>29</v>
      </c>
      <c r="E802" s="67"/>
    </row>
    <row r="803" spans="2:5" s="1" customFormat="1" ht="13.9" customHeight="1" x14ac:dyDescent="0.2">
      <c r="B803" s="63" t="s">
        <v>29</v>
      </c>
      <c r="C803" s="63" t="s">
        <v>29</v>
      </c>
      <c r="D803" s="63" t="s">
        <v>29</v>
      </c>
      <c r="E803" s="67"/>
    </row>
    <row r="804" spans="2:5" s="1" customFormat="1" ht="13.9" customHeight="1" x14ac:dyDescent="0.2">
      <c r="B804" s="63" t="s">
        <v>29</v>
      </c>
      <c r="C804" s="63" t="s">
        <v>29</v>
      </c>
      <c r="D804" s="63" t="s">
        <v>29</v>
      </c>
      <c r="E804" s="67"/>
    </row>
    <row r="805" spans="2:5" s="1" customFormat="1" ht="13.9" customHeight="1" x14ac:dyDescent="0.2">
      <c r="B805" s="63" t="s">
        <v>29</v>
      </c>
      <c r="C805" s="63" t="s">
        <v>29</v>
      </c>
      <c r="D805" s="63" t="s">
        <v>29</v>
      </c>
      <c r="E805" s="67"/>
    </row>
    <row r="806" spans="2:5" s="1" customFormat="1" ht="13.9" customHeight="1" x14ac:dyDescent="0.2">
      <c r="B806" s="63" t="s">
        <v>29</v>
      </c>
      <c r="C806" s="63" t="s">
        <v>29</v>
      </c>
      <c r="D806" s="63" t="s">
        <v>29</v>
      </c>
      <c r="E806" s="67"/>
    </row>
    <row r="807" spans="2:5" s="1" customFormat="1" ht="13.9" customHeight="1" x14ac:dyDescent="0.2">
      <c r="B807" s="63" t="s">
        <v>29</v>
      </c>
      <c r="C807" s="63" t="s">
        <v>29</v>
      </c>
      <c r="D807" s="63" t="s">
        <v>29</v>
      </c>
      <c r="E807" s="67"/>
    </row>
    <row r="808" spans="2:5" s="1" customFormat="1" ht="13.9" customHeight="1" x14ac:dyDescent="0.2">
      <c r="B808" s="63" t="s">
        <v>29</v>
      </c>
      <c r="C808" s="63" t="s">
        <v>29</v>
      </c>
      <c r="D808" s="63" t="s">
        <v>29</v>
      </c>
      <c r="E808" s="67"/>
    </row>
    <row r="809" spans="2:5" s="1" customFormat="1" ht="13.9" customHeight="1" x14ac:dyDescent="0.2">
      <c r="B809" s="63" t="s">
        <v>29</v>
      </c>
      <c r="C809" s="63" t="s">
        <v>29</v>
      </c>
      <c r="D809" s="63" t="s">
        <v>29</v>
      </c>
      <c r="E809" s="67"/>
    </row>
    <row r="810" spans="2:5" s="1" customFormat="1" ht="13.9" customHeight="1" x14ac:dyDescent="0.2">
      <c r="B810" s="63" t="s">
        <v>29</v>
      </c>
      <c r="C810" s="63" t="s">
        <v>29</v>
      </c>
      <c r="D810" s="63" t="s">
        <v>29</v>
      </c>
      <c r="E810" s="67"/>
    </row>
    <row r="811" spans="2:5" s="1" customFormat="1" ht="13.9" customHeight="1" x14ac:dyDescent="0.2">
      <c r="B811" s="63" t="s">
        <v>29</v>
      </c>
      <c r="C811" s="63" t="s">
        <v>29</v>
      </c>
      <c r="D811" s="63" t="s">
        <v>29</v>
      </c>
      <c r="E811" s="67"/>
    </row>
    <row r="812" spans="2:5" s="1" customFormat="1" ht="13.9" customHeight="1" x14ac:dyDescent="0.2">
      <c r="B812" s="63" t="s">
        <v>29</v>
      </c>
      <c r="C812" s="63" t="s">
        <v>29</v>
      </c>
      <c r="D812" s="63" t="s">
        <v>29</v>
      </c>
      <c r="E812" s="67"/>
    </row>
    <row r="813" spans="2:5" s="1" customFormat="1" ht="13.9" customHeight="1" x14ac:dyDescent="0.2">
      <c r="B813" s="63" t="s">
        <v>29</v>
      </c>
      <c r="C813" s="63" t="s">
        <v>29</v>
      </c>
      <c r="D813" s="63" t="s">
        <v>29</v>
      </c>
      <c r="E813" s="67"/>
    </row>
    <row r="814" spans="2:5" s="1" customFormat="1" ht="13.9" customHeight="1" x14ac:dyDescent="0.2">
      <c r="B814" s="63" t="s">
        <v>29</v>
      </c>
      <c r="C814" s="63" t="s">
        <v>29</v>
      </c>
      <c r="D814" s="63" t="s">
        <v>29</v>
      </c>
      <c r="E814" s="67"/>
    </row>
    <row r="815" spans="2:5" s="1" customFormat="1" ht="13.9" customHeight="1" x14ac:dyDescent="0.2">
      <c r="B815" s="63" t="s">
        <v>29</v>
      </c>
      <c r="C815" s="63" t="s">
        <v>29</v>
      </c>
      <c r="D815" s="63" t="s">
        <v>29</v>
      </c>
      <c r="E815" s="67"/>
    </row>
    <row r="816" spans="2:5" s="1" customFormat="1" ht="13.9" customHeight="1" x14ac:dyDescent="0.2">
      <c r="B816" s="63" t="s">
        <v>29</v>
      </c>
      <c r="C816" s="63" t="s">
        <v>29</v>
      </c>
      <c r="D816" s="63" t="s">
        <v>29</v>
      </c>
      <c r="E816" s="67"/>
    </row>
    <row r="817" spans="2:5" s="1" customFormat="1" ht="13.9" customHeight="1" x14ac:dyDescent="0.2">
      <c r="B817" s="63" t="s">
        <v>29</v>
      </c>
      <c r="C817" s="63" t="s">
        <v>29</v>
      </c>
      <c r="D817" s="63" t="s">
        <v>29</v>
      </c>
      <c r="E817" s="67"/>
    </row>
    <row r="818" spans="2:5" s="1" customFormat="1" ht="13.9" customHeight="1" x14ac:dyDescent="0.2">
      <c r="B818" s="63" t="s">
        <v>29</v>
      </c>
      <c r="C818" s="63" t="s">
        <v>29</v>
      </c>
      <c r="D818" s="63" t="s">
        <v>29</v>
      </c>
      <c r="E818" s="67"/>
    </row>
    <row r="819" spans="2:5" s="1" customFormat="1" ht="13.9" customHeight="1" x14ac:dyDescent="0.2">
      <c r="B819" s="63" t="s">
        <v>29</v>
      </c>
      <c r="C819" s="63" t="s">
        <v>29</v>
      </c>
      <c r="D819" s="63" t="s">
        <v>29</v>
      </c>
      <c r="E819" s="67"/>
    </row>
    <row r="820" spans="2:5" s="1" customFormat="1" ht="13.9" customHeight="1" x14ac:dyDescent="0.2">
      <c r="B820" s="63" t="s">
        <v>29</v>
      </c>
      <c r="C820" s="63" t="s">
        <v>29</v>
      </c>
      <c r="D820" s="63" t="s">
        <v>29</v>
      </c>
      <c r="E820" s="67"/>
    </row>
    <row r="821" spans="2:5" s="1" customFormat="1" ht="13.9" customHeight="1" x14ac:dyDescent="0.2">
      <c r="B821" s="63" t="s">
        <v>29</v>
      </c>
      <c r="C821" s="63" t="s">
        <v>29</v>
      </c>
      <c r="D821" s="63" t="s">
        <v>29</v>
      </c>
      <c r="E821" s="67"/>
    </row>
    <row r="822" spans="2:5" s="1" customFormat="1" ht="13.9" customHeight="1" x14ac:dyDescent="0.2">
      <c r="B822" s="63" t="s">
        <v>29</v>
      </c>
      <c r="C822" s="63" t="s">
        <v>29</v>
      </c>
      <c r="D822" s="63" t="s">
        <v>29</v>
      </c>
      <c r="E822" s="67"/>
    </row>
    <row r="823" spans="2:5" s="1" customFormat="1" ht="13.9" customHeight="1" x14ac:dyDescent="0.2">
      <c r="B823" s="63" t="s">
        <v>29</v>
      </c>
      <c r="C823" s="63" t="s">
        <v>29</v>
      </c>
      <c r="D823" s="63" t="s">
        <v>29</v>
      </c>
      <c r="E823" s="67"/>
    </row>
    <row r="824" spans="2:5" s="1" customFormat="1" ht="13.9" customHeight="1" x14ac:dyDescent="0.2">
      <c r="B824" s="63" t="s">
        <v>29</v>
      </c>
      <c r="C824" s="63" t="s">
        <v>29</v>
      </c>
      <c r="D824" s="63" t="s">
        <v>29</v>
      </c>
      <c r="E824" s="67"/>
    </row>
    <row r="825" spans="2:5" s="1" customFormat="1" ht="13.9" customHeight="1" x14ac:dyDescent="0.2">
      <c r="B825" s="63" t="s">
        <v>29</v>
      </c>
      <c r="C825" s="63" t="s">
        <v>29</v>
      </c>
      <c r="D825" s="63" t="s">
        <v>29</v>
      </c>
      <c r="E825" s="67"/>
    </row>
    <row r="826" spans="2:5" s="1" customFormat="1" ht="13.9" customHeight="1" x14ac:dyDescent="0.2">
      <c r="B826" s="63" t="s">
        <v>29</v>
      </c>
      <c r="C826" s="63" t="s">
        <v>29</v>
      </c>
      <c r="D826" s="63" t="s">
        <v>29</v>
      </c>
      <c r="E826" s="67"/>
    </row>
    <row r="827" spans="2:5" s="1" customFormat="1" ht="13.9" customHeight="1" x14ac:dyDescent="0.2">
      <c r="B827" s="63" t="s">
        <v>29</v>
      </c>
      <c r="C827" s="63" t="s">
        <v>29</v>
      </c>
      <c r="D827" s="63" t="s">
        <v>29</v>
      </c>
      <c r="E827" s="67"/>
    </row>
    <row r="828" spans="2:5" s="1" customFormat="1" ht="13.9" customHeight="1" x14ac:dyDescent="0.2">
      <c r="B828" s="63" t="s">
        <v>29</v>
      </c>
      <c r="C828" s="63" t="s">
        <v>29</v>
      </c>
      <c r="D828" s="63" t="s">
        <v>29</v>
      </c>
      <c r="E828" s="67"/>
    </row>
    <row r="829" spans="2:5" s="1" customFormat="1" ht="13.9" customHeight="1" x14ac:dyDescent="0.2">
      <c r="B829" s="63" t="s">
        <v>29</v>
      </c>
      <c r="C829" s="63" t="s">
        <v>29</v>
      </c>
      <c r="D829" s="63" t="s">
        <v>29</v>
      </c>
      <c r="E829" s="67"/>
    </row>
    <row r="830" spans="2:5" s="1" customFormat="1" ht="13.9" customHeight="1" x14ac:dyDescent="0.2">
      <c r="B830" s="63" t="s">
        <v>29</v>
      </c>
      <c r="C830" s="63" t="s">
        <v>29</v>
      </c>
      <c r="D830" s="63" t="s">
        <v>29</v>
      </c>
      <c r="E830" s="67"/>
    </row>
    <row r="831" spans="2:5" s="1" customFormat="1" ht="13.9" customHeight="1" x14ac:dyDescent="0.2">
      <c r="B831" s="63" t="s">
        <v>29</v>
      </c>
      <c r="C831" s="63" t="s">
        <v>29</v>
      </c>
      <c r="D831" s="63" t="s">
        <v>29</v>
      </c>
      <c r="E831" s="67"/>
    </row>
    <row r="832" spans="2:5" s="1" customFormat="1" ht="13.9" customHeight="1" x14ac:dyDescent="0.2">
      <c r="B832" s="63" t="s">
        <v>29</v>
      </c>
      <c r="C832" s="63" t="s">
        <v>29</v>
      </c>
      <c r="D832" s="63" t="s">
        <v>29</v>
      </c>
      <c r="E832" s="67"/>
    </row>
    <row r="833" spans="2:5" s="1" customFormat="1" ht="13.9" customHeight="1" x14ac:dyDescent="0.2">
      <c r="B833" s="63" t="s">
        <v>29</v>
      </c>
      <c r="C833" s="63" t="s">
        <v>29</v>
      </c>
      <c r="D833" s="63" t="s">
        <v>29</v>
      </c>
      <c r="E833" s="67"/>
    </row>
    <row r="834" spans="2:5" s="1" customFormat="1" ht="13.9" customHeight="1" x14ac:dyDescent="0.2">
      <c r="B834" s="63" t="s">
        <v>29</v>
      </c>
      <c r="C834" s="63" t="s">
        <v>29</v>
      </c>
      <c r="D834" s="63" t="s">
        <v>29</v>
      </c>
      <c r="E834" s="67"/>
    </row>
    <row r="835" spans="2:5" s="1" customFormat="1" ht="13.9" customHeight="1" x14ac:dyDescent="0.2">
      <c r="B835" s="63" t="s">
        <v>29</v>
      </c>
      <c r="C835" s="63" t="s">
        <v>29</v>
      </c>
      <c r="D835" s="63" t="s">
        <v>29</v>
      </c>
      <c r="E835" s="67"/>
    </row>
    <row r="836" spans="2:5" s="1" customFormat="1" ht="13.9" customHeight="1" x14ac:dyDescent="0.2">
      <c r="B836" s="63" t="s">
        <v>29</v>
      </c>
      <c r="C836" s="63" t="s">
        <v>29</v>
      </c>
      <c r="D836" s="63" t="s">
        <v>29</v>
      </c>
      <c r="E836" s="67"/>
    </row>
    <row r="837" spans="2:5" s="1" customFormat="1" ht="13.9" customHeight="1" x14ac:dyDescent="0.2">
      <c r="B837" s="63" t="s">
        <v>29</v>
      </c>
      <c r="C837" s="63" t="s">
        <v>29</v>
      </c>
      <c r="D837" s="63" t="s">
        <v>29</v>
      </c>
      <c r="E837" s="67"/>
    </row>
    <row r="838" spans="2:5" s="1" customFormat="1" ht="13.9" customHeight="1" x14ac:dyDescent="0.2">
      <c r="B838" s="63" t="s">
        <v>29</v>
      </c>
      <c r="C838" s="63" t="s">
        <v>29</v>
      </c>
      <c r="D838" s="63" t="s">
        <v>29</v>
      </c>
      <c r="E838" s="67"/>
    </row>
    <row r="839" spans="2:5" s="1" customFormat="1" ht="13.9" customHeight="1" x14ac:dyDescent="0.2">
      <c r="B839" s="63" t="s">
        <v>29</v>
      </c>
      <c r="C839" s="63" t="s">
        <v>29</v>
      </c>
      <c r="D839" s="63" t="s">
        <v>29</v>
      </c>
      <c r="E839" s="67"/>
    </row>
    <row r="840" spans="2:5" s="1" customFormat="1" ht="13.9" customHeight="1" x14ac:dyDescent="0.2">
      <c r="B840" s="63" t="s">
        <v>29</v>
      </c>
      <c r="C840" s="63" t="s">
        <v>29</v>
      </c>
      <c r="D840" s="63" t="s">
        <v>29</v>
      </c>
      <c r="E840" s="67"/>
    </row>
    <row r="841" spans="2:5" s="1" customFormat="1" ht="13.9" customHeight="1" x14ac:dyDescent="0.2">
      <c r="B841" s="63" t="s">
        <v>29</v>
      </c>
      <c r="C841" s="63" t="s">
        <v>29</v>
      </c>
      <c r="D841" s="63" t="s">
        <v>29</v>
      </c>
      <c r="E841" s="67"/>
    </row>
    <row r="842" spans="2:5" s="1" customFormat="1" ht="13.9" customHeight="1" x14ac:dyDescent="0.2">
      <c r="B842" s="63" t="s">
        <v>29</v>
      </c>
      <c r="C842" s="63" t="s">
        <v>29</v>
      </c>
      <c r="D842" s="63" t="s">
        <v>29</v>
      </c>
      <c r="E842" s="67"/>
    </row>
    <row r="843" spans="2:5" s="1" customFormat="1" ht="13.9" customHeight="1" x14ac:dyDescent="0.2">
      <c r="B843" s="63" t="s">
        <v>29</v>
      </c>
      <c r="C843" s="63" t="s">
        <v>29</v>
      </c>
      <c r="D843" s="63" t="s">
        <v>29</v>
      </c>
      <c r="E843" s="67"/>
    </row>
    <row r="844" spans="2:5" s="1" customFormat="1" ht="13.9" customHeight="1" x14ac:dyDescent="0.2">
      <c r="B844" s="63" t="s">
        <v>29</v>
      </c>
      <c r="C844" s="63" t="s">
        <v>29</v>
      </c>
      <c r="D844" s="63" t="s">
        <v>29</v>
      </c>
      <c r="E844" s="67"/>
    </row>
    <row r="845" spans="2:5" s="1" customFormat="1" ht="13.9" customHeight="1" x14ac:dyDescent="0.2">
      <c r="B845" s="63" t="s">
        <v>29</v>
      </c>
      <c r="C845" s="63" t="s">
        <v>29</v>
      </c>
      <c r="D845" s="63" t="s">
        <v>29</v>
      </c>
      <c r="E845" s="67"/>
    </row>
    <row r="846" spans="2:5" s="1" customFormat="1" ht="13.9" customHeight="1" x14ac:dyDescent="0.2">
      <c r="B846" s="63" t="s">
        <v>29</v>
      </c>
      <c r="C846" s="63" t="s">
        <v>29</v>
      </c>
      <c r="D846" s="63" t="s">
        <v>29</v>
      </c>
      <c r="E846" s="67"/>
    </row>
    <row r="847" spans="2:5" s="1" customFormat="1" ht="13.9" customHeight="1" x14ac:dyDescent="0.2">
      <c r="B847" s="63" t="s">
        <v>29</v>
      </c>
      <c r="C847" s="63" t="s">
        <v>29</v>
      </c>
      <c r="D847" s="63" t="s">
        <v>29</v>
      </c>
      <c r="E847" s="67"/>
    </row>
    <row r="848" spans="2:5" s="1" customFormat="1" ht="13.9" customHeight="1" x14ac:dyDescent="0.2">
      <c r="B848" s="63" t="s">
        <v>29</v>
      </c>
      <c r="C848" s="63" t="s">
        <v>29</v>
      </c>
      <c r="D848" s="63" t="s">
        <v>29</v>
      </c>
      <c r="E848" s="67"/>
    </row>
    <row r="849" spans="2:5" s="1" customFormat="1" ht="13.9" customHeight="1" x14ac:dyDescent="0.2">
      <c r="B849" s="63" t="s">
        <v>29</v>
      </c>
      <c r="C849" s="63" t="s">
        <v>29</v>
      </c>
      <c r="D849" s="63" t="s">
        <v>29</v>
      </c>
      <c r="E849" s="67"/>
    </row>
    <row r="850" spans="2:5" s="1" customFormat="1" ht="13.9" customHeight="1" x14ac:dyDescent="0.2">
      <c r="B850" s="63" t="s">
        <v>29</v>
      </c>
      <c r="C850" s="63" t="s">
        <v>29</v>
      </c>
      <c r="D850" s="63" t="s">
        <v>29</v>
      </c>
      <c r="E850" s="67"/>
    </row>
    <row r="851" spans="2:5" s="1" customFormat="1" ht="13.9" customHeight="1" x14ac:dyDescent="0.2">
      <c r="B851" s="63" t="s">
        <v>29</v>
      </c>
      <c r="C851" s="63" t="s">
        <v>29</v>
      </c>
      <c r="D851" s="63" t="s">
        <v>29</v>
      </c>
      <c r="E851" s="67"/>
    </row>
    <row r="852" spans="2:5" s="1" customFormat="1" ht="13.9" customHeight="1" x14ac:dyDescent="0.2">
      <c r="B852" s="63" t="s">
        <v>29</v>
      </c>
      <c r="C852" s="63" t="s">
        <v>29</v>
      </c>
      <c r="D852" s="63" t="s">
        <v>29</v>
      </c>
      <c r="E852" s="67"/>
    </row>
    <row r="853" spans="2:5" s="1" customFormat="1" ht="13.9" customHeight="1" x14ac:dyDescent="0.2">
      <c r="B853" s="63" t="s">
        <v>29</v>
      </c>
      <c r="C853" s="63" t="s">
        <v>29</v>
      </c>
      <c r="D853" s="63" t="s">
        <v>29</v>
      </c>
      <c r="E853" s="67"/>
    </row>
    <row r="854" spans="2:5" s="1" customFormat="1" ht="13.9" customHeight="1" x14ac:dyDescent="0.2">
      <c r="B854" s="63" t="s">
        <v>29</v>
      </c>
      <c r="C854" s="63" t="s">
        <v>29</v>
      </c>
      <c r="D854" s="63" t="s">
        <v>29</v>
      </c>
      <c r="E854" s="67"/>
    </row>
    <row r="855" spans="2:5" s="1" customFormat="1" ht="13.9" customHeight="1" x14ac:dyDescent="0.2">
      <c r="B855" s="63" t="s">
        <v>29</v>
      </c>
      <c r="C855" s="63" t="s">
        <v>29</v>
      </c>
      <c r="D855" s="63" t="s">
        <v>29</v>
      </c>
      <c r="E855" s="67"/>
    </row>
    <row r="856" spans="2:5" s="1" customFormat="1" ht="13.9" customHeight="1" x14ac:dyDescent="0.2">
      <c r="B856" s="63" t="s">
        <v>29</v>
      </c>
      <c r="C856" s="63" t="s">
        <v>29</v>
      </c>
      <c r="D856" s="63" t="s">
        <v>29</v>
      </c>
      <c r="E856" s="67"/>
    </row>
    <row r="857" spans="2:5" s="1" customFormat="1" ht="13.9" customHeight="1" x14ac:dyDescent="0.2">
      <c r="B857" s="63" t="s">
        <v>29</v>
      </c>
      <c r="C857" s="63" t="s">
        <v>29</v>
      </c>
      <c r="D857" s="63" t="s">
        <v>29</v>
      </c>
      <c r="E857" s="67"/>
    </row>
    <row r="858" spans="2:5" s="1" customFormat="1" ht="13.9" customHeight="1" x14ac:dyDescent="0.2">
      <c r="B858" s="63" t="s">
        <v>29</v>
      </c>
      <c r="C858" s="63" t="s">
        <v>29</v>
      </c>
      <c r="D858" s="63" t="s">
        <v>29</v>
      </c>
      <c r="E858" s="67"/>
    </row>
    <row r="859" spans="2:5" s="1" customFormat="1" ht="13.9" customHeight="1" x14ac:dyDescent="0.2">
      <c r="B859" s="63" t="s">
        <v>29</v>
      </c>
      <c r="C859" s="63" t="s">
        <v>29</v>
      </c>
      <c r="D859" s="63" t="s">
        <v>29</v>
      </c>
      <c r="E859" s="67"/>
    </row>
    <row r="860" spans="2:5" s="1" customFormat="1" ht="13.9" customHeight="1" x14ac:dyDescent="0.2">
      <c r="B860" s="63" t="s">
        <v>29</v>
      </c>
      <c r="C860" s="63" t="s">
        <v>29</v>
      </c>
      <c r="D860" s="63" t="s">
        <v>29</v>
      </c>
      <c r="E860" s="67"/>
    </row>
    <row r="861" spans="2:5" s="1" customFormat="1" ht="13.9" customHeight="1" x14ac:dyDescent="0.2">
      <c r="B861" s="63" t="s">
        <v>29</v>
      </c>
      <c r="C861" s="63" t="s">
        <v>29</v>
      </c>
      <c r="D861" s="63" t="s">
        <v>29</v>
      </c>
      <c r="E861" s="67"/>
    </row>
    <row r="862" spans="2:5" s="1" customFormat="1" ht="13.9" customHeight="1" x14ac:dyDescent="0.2">
      <c r="B862" s="63" t="s">
        <v>29</v>
      </c>
      <c r="C862" s="63" t="s">
        <v>29</v>
      </c>
      <c r="D862" s="63" t="s">
        <v>29</v>
      </c>
      <c r="E862" s="67"/>
    </row>
    <row r="863" spans="2:5" s="1" customFormat="1" ht="13.9" customHeight="1" x14ac:dyDescent="0.2">
      <c r="B863" s="63" t="s">
        <v>29</v>
      </c>
      <c r="C863" s="63" t="s">
        <v>29</v>
      </c>
      <c r="D863" s="63" t="s">
        <v>29</v>
      </c>
      <c r="E863" s="67"/>
    </row>
    <row r="864" spans="2:5" s="1" customFormat="1" ht="13.9" customHeight="1" x14ac:dyDescent="0.2">
      <c r="B864" s="63" t="s">
        <v>29</v>
      </c>
      <c r="C864" s="63" t="s">
        <v>29</v>
      </c>
      <c r="D864" s="63" t="s">
        <v>29</v>
      </c>
      <c r="E864" s="67"/>
    </row>
    <row r="865" spans="2:5" s="1" customFormat="1" ht="13.9" customHeight="1" x14ac:dyDescent="0.2">
      <c r="B865" s="63" t="s">
        <v>29</v>
      </c>
      <c r="C865" s="63" t="s">
        <v>29</v>
      </c>
      <c r="D865" s="63" t="s">
        <v>29</v>
      </c>
      <c r="E865" s="67"/>
    </row>
    <row r="866" spans="2:5" s="1" customFormat="1" ht="13.9" customHeight="1" x14ac:dyDescent="0.2">
      <c r="B866" s="63" t="s">
        <v>29</v>
      </c>
      <c r="C866" s="63" t="s">
        <v>29</v>
      </c>
      <c r="D866" s="63" t="s">
        <v>29</v>
      </c>
      <c r="E866" s="67"/>
    </row>
    <row r="867" spans="2:5" s="1" customFormat="1" ht="13.9" customHeight="1" x14ac:dyDescent="0.2">
      <c r="B867" s="63" t="s">
        <v>29</v>
      </c>
      <c r="C867" s="63" t="s">
        <v>29</v>
      </c>
      <c r="D867" s="63" t="s">
        <v>29</v>
      </c>
      <c r="E867" s="67"/>
    </row>
    <row r="868" spans="2:5" s="1" customFormat="1" ht="13.9" customHeight="1" x14ac:dyDescent="0.2">
      <c r="B868" s="63" t="s">
        <v>29</v>
      </c>
      <c r="C868" s="63" t="s">
        <v>29</v>
      </c>
      <c r="D868" s="63" t="s">
        <v>29</v>
      </c>
      <c r="E868" s="67"/>
    </row>
    <row r="869" spans="2:5" s="1" customFormat="1" ht="13.9" customHeight="1" x14ac:dyDescent="0.2">
      <c r="B869" s="63" t="s">
        <v>29</v>
      </c>
      <c r="C869" s="63" t="s">
        <v>29</v>
      </c>
      <c r="D869" s="63" t="s">
        <v>29</v>
      </c>
      <c r="E869" s="67"/>
    </row>
    <row r="870" spans="2:5" s="1" customFormat="1" ht="13.9" customHeight="1" x14ac:dyDescent="0.2">
      <c r="B870" s="63" t="s">
        <v>29</v>
      </c>
      <c r="C870" s="63" t="s">
        <v>29</v>
      </c>
      <c r="D870" s="63" t="s">
        <v>29</v>
      </c>
      <c r="E870" s="67"/>
    </row>
    <row r="871" spans="2:5" s="1" customFormat="1" ht="13.9" customHeight="1" x14ac:dyDescent="0.2">
      <c r="B871" s="63" t="s">
        <v>29</v>
      </c>
      <c r="C871" s="63" t="s">
        <v>29</v>
      </c>
      <c r="D871" s="63" t="s">
        <v>29</v>
      </c>
      <c r="E871" s="67"/>
    </row>
    <row r="872" spans="2:5" s="1" customFormat="1" ht="13.9" customHeight="1" x14ac:dyDescent="0.2">
      <c r="B872" s="63" t="s">
        <v>29</v>
      </c>
      <c r="C872" s="63" t="s">
        <v>29</v>
      </c>
      <c r="D872" s="63" t="s">
        <v>29</v>
      </c>
      <c r="E872" s="67"/>
    </row>
    <row r="873" spans="2:5" s="1" customFormat="1" ht="13.9" customHeight="1" x14ac:dyDescent="0.2">
      <c r="B873" s="63" t="s">
        <v>29</v>
      </c>
      <c r="C873" s="63" t="s">
        <v>29</v>
      </c>
      <c r="D873" s="63" t="s">
        <v>29</v>
      </c>
      <c r="E873" s="67"/>
    </row>
    <row r="874" spans="2:5" s="1" customFormat="1" ht="13.9" customHeight="1" x14ac:dyDescent="0.2">
      <c r="B874" s="63" t="s">
        <v>29</v>
      </c>
      <c r="C874" s="63" t="s">
        <v>29</v>
      </c>
      <c r="D874" s="63" t="s">
        <v>29</v>
      </c>
      <c r="E874" s="67"/>
    </row>
    <row r="875" spans="2:5" s="1" customFormat="1" ht="13.9" customHeight="1" x14ac:dyDescent="0.2">
      <c r="B875" s="63" t="s">
        <v>29</v>
      </c>
      <c r="C875" s="63" t="s">
        <v>29</v>
      </c>
      <c r="D875" s="63" t="s">
        <v>29</v>
      </c>
      <c r="E875" s="67"/>
    </row>
    <row r="876" spans="2:5" s="1" customFormat="1" ht="13.9" customHeight="1" x14ac:dyDescent="0.2">
      <c r="B876" s="63" t="s">
        <v>29</v>
      </c>
      <c r="C876" s="63" t="s">
        <v>29</v>
      </c>
      <c r="D876" s="63" t="s">
        <v>29</v>
      </c>
      <c r="E876" s="67"/>
    </row>
    <row r="877" spans="2:5" s="1" customFormat="1" ht="13.9" customHeight="1" x14ac:dyDescent="0.2">
      <c r="B877" s="63" t="s">
        <v>29</v>
      </c>
      <c r="C877" s="63" t="s">
        <v>29</v>
      </c>
      <c r="D877" s="63" t="s">
        <v>29</v>
      </c>
      <c r="E877" s="67"/>
    </row>
    <row r="878" spans="2:5" s="1" customFormat="1" ht="13.9" customHeight="1" x14ac:dyDescent="0.2">
      <c r="B878" s="63" t="s">
        <v>29</v>
      </c>
      <c r="C878" s="63" t="s">
        <v>29</v>
      </c>
      <c r="D878" s="63" t="s">
        <v>29</v>
      </c>
      <c r="E878" s="67"/>
    </row>
    <row r="879" spans="2:5" s="1" customFormat="1" ht="13.9" customHeight="1" x14ac:dyDescent="0.2">
      <c r="B879" s="63" t="s">
        <v>29</v>
      </c>
      <c r="C879" s="63" t="s">
        <v>29</v>
      </c>
      <c r="D879" s="63" t="s">
        <v>29</v>
      </c>
      <c r="E879" s="67"/>
    </row>
    <row r="880" spans="2:5" s="1" customFormat="1" ht="13.9" customHeight="1" x14ac:dyDescent="0.2">
      <c r="B880" s="63" t="s">
        <v>29</v>
      </c>
      <c r="C880" s="63" t="s">
        <v>29</v>
      </c>
      <c r="D880" s="63" t="s">
        <v>29</v>
      </c>
      <c r="E880" s="67"/>
    </row>
    <row r="881" spans="2:5" s="1" customFormat="1" ht="13.9" customHeight="1" x14ac:dyDescent="0.2">
      <c r="B881" s="63" t="s">
        <v>29</v>
      </c>
      <c r="C881" s="63" t="s">
        <v>29</v>
      </c>
      <c r="D881" s="63" t="s">
        <v>29</v>
      </c>
      <c r="E881" s="67"/>
    </row>
    <row r="882" spans="2:5" s="1" customFormat="1" ht="13.9" customHeight="1" x14ac:dyDescent="0.2">
      <c r="B882" s="63" t="s">
        <v>29</v>
      </c>
      <c r="C882" s="63" t="s">
        <v>29</v>
      </c>
      <c r="D882" s="63" t="s">
        <v>29</v>
      </c>
      <c r="E882" s="67"/>
    </row>
    <row r="883" spans="2:5" s="1" customFormat="1" ht="13.9" customHeight="1" x14ac:dyDescent="0.2">
      <c r="B883" s="63" t="s">
        <v>29</v>
      </c>
      <c r="C883" s="63" t="s">
        <v>29</v>
      </c>
      <c r="D883" s="63" t="s">
        <v>29</v>
      </c>
      <c r="E883" s="67"/>
    </row>
    <row r="884" spans="2:5" s="1" customFormat="1" ht="13.9" customHeight="1" x14ac:dyDescent="0.2">
      <c r="B884" s="63" t="s">
        <v>29</v>
      </c>
      <c r="C884" s="63" t="s">
        <v>29</v>
      </c>
      <c r="D884" s="63" t="s">
        <v>29</v>
      </c>
      <c r="E884" s="67"/>
    </row>
    <row r="885" spans="2:5" s="1" customFormat="1" ht="13.9" customHeight="1" x14ac:dyDescent="0.2">
      <c r="B885" s="63" t="s">
        <v>29</v>
      </c>
      <c r="C885" s="63" t="s">
        <v>29</v>
      </c>
      <c r="D885" s="63" t="s">
        <v>29</v>
      </c>
      <c r="E885" s="67"/>
    </row>
    <row r="886" spans="2:5" s="1" customFormat="1" ht="13.9" customHeight="1" x14ac:dyDescent="0.2">
      <c r="B886" s="63" t="s">
        <v>29</v>
      </c>
      <c r="C886" s="63" t="s">
        <v>29</v>
      </c>
      <c r="D886" s="63" t="s">
        <v>29</v>
      </c>
      <c r="E886" s="67"/>
    </row>
    <row r="887" spans="2:5" s="1" customFormat="1" ht="13.9" customHeight="1" x14ac:dyDescent="0.2">
      <c r="B887" s="63" t="s">
        <v>29</v>
      </c>
      <c r="C887" s="63" t="s">
        <v>29</v>
      </c>
      <c r="D887" s="63" t="s">
        <v>29</v>
      </c>
      <c r="E887" s="67"/>
    </row>
    <row r="888" spans="2:5" s="1" customFormat="1" ht="13.9" customHeight="1" x14ac:dyDescent="0.2">
      <c r="B888" s="63" t="s">
        <v>29</v>
      </c>
      <c r="C888" s="63" t="s">
        <v>29</v>
      </c>
      <c r="D888" s="63" t="s">
        <v>29</v>
      </c>
      <c r="E888" s="67"/>
    </row>
    <row r="889" spans="2:5" s="1" customFormat="1" ht="13.9" customHeight="1" x14ac:dyDescent="0.2">
      <c r="B889" s="63" t="s">
        <v>29</v>
      </c>
      <c r="C889" s="63" t="s">
        <v>29</v>
      </c>
      <c r="D889" s="63" t="s">
        <v>29</v>
      </c>
      <c r="E889" s="67"/>
    </row>
    <row r="890" spans="2:5" s="1" customFormat="1" ht="13.9" customHeight="1" x14ac:dyDescent="0.2">
      <c r="B890" s="63" t="s">
        <v>29</v>
      </c>
      <c r="C890" s="63" t="s">
        <v>29</v>
      </c>
      <c r="D890" s="63" t="s">
        <v>29</v>
      </c>
      <c r="E890" s="67"/>
    </row>
    <row r="891" spans="2:5" s="1" customFormat="1" ht="13.9" customHeight="1" x14ac:dyDescent="0.2">
      <c r="B891" s="63" t="s">
        <v>29</v>
      </c>
      <c r="C891" s="63" t="s">
        <v>29</v>
      </c>
      <c r="D891" s="63" t="s">
        <v>29</v>
      </c>
      <c r="E891" s="67"/>
    </row>
    <row r="892" spans="2:5" s="1" customFormat="1" ht="13.9" customHeight="1" x14ac:dyDescent="0.2">
      <c r="B892" s="63" t="s">
        <v>29</v>
      </c>
      <c r="C892" s="63" t="s">
        <v>29</v>
      </c>
      <c r="D892" s="63" t="s">
        <v>29</v>
      </c>
      <c r="E892" s="67"/>
    </row>
    <row r="893" spans="2:5" s="1" customFormat="1" ht="13.9" customHeight="1" x14ac:dyDescent="0.2">
      <c r="B893" s="63" t="s">
        <v>29</v>
      </c>
      <c r="C893" s="63" t="s">
        <v>29</v>
      </c>
      <c r="D893" s="63" t="s">
        <v>29</v>
      </c>
      <c r="E893" s="67"/>
    </row>
    <row r="894" spans="2:5" s="1" customFormat="1" ht="13.9" customHeight="1" x14ac:dyDescent="0.2">
      <c r="B894" s="63" t="s">
        <v>29</v>
      </c>
      <c r="C894" s="63" t="s">
        <v>29</v>
      </c>
      <c r="D894" s="63" t="s">
        <v>29</v>
      </c>
      <c r="E894" s="67"/>
    </row>
    <row r="895" spans="2:5" s="1" customFormat="1" ht="13.9" customHeight="1" x14ac:dyDescent="0.2">
      <c r="B895" s="63" t="s">
        <v>29</v>
      </c>
      <c r="C895" s="63" t="s">
        <v>29</v>
      </c>
      <c r="D895" s="63" t="s">
        <v>29</v>
      </c>
      <c r="E895" s="67"/>
    </row>
    <row r="896" spans="2:5" s="1" customFormat="1" ht="13.9" customHeight="1" x14ac:dyDescent="0.2">
      <c r="B896" s="63" t="s">
        <v>29</v>
      </c>
      <c r="C896" s="63" t="s">
        <v>29</v>
      </c>
      <c r="D896" s="63" t="s">
        <v>29</v>
      </c>
      <c r="E896" s="67"/>
    </row>
    <row r="897" spans="2:5" s="1" customFormat="1" ht="13.9" customHeight="1" x14ac:dyDescent="0.2">
      <c r="B897" s="63" t="s">
        <v>29</v>
      </c>
      <c r="C897" s="63" t="s">
        <v>29</v>
      </c>
      <c r="D897" s="63" t="s">
        <v>29</v>
      </c>
      <c r="E897" s="67"/>
    </row>
    <row r="898" spans="2:5" s="1" customFormat="1" ht="13.9" customHeight="1" x14ac:dyDescent="0.2">
      <c r="B898" s="63" t="s">
        <v>29</v>
      </c>
      <c r="C898" s="63" t="s">
        <v>29</v>
      </c>
      <c r="D898" s="63" t="s">
        <v>29</v>
      </c>
      <c r="E898" s="67"/>
    </row>
    <row r="899" spans="2:5" s="1" customFormat="1" ht="13.9" customHeight="1" x14ac:dyDescent="0.2">
      <c r="B899" s="63" t="s">
        <v>29</v>
      </c>
      <c r="C899" s="63" t="s">
        <v>29</v>
      </c>
      <c r="D899" s="63" t="s">
        <v>29</v>
      </c>
      <c r="E899" s="67"/>
    </row>
    <row r="900" spans="2:5" s="1" customFormat="1" ht="13.9" customHeight="1" x14ac:dyDescent="0.2">
      <c r="B900" s="63" t="s">
        <v>29</v>
      </c>
      <c r="C900" s="63" t="s">
        <v>29</v>
      </c>
      <c r="D900" s="63" t="s">
        <v>29</v>
      </c>
      <c r="E900" s="67"/>
    </row>
    <row r="901" spans="2:5" s="1" customFormat="1" ht="13.9" customHeight="1" x14ac:dyDescent="0.2">
      <c r="B901" s="63" t="s">
        <v>29</v>
      </c>
      <c r="C901" s="63" t="s">
        <v>29</v>
      </c>
      <c r="D901" s="63" t="s">
        <v>29</v>
      </c>
      <c r="E901" s="67"/>
    </row>
    <row r="902" spans="2:5" s="1" customFormat="1" ht="13.9" customHeight="1" x14ac:dyDescent="0.2">
      <c r="B902" s="63" t="s">
        <v>29</v>
      </c>
      <c r="C902" s="63" t="s">
        <v>29</v>
      </c>
      <c r="D902" s="63" t="s">
        <v>29</v>
      </c>
      <c r="E902" s="67"/>
    </row>
    <row r="903" spans="2:5" s="1" customFormat="1" ht="13.9" customHeight="1" x14ac:dyDescent="0.2">
      <c r="B903" s="63" t="s">
        <v>29</v>
      </c>
      <c r="C903" s="63" t="s">
        <v>29</v>
      </c>
      <c r="D903" s="63" t="s">
        <v>29</v>
      </c>
      <c r="E903" s="67"/>
    </row>
    <row r="904" spans="2:5" s="1" customFormat="1" ht="13.9" customHeight="1" x14ac:dyDescent="0.2">
      <c r="B904" s="63" t="s">
        <v>29</v>
      </c>
      <c r="C904" s="63" t="s">
        <v>29</v>
      </c>
      <c r="D904" s="63" t="s">
        <v>29</v>
      </c>
      <c r="E904" s="67"/>
    </row>
    <row r="905" spans="2:5" s="1" customFormat="1" ht="13.9" customHeight="1" x14ac:dyDescent="0.2">
      <c r="B905" s="63" t="s">
        <v>29</v>
      </c>
      <c r="C905" s="63" t="s">
        <v>29</v>
      </c>
      <c r="D905" s="63" t="s">
        <v>29</v>
      </c>
      <c r="E905" s="67"/>
    </row>
    <row r="906" spans="2:5" s="1" customFormat="1" ht="13.9" customHeight="1" x14ac:dyDescent="0.2">
      <c r="B906" s="63" t="s">
        <v>29</v>
      </c>
      <c r="C906" s="63" t="s">
        <v>29</v>
      </c>
      <c r="D906" s="63" t="s">
        <v>29</v>
      </c>
      <c r="E906" s="67"/>
    </row>
    <row r="907" spans="2:5" s="1" customFormat="1" ht="13.9" customHeight="1" x14ac:dyDescent="0.2">
      <c r="B907" s="63" t="s">
        <v>29</v>
      </c>
      <c r="C907" s="63" t="s">
        <v>29</v>
      </c>
      <c r="D907" s="63" t="s">
        <v>29</v>
      </c>
      <c r="E907" s="67"/>
    </row>
    <row r="908" spans="2:5" s="1" customFormat="1" ht="13.9" customHeight="1" x14ac:dyDescent="0.2">
      <c r="B908" s="63" t="s">
        <v>29</v>
      </c>
      <c r="C908" s="63" t="s">
        <v>29</v>
      </c>
      <c r="D908" s="63" t="s">
        <v>29</v>
      </c>
      <c r="E908" s="67"/>
    </row>
    <row r="909" spans="2:5" s="1" customFormat="1" ht="13.9" customHeight="1" x14ac:dyDescent="0.2">
      <c r="B909" s="63" t="s">
        <v>29</v>
      </c>
      <c r="C909" s="63" t="s">
        <v>29</v>
      </c>
      <c r="D909" s="63" t="s">
        <v>29</v>
      </c>
      <c r="E909" s="67"/>
    </row>
    <row r="910" spans="2:5" s="1" customFormat="1" ht="13.9" customHeight="1" x14ac:dyDescent="0.2">
      <c r="B910" s="63" t="s">
        <v>29</v>
      </c>
      <c r="C910" s="63" t="s">
        <v>29</v>
      </c>
      <c r="D910" s="63" t="s">
        <v>29</v>
      </c>
      <c r="E910" s="67"/>
    </row>
    <row r="911" spans="2:5" s="1" customFormat="1" ht="13.9" customHeight="1" x14ac:dyDescent="0.2">
      <c r="B911" s="63" t="s">
        <v>29</v>
      </c>
      <c r="C911" s="63" t="s">
        <v>29</v>
      </c>
      <c r="D911" s="63" t="s">
        <v>29</v>
      </c>
      <c r="E911" s="67"/>
    </row>
    <row r="912" spans="2:5" s="1" customFormat="1" ht="13.9" customHeight="1" x14ac:dyDescent="0.2">
      <c r="B912" s="63" t="s">
        <v>29</v>
      </c>
      <c r="C912" s="63" t="s">
        <v>29</v>
      </c>
      <c r="D912" s="63" t="s">
        <v>29</v>
      </c>
      <c r="E912" s="67"/>
    </row>
    <row r="913" spans="2:5" s="1" customFormat="1" ht="13.9" customHeight="1" x14ac:dyDescent="0.2">
      <c r="B913" s="63" t="s">
        <v>29</v>
      </c>
      <c r="C913" s="63" t="s">
        <v>29</v>
      </c>
      <c r="D913" s="63" t="s">
        <v>29</v>
      </c>
      <c r="E913" s="67"/>
    </row>
    <row r="914" spans="2:5" s="1" customFormat="1" ht="13.9" customHeight="1" x14ac:dyDescent="0.2">
      <c r="B914" s="63" t="s">
        <v>29</v>
      </c>
      <c r="C914" s="63" t="s">
        <v>29</v>
      </c>
      <c r="D914" s="63" t="s">
        <v>29</v>
      </c>
      <c r="E914" s="67"/>
    </row>
    <row r="915" spans="2:5" s="1" customFormat="1" ht="13.9" customHeight="1" x14ac:dyDescent="0.2">
      <c r="B915" s="63" t="s">
        <v>29</v>
      </c>
      <c r="C915" s="63" t="s">
        <v>29</v>
      </c>
      <c r="D915" s="63" t="s">
        <v>29</v>
      </c>
      <c r="E915" s="67"/>
    </row>
    <row r="916" spans="2:5" s="1" customFormat="1" ht="13.9" customHeight="1" x14ac:dyDescent="0.2">
      <c r="B916" s="63" t="s">
        <v>29</v>
      </c>
      <c r="C916" s="63" t="s">
        <v>29</v>
      </c>
      <c r="D916" s="63" t="s">
        <v>29</v>
      </c>
      <c r="E916" s="67"/>
    </row>
    <row r="917" spans="2:5" s="1" customFormat="1" ht="13.9" customHeight="1" x14ac:dyDescent="0.2">
      <c r="B917" s="63" t="s">
        <v>29</v>
      </c>
      <c r="C917" s="63" t="s">
        <v>29</v>
      </c>
      <c r="D917" s="63" t="s">
        <v>29</v>
      </c>
      <c r="E917" s="67"/>
    </row>
    <row r="918" spans="2:5" s="1" customFormat="1" ht="13.9" customHeight="1" x14ac:dyDescent="0.2">
      <c r="B918" s="63" t="s">
        <v>29</v>
      </c>
      <c r="C918" s="63" t="s">
        <v>29</v>
      </c>
      <c r="D918" s="63" t="s">
        <v>29</v>
      </c>
      <c r="E918" s="67"/>
    </row>
    <row r="919" spans="2:5" s="1" customFormat="1" ht="13.9" customHeight="1" x14ac:dyDescent="0.2">
      <c r="B919" s="63" t="s">
        <v>29</v>
      </c>
      <c r="C919" s="63" t="s">
        <v>29</v>
      </c>
      <c r="D919" s="63" t="s">
        <v>29</v>
      </c>
      <c r="E919" s="67"/>
    </row>
    <row r="920" spans="2:5" s="1" customFormat="1" ht="13.9" customHeight="1" x14ac:dyDescent="0.2">
      <c r="B920" s="63" t="s">
        <v>29</v>
      </c>
      <c r="C920" s="63" t="s">
        <v>29</v>
      </c>
      <c r="D920" s="63" t="s">
        <v>29</v>
      </c>
      <c r="E920" s="67"/>
    </row>
    <row r="921" spans="2:5" s="1" customFormat="1" ht="13.9" customHeight="1" x14ac:dyDescent="0.2">
      <c r="B921" s="63" t="s">
        <v>29</v>
      </c>
      <c r="C921" s="63" t="s">
        <v>29</v>
      </c>
      <c r="D921" s="63" t="s">
        <v>29</v>
      </c>
      <c r="E921" s="67"/>
    </row>
    <row r="922" spans="2:5" s="1" customFormat="1" ht="13.9" customHeight="1" x14ac:dyDescent="0.2">
      <c r="B922" s="63" t="s">
        <v>29</v>
      </c>
      <c r="C922" s="63" t="s">
        <v>29</v>
      </c>
      <c r="D922" s="63" t="s">
        <v>29</v>
      </c>
      <c r="E922" s="67"/>
    </row>
    <row r="923" spans="2:5" s="1" customFormat="1" ht="13.9" customHeight="1" x14ac:dyDescent="0.2">
      <c r="B923" s="63" t="s">
        <v>29</v>
      </c>
      <c r="C923" s="63" t="s">
        <v>29</v>
      </c>
      <c r="D923" s="63" t="s">
        <v>29</v>
      </c>
      <c r="E923" s="67"/>
    </row>
    <row r="924" spans="2:5" s="1" customFormat="1" ht="13.9" customHeight="1" x14ac:dyDescent="0.2">
      <c r="B924" s="63" t="s">
        <v>29</v>
      </c>
      <c r="C924" s="63" t="s">
        <v>29</v>
      </c>
      <c r="D924" s="63" t="s">
        <v>29</v>
      </c>
      <c r="E924" s="67"/>
    </row>
    <row r="925" spans="2:5" s="1" customFormat="1" ht="13.9" customHeight="1" x14ac:dyDescent="0.2">
      <c r="B925" s="63" t="s">
        <v>29</v>
      </c>
      <c r="C925" s="63" t="s">
        <v>29</v>
      </c>
      <c r="D925" s="63" t="s">
        <v>29</v>
      </c>
      <c r="E925" s="67"/>
    </row>
    <row r="926" spans="2:5" s="1" customFormat="1" ht="13.9" customHeight="1" x14ac:dyDescent="0.2">
      <c r="B926" s="63" t="s">
        <v>29</v>
      </c>
      <c r="C926" s="63" t="s">
        <v>29</v>
      </c>
      <c r="D926" s="63" t="s">
        <v>29</v>
      </c>
      <c r="E926" s="67"/>
    </row>
    <row r="927" spans="2:5" s="1" customFormat="1" ht="13.9" customHeight="1" x14ac:dyDescent="0.2">
      <c r="B927" s="63" t="s">
        <v>29</v>
      </c>
      <c r="C927" s="63" t="s">
        <v>29</v>
      </c>
      <c r="D927" s="63" t="s">
        <v>29</v>
      </c>
      <c r="E927" s="67"/>
    </row>
    <row r="928" spans="2:5" s="1" customFormat="1" ht="13.9" customHeight="1" x14ac:dyDescent="0.2">
      <c r="B928" s="63" t="s">
        <v>29</v>
      </c>
      <c r="C928" s="63" t="s">
        <v>29</v>
      </c>
      <c r="D928" s="63" t="s">
        <v>29</v>
      </c>
      <c r="E928" s="67"/>
    </row>
    <row r="929" spans="2:5" s="1" customFormat="1" ht="13.9" customHeight="1" x14ac:dyDescent="0.2">
      <c r="B929" s="63" t="s">
        <v>29</v>
      </c>
      <c r="C929" s="63" t="s">
        <v>29</v>
      </c>
      <c r="D929" s="63" t="s">
        <v>29</v>
      </c>
      <c r="E929" s="67"/>
    </row>
    <row r="930" spans="2:5" s="1" customFormat="1" ht="13.9" customHeight="1" x14ac:dyDescent="0.2">
      <c r="B930" s="63" t="s">
        <v>29</v>
      </c>
      <c r="C930" s="63" t="s">
        <v>29</v>
      </c>
      <c r="D930" s="63" t="s">
        <v>29</v>
      </c>
      <c r="E930" s="67"/>
    </row>
    <row r="931" spans="2:5" s="1" customFormat="1" ht="13.9" customHeight="1" x14ac:dyDescent="0.2">
      <c r="B931" s="63" t="s">
        <v>29</v>
      </c>
      <c r="C931" s="63" t="s">
        <v>29</v>
      </c>
      <c r="D931" s="63" t="s">
        <v>29</v>
      </c>
      <c r="E931" s="67"/>
    </row>
    <row r="932" spans="2:5" s="1" customFormat="1" ht="13.9" customHeight="1" x14ac:dyDescent="0.2">
      <c r="B932" s="63" t="s">
        <v>29</v>
      </c>
      <c r="C932" s="63" t="s">
        <v>29</v>
      </c>
      <c r="D932" s="63" t="s">
        <v>29</v>
      </c>
      <c r="E932" s="67"/>
    </row>
    <row r="933" spans="2:5" s="1" customFormat="1" ht="13.9" customHeight="1" x14ac:dyDescent="0.2">
      <c r="B933" s="63" t="s">
        <v>29</v>
      </c>
      <c r="C933" s="63" t="s">
        <v>29</v>
      </c>
      <c r="D933" s="63" t="s">
        <v>29</v>
      </c>
      <c r="E933" s="67"/>
    </row>
    <row r="934" spans="2:5" s="1" customFormat="1" ht="13.9" customHeight="1" x14ac:dyDescent="0.2">
      <c r="B934" s="63" t="s">
        <v>29</v>
      </c>
      <c r="C934" s="63" t="s">
        <v>29</v>
      </c>
      <c r="D934" s="63" t="s">
        <v>29</v>
      </c>
      <c r="E934" s="67"/>
    </row>
    <row r="935" spans="2:5" s="1" customFormat="1" ht="13.9" customHeight="1" x14ac:dyDescent="0.2">
      <c r="B935" s="63" t="s">
        <v>29</v>
      </c>
      <c r="C935" s="63" t="s">
        <v>29</v>
      </c>
      <c r="D935" s="63" t="s">
        <v>29</v>
      </c>
      <c r="E935" s="67"/>
    </row>
    <row r="936" spans="2:5" s="1" customFormat="1" ht="13.9" customHeight="1" x14ac:dyDescent="0.2">
      <c r="B936" s="63" t="s">
        <v>29</v>
      </c>
      <c r="C936" s="63" t="s">
        <v>29</v>
      </c>
      <c r="D936" s="63" t="s">
        <v>29</v>
      </c>
      <c r="E936" s="67"/>
    </row>
    <row r="937" spans="2:5" s="1" customFormat="1" ht="13.9" customHeight="1" x14ac:dyDescent="0.2">
      <c r="B937" s="63" t="s">
        <v>29</v>
      </c>
      <c r="C937" s="63" t="s">
        <v>29</v>
      </c>
      <c r="D937" s="63" t="s">
        <v>29</v>
      </c>
      <c r="E937" s="67"/>
    </row>
    <row r="938" spans="2:5" s="1" customFormat="1" ht="13.9" customHeight="1" x14ac:dyDescent="0.2">
      <c r="B938" s="63" t="s">
        <v>29</v>
      </c>
      <c r="C938" s="63" t="s">
        <v>29</v>
      </c>
      <c r="D938" s="63" t="s">
        <v>29</v>
      </c>
      <c r="E938" s="67"/>
    </row>
    <row r="939" spans="2:5" s="1" customFormat="1" ht="13.9" customHeight="1" x14ac:dyDescent="0.2">
      <c r="B939" s="63" t="s">
        <v>29</v>
      </c>
      <c r="C939" s="63" t="s">
        <v>29</v>
      </c>
      <c r="D939" s="63" t="s">
        <v>29</v>
      </c>
      <c r="E939" s="67"/>
    </row>
    <row r="940" spans="2:5" s="1" customFormat="1" ht="13.9" customHeight="1" x14ac:dyDescent="0.2">
      <c r="B940" s="63" t="s">
        <v>29</v>
      </c>
      <c r="C940" s="63" t="s">
        <v>29</v>
      </c>
      <c r="D940" s="63" t="s">
        <v>29</v>
      </c>
      <c r="E940" s="67"/>
    </row>
    <row r="941" spans="2:5" s="1" customFormat="1" ht="13.9" customHeight="1" x14ac:dyDescent="0.2">
      <c r="B941" s="63" t="s">
        <v>29</v>
      </c>
      <c r="C941" s="63" t="s">
        <v>29</v>
      </c>
      <c r="D941" s="63" t="s">
        <v>29</v>
      </c>
      <c r="E941" s="67"/>
    </row>
    <row r="942" spans="2:5" s="1" customFormat="1" ht="13.9" customHeight="1" x14ac:dyDescent="0.2">
      <c r="B942" s="63" t="s">
        <v>29</v>
      </c>
      <c r="C942" s="63" t="s">
        <v>29</v>
      </c>
      <c r="D942" s="63" t="s">
        <v>29</v>
      </c>
      <c r="E942" s="67"/>
    </row>
    <row r="943" spans="2:5" s="1" customFormat="1" ht="13.9" customHeight="1" x14ac:dyDescent="0.2">
      <c r="B943" s="63" t="s">
        <v>29</v>
      </c>
      <c r="C943" s="63" t="s">
        <v>29</v>
      </c>
      <c r="D943" s="63" t="s">
        <v>29</v>
      </c>
      <c r="E943" s="67"/>
    </row>
    <row r="944" spans="2:5" s="1" customFormat="1" ht="13.9" customHeight="1" x14ac:dyDescent="0.2">
      <c r="B944" s="63" t="s">
        <v>29</v>
      </c>
      <c r="C944" s="63" t="s">
        <v>29</v>
      </c>
      <c r="D944" s="63" t="s">
        <v>29</v>
      </c>
      <c r="E944" s="67"/>
    </row>
    <row r="945" spans="2:5" s="1" customFormat="1" ht="13.9" customHeight="1" x14ac:dyDescent="0.2">
      <c r="B945" s="63" t="s">
        <v>29</v>
      </c>
      <c r="C945" s="63" t="s">
        <v>29</v>
      </c>
      <c r="D945" s="63" t="s">
        <v>29</v>
      </c>
      <c r="E945" s="67"/>
    </row>
    <row r="946" spans="2:5" s="1" customFormat="1" ht="13.9" customHeight="1" x14ac:dyDescent="0.2">
      <c r="B946" s="63" t="s">
        <v>29</v>
      </c>
      <c r="C946" s="63" t="s">
        <v>29</v>
      </c>
      <c r="D946" s="63" t="s">
        <v>29</v>
      </c>
      <c r="E946" s="67"/>
    </row>
    <row r="947" spans="2:5" s="1" customFormat="1" ht="13.9" customHeight="1" x14ac:dyDescent="0.2">
      <c r="B947" s="63" t="s">
        <v>29</v>
      </c>
      <c r="C947" s="63" t="s">
        <v>29</v>
      </c>
      <c r="D947" s="63" t="s">
        <v>29</v>
      </c>
      <c r="E947" s="67"/>
    </row>
    <row r="948" spans="2:5" s="1" customFormat="1" ht="13.9" customHeight="1" x14ac:dyDescent="0.2">
      <c r="B948" s="63" t="s">
        <v>29</v>
      </c>
      <c r="C948" s="63" t="s">
        <v>29</v>
      </c>
      <c r="D948" s="63" t="s">
        <v>29</v>
      </c>
      <c r="E948" s="67"/>
    </row>
    <row r="949" spans="2:5" s="1" customFormat="1" ht="13.9" customHeight="1" x14ac:dyDescent="0.2">
      <c r="B949" s="63" t="s">
        <v>29</v>
      </c>
      <c r="C949" s="63" t="s">
        <v>29</v>
      </c>
      <c r="D949" s="63" t="s">
        <v>29</v>
      </c>
      <c r="E949" s="67"/>
    </row>
    <row r="950" spans="2:5" s="1" customFormat="1" ht="13.9" customHeight="1" x14ac:dyDescent="0.2">
      <c r="B950" s="63" t="s">
        <v>29</v>
      </c>
      <c r="C950" s="63" t="s">
        <v>29</v>
      </c>
      <c r="D950" s="63" t="s">
        <v>29</v>
      </c>
      <c r="E950" s="67"/>
    </row>
    <row r="951" spans="2:5" s="1" customFormat="1" ht="13.9" customHeight="1" x14ac:dyDescent="0.2">
      <c r="B951" s="63" t="s">
        <v>29</v>
      </c>
      <c r="C951" s="63" t="s">
        <v>29</v>
      </c>
      <c r="D951" s="63" t="s">
        <v>29</v>
      </c>
      <c r="E951" s="67"/>
    </row>
    <row r="952" spans="2:5" s="1" customFormat="1" ht="13.9" customHeight="1" x14ac:dyDescent="0.2">
      <c r="B952" s="63" t="s">
        <v>29</v>
      </c>
      <c r="C952" s="63" t="s">
        <v>29</v>
      </c>
      <c r="D952" s="63" t="s">
        <v>29</v>
      </c>
      <c r="E952" s="67"/>
    </row>
    <row r="953" spans="2:5" s="1" customFormat="1" ht="13.9" customHeight="1" x14ac:dyDescent="0.2">
      <c r="B953" s="63" t="s">
        <v>29</v>
      </c>
      <c r="C953" s="63" t="s">
        <v>29</v>
      </c>
      <c r="D953" s="63" t="s">
        <v>29</v>
      </c>
      <c r="E953" s="67"/>
    </row>
    <row r="954" spans="2:5" s="1" customFormat="1" ht="13.9" customHeight="1" x14ac:dyDescent="0.2">
      <c r="B954" s="63" t="s">
        <v>29</v>
      </c>
      <c r="C954" s="63" t="s">
        <v>29</v>
      </c>
      <c r="D954" s="63" t="s">
        <v>29</v>
      </c>
      <c r="E954" s="67"/>
    </row>
    <row r="955" spans="2:5" s="1" customFormat="1" ht="13.9" customHeight="1" x14ac:dyDescent="0.2">
      <c r="B955" s="63" t="s">
        <v>29</v>
      </c>
      <c r="C955" s="63" t="s">
        <v>29</v>
      </c>
      <c r="D955" s="63" t="s">
        <v>29</v>
      </c>
      <c r="E955" s="67"/>
    </row>
    <row r="956" spans="2:5" s="1" customFormat="1" ht="13.9" customHeight="1" x14ac:dyDescent="0.2">
      <c r="B956" s="63" t="s">
        <v>29</v>
      </c>
      <c r="C956" s="63" t="s">
        <v>29</v>
      </c>
      <c r="D956" s="63" t="s">
        <v>29</v>
      </c>
      <c r="E956" s="67"/>
    </row>
    <row r="957" spans="2:5" s="1" customFormat="1" ht="13.9" customHeight="1" x14ac:dyDescent="0.2">
      <c r="B957" s="63" t="s">
        <v>29</v>
      </c>
      <c r="C957" s="63" t="s">
        <v>29</v>
      </c>
      <c r="D957" s="63" t="s">
        <v>29</v>
      </c>
      <c r="E957" s="67"/>
    </row>
    <row r="958" spans="2:5" s="1" customFormat="1" ht="13.9" customHeight="1" x14ac:dyDescent="0.2">
      <c r="B958" s="63" t="s">
        <v>29</v>
      </c>
      <c r="C958" s="63" t="s">
        <v>29</v>
      </c>
      <c r="D958" s="63" t="s">
        <v>29</v>
      </c>
      <c r="E958" s="67"/>
    </row>
    <row r="959" spans="2:5" s="1" customFormat="1" ht="13.9" customHeight="1" x14ac:dyDescent="0.2">
      <c r="B959" s="63" t="s">
        <v>29</v>
      </c>
      <c r="C959" s="63" t="s">
        <v>29</v>
      </c>
      <c r="D959" s="63" t="s">
        <v>29</v>
      </c>
      <c r="E959" s="67"/>
    </row>
    <row r="960" spans="2:5" s="1" customFormat="1" ht="13.9" customHeight="1" x14ac:dyDescent="0.2">
      <c r="B960" s="63" t="s">
        <v>29</v>
      </c>
      <c r="C960" s="63" t="s">
        <v>29</v>
      </c>
      <c r="D960" s="63" t="s">
        <v>29</v>
      </c>
      <c r="E960" s="67"/>
    </row>
    <row r="961" spans="2:5" s="1" customFormat="1" ht="13.9" customHeight="1" x14ac:dyDescent="0.2">
      <c r="B961" s="63" t="s">
        <v>29</v>
      </c>
      <c r="C961" s="63" t="s">
        <v>29</v>
      </c>
      <c r="D961" s="63" t="s">
        <v>29</v>
      </c>
      <c r="E961" s="67"/>
    </row>
    <row r="962" spans="2:5" s="1" customFormat="1" ht="13.9" customHeight="1" x14ac:dyDescent="0.2">
      <c r="B962" s="63" t="s">
        <v>29</v>
      </c>
      <c r="C962" s="63" t="s">
        <v>29</v>
      </c>
      <c r="D962" s="63" t="s">
        <v>29</v>
      </c>
      <c r="E962" s="67"/>
    </row>
    <row r="963" spans="2:5" s="1" customFormat="1" ht="13.9" customHeight="1" x14ac:dyDescent="0.2">
      <c r="B963" s="63" t="s">
        <v>29</v>
      </c>
      <c r="C963" s="63" t="s">
        <v>29</v>
      </c>
      <c r="D963" s="63" t="s">
        <v>29</v>
      </c>
      <c r="E963" s="67"/>
    </row>
    <row r="964" spans="2:5" s="1" customFormat="1" ht="13.9" customHeight="1" x14ac:dyDescent="0.2">
      <c r="B964" s="63" t="s">
        <v>29</v>
      </c>
      <c r="C964" s="63" t="s">
        <v>29</v>
      </c>
      <c r="D964" s="63" t="s">
        <v>29</v>
      </c>
      <c r="E964" s="67"/>
    </row>
    <row r="965" spans="2:5" s="1" customFormat="1" ht="13.9" customHeight="1" x14ac:dyDescent="0.2">
      <c r="B965" s="63" t="s">
        <v>29</v>
      </c>
      <c r="C965" s="63" t="s">
        <v>29</v>
      </c>
      <c r="D965" s="63" t="s">
        <v>29</v>
      </c>
      <c r="E965" s="67"/>
    </row>
    <row r="966" spans="2:5" s="1" customFormat="1" ht="13.9" customHeight="1" x14ac:dyDescent="0.2">
      <c r="B966" s="63" t="s">
        <v>29</v>
      </c>
      <c r="C966" s="63" t="s">
        <v>29</v>
      </c>
      <c r="D966" s="63" t="s">
        <v>29</v>
      </c>
      <c r="E966" s="67"/>
    </row>
    <row r="967" spans="2:5" s="1" customFormat="1" ht="13.9" customHeight="1" x14ac:dyDescent="0.2">
      <c r="B967" s="63" t="s">
        <v>29</v>
      </c>
      <c r="C967" s="63" t="s">
        <v>29</v>
      </c>
      <c r="D967" s="63" t="s">
        <v>29</v>
      </c>
      <c r="E967" s="67"/>
    </row>
    <row r="968" spans="2:5" s="1" customFormat="1" ht="13.9" customHeight="1" x14ac:dyDescent="0.2">
      <c r="B968" s="63" t="s">
        <v>29</v>
      </c>
      <c r="C968" s="63" t="s">
        <v>29</v>
      </c>
      <c r="D968" s="63" t="s">
        <v>29</v>
      </c>
      <c r="E968" s="67"/>
    </row>
    <row r="969" spans="2:5" s="1" customFormat="1" ht="13.9" customHeight="1" x14ac:dyDescent="0.2">
      <c r="B969" s="63" t="s">
        <v>29</v>
      </c>
      <c r="C969" s="63" t="s">
        <v>29</v>
      </c>
      <c r="D969" s="63" t="s">
        <v>29</v>
      </c>
      <c r="E969" s="67"/>
    </row>
    <row r="970" spans="2:5" s="1" customFormat="1" ht="13.9" customHeight="1" x14ac:dyDescent="0.2">
      <c r="B970" s="63" t="s">
        <v>29</v>
      </c>
      <c r="C970" s="63" t="s">
        <v>29</v>
      </c>
      <c r="D970" s="63" t="s">
        <v>29</v>
      </c>
      <c r="E970" s="67"/>
    </row>
    <row r="971" spans="2:5" s="1" customFormat="1" ht="13.9" customHeight="1" x14ac:dyDescent="0.2">
      <c r="B971" s="63" t="s">
        <v>29</v>
      </c>
      <c r="C971" s="63" t="s">
        <v>29</v>
      </c>
      <c r="D971" s="63" t="s">
        <v>29</v>
      </c>
      <c r="E971" s="67"/>
    </row>
    <row r="972" spans="2:5" s="1" customFormat="1" ht="13.9" customHeight="1" x14ac:dyDescent="0.2">
      <c r="B972" s="63" t="s">
        <v>29</v>
      </c>
      <c r="C972" s="63" t="s">
        <v>29</v>
      </c>
      <c r="D972" s="63" t="s">
        <v>29</v>
      </c>
      <c r="E972" s="67"/>
    </row>
    <row r="973" spans="2:5" s="1" customFormat="1" ht="13.9" customHeight="1" x14ac:dyDescent="0.2">
      <c r="B973" s="63" t="s">
        <v>29</v>
      </c>
      <c r="C973" s="63" t="s">
        <v>29</v>
      </c>
      <c r="D973" s="63" t="s">
        <v>29</v>
      </c>
      <c r="E973" s="67"/>
    </row>
    <row r="974" spans="2:5" s="1" customFormat="1" ht="13.9" customHeight="1" x14ac:dyDescent="0.2">
      <c r="B974" s="63" t="s">
        <v>29</v>
      </c>
      <c r="C974" s="63" t="s">
        <v>29</v>
      </c>
      <c r="D974" s="63" t="s">
        <v>29</v>
      </c>
      <c r="E974" s="67"/>
    </row>
    <row r="975" spans="2:5" s="1" customFormat="1" ht="13.9" customHeight="1" x14ac:dyDescent="0.2">
      <c r="B975" s="63" t="s">
        <v>29</v>
      </c>
      <c r="C975" s="63" t="s">
        <v>29</v>
      </c>
      <c r="D975" s="63" t="s">
        <v>29</v>
      </c>
      <c r="E975" s="67"/>
    </row>
    <row r="976" spans="2:5" s="1" customFormat="1" ht="13.9" customHeight="1" x14ac:dyDescent="0.2">
      <c r="B976" s="63" t="s">
        <v>29</v>
      </c>
      <c r="C976" s="63" t="s">
        <v>29</v>
      </c>
      <c r="D976" s="63" t="s">
        <v>29</v>
      </c>
      <c r="E976" s="67"/>
    </row>
    <row r="977" spans="2:5" s="1" customFormat="1" ht="13.9" customHeight="1" x14ac:dyDescent="0.2">
      <c r="B977" s="63" t="s">
        <v>29</v>
      </c>
      <c r="C977" s="63" t="s">
        <v>29</v>
      </c>
      <c r="D977" s="63" t="s">
        <v>29</v>
      </c>
      <c r="E977" s="67"/>
    </row>
    <row r="978" spans="2:5" s="1" customFormat="1" ht="13.9" customHeight="1" x14ac:dyDescent="0.2">
      <c r="B978" s="63" t="s">
        <v>29</v>
      </c>
      <c r="C978" s="63" t="s">
        <v>29</v>
      </c>
      <c r="D978" s="63" t="s">
        <v>29</v>
      </c>
      <c r="E978" s="67"/>
    </row>
    <row r="979" spans="2:5" s="1" customFormat="1" ht="13.9" customHeight="1" x14ac:dyDescent="0.2">
      <c r="B979" s="63" t="s">
        <v>29</v>
      </c>
      <c r="C979" s="63" t="s">
        <v>29</v>
      </c>
      <c r="D979" s="63" t="s">
        <v>29</v>
      </c>
      <c r="E979" s="67"/>
    </row>
    <row r="980" spans="2:5" s="1" customFormat="1" ht="13.9" customHeight="1" x14ac:dyDescent="0.2">
      <c r="B980" s="63" t="s">
        <v>29</v>
      </c>
      <c r="C980" s="63" t="s">
        <v>29</v>
      </c>
      <c r="D980" s="63" t="s">
        <v>29</v>
      </c>
      <c r="E980" s="67"/>
    </row>
    <row r="981" spans="2:5" s="1" customFormat="1" ht="13.9" customHeight="1" x14ac:dyDescent="0.2">
      <c r="B981" s="63" t="s">
        <v>29</v>
      </c>
      <c r="C981" s="63" t="s">
        <v>29</v>
      </c>
      <c r="D981" s="63" t="s">
        <v>29</v>
      </c>
      <c r="E981" s="67"/>
    </row>
    <row r="982" spans="2:5" s="1" customFormat="1" ht="13.9" customHeight="1" x14ac:dyDescent="0.2">
      <c r="B982" s="63" t="s">
        <v>29</v>
      </c>
      <c r="C982" s="63" t="s">
        <v>29</v>
      </c>
      <c r="D982" s="63" t="s">
        <v>29</v>
      </c>
      <c r="E982" s="67"/>
    </row>
    <row r="983" spans="2:5" s="1" customFormat="1" ht="13.9" customHeight="1" x14ac:dyDescent="0.2">
      <c r="B983" s="63" t="s">
        <v>29</v>
      </c>
      <c r="C983" s="63" t="s">
        <v>29</v>
      </c>
      <c r="D983" s="63" t="s">
        <v>29</v>
      </c>
      <c r="E983" s="67"/>
    </row>
    <row r="984" spans="2:5" s="1" customFormat="1" ht="13.9" customHeight="1" x14ac:dyDescent="0.2">
      <c r="B984" s="63" t="s">
        <v>29</v>
      </c>
      <c r="C984" s="63" t="s">
        <v>29</v>
      </c>
      <c r="D984" s="63" t="s">
        <v>29</v>
      </c>
      <c r="E984" s="67"/>
    </row>
    <row r="985" spans="2:5" s="1" customFormat="1" ht="13.9" customHeight="1" x14ac:dyDescent="0.2">
      <c r="B985" s="63" t="s">
        <v>29</v>
      </c>
      <c r="C985" s="63" t="s">
        <v>29</v>
      </c>
      <c r="D985" s="63" t="s">
        <v>29</v>
      </c>
      <c r="E985" s="67"/>
    </row>
    <row r="986" spans="2:5" s="1" customFormat="1" ht="13.9" customHeight="1" x14ac:dyDescent="0.2">
      <c r="B986" s="63" t="s">
        <v>29</v>
      </c>
      <c r="C986" s="63" t="s">
        <v>29</v>
      </c>
      <c r="D986" s="63" t="s">
        <v>29</v>
      </c>
      <c r="E986" s="67"/>
    </row>
    <row r="987" spans="2:5" s="1" customFormat="1" ht="13.9" customHeight="1" x14ac:dyDescent="0.2">
      <c r="B987" s="63" t="s">
        <v>29</v>
      </c>
      <c r="C987" s="63" t="s">
        <v>29</v>
      </c>
      <c r="D987" s="63" t="s">
        <v>29</v>
      </c>
      <c r="E987" s="67"/>
    </row>
    <row r="988" spans="2:5" s="1" customFormat="1" ht="13.9" customHeight="1" x14ac:dyDescent="0.2">
      <c r="B988" s="63" t="s">
        <v>29</v>
      </c>
      <c r="C988" s="63" t="s">
        <v>29</v>
      </c>
      <c r="D988" s="63" t="s">
        <v>29</v>
      </c>
      <c r="E988" s="67"/>
    </row>
    <row r="989" spans="2:5" s="1" customFormat="1" ht="13.9" customHeight="1" x14ac:dyDescent="0.2">
      <c r="B989" s="63" t="s">
        <v>29</v>
      </c>
      <c r="C989" s="63" t="s">
        <v>29</v>
      </c>
      <c r="D989" s="63" t="s">
        <v>29</v>
      </c>
      <c r="E989" s="67"/>
    </row>
    <row r="990" spans="2:5" s="1" customFormat="1" ht="13.9" customHeight="1" x14ac:dyDescent="0.2">
      <c r="B990" s="63" t="s">
        <v>29</v>
      </c>
      <c r="C990" s="63" t="s">
        <v>29</v>
      </c>
      <c r="D990" s="63" t="s">
        <v>29</v>
      </c>
      <c r="E990" s="67"/>
    </row>
    <row r="991" spans="2:5" s="1" customFormat="1" ht="13.9" customHeight="1" x14ac:dyDescent="0.2">
      <c r="B991" s="63" t="s">
        <v>29</v>
      </c>
      <c r="C991" s="63" t="s">
        <v>29</v>
      </c>
      <c r="D991" s="63" t="s">
        <v>29</v>
      </c>
      <c r="E991" s="67"/>
    </row>
    <row r="992" spans="2:5" s="1" customFormat="1" ht="13.9" customHeight="1" x14ac:dyDescent="0.2">
      <c r="B992" s="63" t="s">
        <v>29</v>
      </c>
      <c r="C992" s="63" t="s">
        <v>29</v>
      </c>
      <c r="D992" s="63" t="s">
        <v>29</v>
      </c>
      <c r="E992" s="67"/>
    </row>
    <row r="993" spans="2:5" s="1" customFormat="1" ht="13.9" customHeight="1" x14ac:dyDescent="0.2">
      <c r="B993" s="63" t="s">
        <v>29</v>
      </c>
      <c r="C993" s="63" t="s">
        <v>29</v>
      </c>
      <c r="D993" s="63" t="s">
        <v>29</v>
      </c>
      <c r="E993" s="67"/>
    </row>
    <row r="994" spans="2:5" s="1" customFormat="1" ht="13.9" customHeight="1" x14ac:dyDescent="0.2">
      <c r="B994" s="63" t="s">
        <v>29</v>
      </c>
      <c r="C994" s="63" t="s">
        <v>29</v>
      </c>
      <c r="D994" s="63" t="s">
        <v>29</v>
      </c>
      <c r="E994" s="67"/>
    </row>
    <row r="995" spans="2:5" s="1" customFormat="1" ht="13.9" customHeight="1" x14ac:dyDescent="0.2">
      <c r="B995" s="63" t="s">
        <v>29</v>
      </c>
      <c r="C995" s="63" t="s">
        <v>29</v>
      </c>
      <c r="D995" s="63" t="s">
        <v>29</v>
      </c>
      <c r="E995" s="67"/>
    </row>
    <row r="996" spans="2:5" s="1" customFormat="1" ht="13.9" customHeight="1" x14ac:dyDescent="0.2">
      <c r="B996" s="63" t="s">
        <v>29</v>
      </c>
      <c r="C996" s="63" t="s">
        <v>29</v>
      </c>
      <c r="D996" s="63" t="s">
        <v>29</v>
      </c>
      <c r="E996" s="67"/>
    </row>
    <row r="997" spans="2:5" s="1" customFormat="1" ht="13.9" customHeight="1" x14ac:dyDescent="0.2">
      <c r="B997" s="63" t="s">
        <v>29</v>
      </c>
      <c r="C997" s="63" t="s">
        <v>29</v>
      </c>
      <c r="D997" s="63" t="s">
        <v>29</v>
      </c>
      <c r="E997" s="67"/>
    </row>
    <row r="998" spans="2:5" s="1" customFormat="1" ht="13.9" customHeight="1" x14ac:dyDescent="0.2">
      <c r="B998" s="63" t="s">
        <v>29</v>
      </c>
      <c r="C998" s="63" t="s">
        <v>29</v>
      </c>
      <c r="D998" s="63" t="s">
        <v>29</v>
      </c>
      <c r="E998" s="67"/>
    </row>
    <row r="999" spans="2:5" s="1" customFormat="1" ht="13.9" customHeight="1" x14ac:dyDescent="0.2">
      <c r="B999" s="63" t="s">
        <v>29</v>
      </c>
      <c r="C999" s="63" t="s">
        <v>29</v>
      </c>
      <c r="D999" s="63" t="s">
        <v>29</v>
      </c>
      <c r="E999" s="67"/>
    </row>
    <row r="1000" spans="2:5" s="1" customFormat="1" ht="13.9" customHeight="1" x14ac:dyDescent="0.2">
      <c r="B1000" s="63" t="s">
        <v>29</v>
      </c>
      <c r="C1000" s="63" t="s">
        <v>29</v>
      </c>
      <c r="D1000" s="63" t="s">
        <v>29</v>
      </c>
      <c r="E1000" s="67"/>
    </row>
    <row r="1001" spans="2:5" s="1" customFormat="1" ht="13.9" customHeight="1" x14ac:dyDescent="0.2">
      <c r="B1001" s="63" t="s">
        <v>29</v>
      </c>
      <c r="C1001" s="63" t="s">
        <v>29</v>
      </c>
      <c r="D1001" s="63" t="s">
        <v>29</v>
      </c>
      <c r="E1001" s="67"/>
    </row>
    <row r="1002" spans="2:5" s="1" customFormat="1" ht="13.9" customHeight="1" x14ac:dyDescent="0.2">
      <c r="B1002" s="63" t="s">
        <v>29</v>
      </c>
      <c r="C1002" s="63" t="s">
        <v>29</v>
      </c>
      <c r="D1002" s="63" t="s">
        <v>29</v>
      </c>
      <c r="E1002" s="67"/>
    </row>
    <row r="1003" spans="2:5" s="1" customFormat="1" ht="13.9" customHeight="1" x14ac:dyDescent="0.2">
      <c r="B1003" s="63" t="s">
        <v>29</v>
      </c>
      <c r="C1003" s="63" t="s">
        <v>29</v>
      </c>
      <c r="D1003" s="63" t="s">
        <v>29</v>
      </c>
      <c r="E1003" s="67"/>
    </row>
    <row r="1004" spans="2:5" s="1" customFormat="1" ht="13.9" customHeight="1" x14ac:dyDescent="0.2">
      <c r="B1004" s="63" t="s">
        <v>29</v>
      </c>
      <c r="C1004" s="63" t="s">
        <v>29</v>
      </c>
      <c r="D1004" s="63" t="s">
        <v>29</v>
      </c>
      <c r="E1004" s="67"/>
    </row>
    <row r="1005" spans="2:5" s="1" customFormat="1" ht="13.9" customHeight="1" x14ac:dyDescent="0.2">
      <c r="B1005" s="63" t="s">
        <v>29</v>
      </c>
      <c r="C1005" s="63" t="s">
        <v>29</v>
      </c>
      <c r="D1005" s="63" t="s">
        <v>29</v>
      </c>
      <c r="E1005" s="67"/>
    </row>
    <row r="1006" spans="2:5" s="1" customFormat="1" ht="13.9" customHeight="1" x14ac:dyDescent="0.2">
      <c r="B1006" s="63" t="s">
        <v>29</v>
      </c>
      <c r="C1006" s="63" t="s">
        <v>29</v>
      </c>
      <c r="D1006" s="63" t="s">
        <v>29</v>
      </c>
      <c r="E1006" s="67"/>
    </row>
    <row r="1007" spans="2:5" s="1" customFormat="1" ht="13.9" customHeight="1" x14ac:dyDescent="0.2">
      <c r="B1007" s="63" t="s">
        <v>29</v>
      </c>
      <c r="C1007" s="63" t="s">
        <v>29</v>
      </c>
      <c r="D1007" s="63" t="s">
        <v>29</v>
      </c>
      <c r="E1007" s="67"/>
    </row>
    <row r="1008" spans="2:5" s="1" customFormat="1" ht="13.9" customHeight="1" x14ac:dyDescent="0.2">
      <c r="B1008" s="63" t="s">
        <v>29</v>
      </c>
      <c r="C1008" s="63" t="s">
        <v>29</v>
      </c>
      <c r="D1008" s="63" t="s">
        <v>29</v>
      </c>
      <c r="E1008" s="67"/>
    </row>
    <row r="1009" spans="2:5" s="1" customFormat="1" ht="13.9" customHeight="1" x14ac:dyDescent="0.2">
      <c r="B1009" s="63" t="s">
        <v>29</v>
      </c>
      <c r="C1009" s="63" t="s">
        <v>29</v>
      </c>
      <c r="D1009" s="63" t="s">
        <v>29</v>
      </c>
      <c r="E1009" s="67"/>
    </row>
    <row r="1010" spans="2:5" s="1" customFormat="1" ht="13.9" customHeight="1" x14ac:dyDescent="0.2">
      <c r="B1010" s="63" t="s">
        <v>29</v>
      </c>
      <c r="C1010" s="63" t="s">
        <v>29</v>
      </c>
      <c r="D1010" s="63" t="s">
        <v>29</v>
      </c>
      <c r="E1010" s="67"/>
    </row>
    <row r="1011" spans="2:5" s="1" customFormat="1" ht="13.9" customHeight="1" x14ac:dyDescent="0.2">
      <c r="B1011" s="63" t="s">
        <v>29</v>
      </c>
      <c r="C1011" s="63" t="s">
        <v>29</v>
      </c>
      <c r="D1011" s="63" t="s">
        <v>29</v>
      </c>
      <c r="E1011" s="67"/>
    </row>
    <row r="1012" spans="2:5" s="1" customFormat="1" ht="13.9" customHeight="1" x14ac:dyDescent="0.2">
      <c r="B1012" s="63" t="s">
        <v>29</v>
      </c>
      <c r="C1012" s="63" t="s">
        <v>29</v>
      </c>
      <c r="D1012" s="63" t="s">
        <v>29</v>
      </c>
      <c r="E1012" s="67"/>
    </row>
    <row r="1013" spans="2:5" s="1" customFormat="1" ht="13.9" customHeight="1" x14ac:dyDescent="0.2">
      <c r="B1013" s="63" t="s">
        <v>29</v>
      </c>
      <c r="C1013" s="63" t="s">
        <v>29</v>
      </c>
      <c r="D1013" s="63" t="s">
        <v>29</v>
      </c>
      <c r="E1013" s="67"/>
    </row>
    <row r="1014" spans="2:5" s="1" customFormat="1" ht="13.9" customHeight="1" x14ac:dyDescent="0.2">
      <c r="B1014" s="63" t="s">
        <v>29</v>
      </c>
      <c r="C1014" s="63" t="s">
        <v>29</v>
      </c>
      <c r="D1014" s="63" t="s">
        <v>29</v>
      </c>
      <c r="E1014" s="67"/>
    </row>
    <row r="1015" spans="2:5" s="1" customFormat="1" ht="13.9" customHeight="1" x14ac:dyDescent="0.2">
      <c r="B1015" s="63" t="s">
        <v>29</v>
      </c>
      <c r="C1015" s="63" t="s">
        <v>29</v>
      </c>
      <c r="D1015" s="63" t="s">
        <v>29</v>
      </c>
      <c r="E1015" s="67"/>
    </row>
    <row r="1016" spans="2:5" s="1" customFormat="1" ht="13.9" customHeight="1" x14ac:dyDescent="0.2">
      <c r="B1016" s="63" t="s">
        <v>29</v>
      </c>
      <c r="C1016" s="63" t="s">
        <v>29</v>
      </c>
      <c r="D1016" s="63" t="s">
        <v>29</v>
      </c>
      <c r="E1016" s="67"/>
    </row>
    <row r="1017" spans="2:5" s="1" customFormat="1" ht="13.9" customHeight="1" x14ac:dyDescent="0.2">
      <c r="B1017" s="63" t="s">
        <v>29</v>
      </c>
      <c r="C1017" s="63" t="s">
        <v>29</v>
      </c>
      <c r="D1017" s="63" t="s">
        <v>29</v>
      </c>
      <c r="E1017" s="67"/>
    </row>
    <row r="1018" spans="2:5" s="1" customFormat="1" ht="13.9" customHeight="1" x14ac:dyDescent="0.2">
      <c r="B1018" s="63" t="s">
        <v>29</v>
      </c>
      <c r="C1018" s="63" t="s">
        <v>29</v>
      </c>
      <c r="D1018" s="63" t="s">
        <v>29</v>
      </c>
      <c r="E1018" s="67"/>
    </row>
    <row r="1019" spans="2:5" s="1" customFormat="1" ht="13.9" customHeight="1" x14ac:dyDescent="0.2">
      <c r="B1019" s="63" t="s">
        <v>29</v>
      </c>
      <c r="C1019" s="63" t="s">
        <v>29</v>
      </c>
      <c r="D1019" s="63" t="s">
        <v>29</v>
      </c>
      <c r="E1019" s="67"/>
    </row>
    <row r="1020" spans="2:5" s="1" customFormat="1" ht="13.9" customHeight="1" x14ac:dyDescent="0.2">
      <c r="B1020" s="63" t="s">
        <v>29</v>
      </c>
      <c r="C1020" s="63" t="s">
        <v>29</v>
      </c>
      <c r="D1020" s="63" t="s">
        <v>29</v>
      </c>
      <c r="E1020" s="67"/>
    </row>
    <row r="1021" spans="2:5" s="1" customFormat="1" ht="13.9" customHeight="1" x14ac:dyDescent="0.2">
      <c r="B1021" s="63" t="s">
        <v>29</v>
      </c>
      <c r="C1021" s="63" t="s">
        <v>29</v>
      </c>
      <c r="D1021" s="63" t="s">
        <v>29</v>
      </c>
      <c r="E1021" s="67"/>
    </row>
    <row r="1022" spans="2:5" s="1" customFormat="1" ht="13.9" customHeight="1" x14ac:dyDescent="0.2">
      <c r="B1022" s="63" t="s">
        <v>29</v>
      </c>
      <c r="C1022" s="63" t="s">
        <v>29</v>
      </c>
      <c r="D1022" s="63" t="s">
        <v>29</v>
      </c>
      <c r="E1022" s="67"/>
    </row>
    <row r="1023" spans="2:5" s="1" customFormat="1" ht="13.9" customHeight="1" x14ac:dyDescent="0.2">
      <c r="B1023" s="63" t="s">
        <v>29</v>
      </c>
      <c r="C1023" s="63" t="s">
        <v>29</v>
      </c>
      <c r="D1023" s="63" t="s">
        <v>29</v>
      </c>
      <c r="E1023" s="67"/>
    </row>
    <row r="1024" spans="2:5" s="1" customFormat="1" ht="13.9" customHeight="1" x14ac:dyDescent="0.2">
      <c r="B1024" s="63" t="s">
        <v>29</v>
      </c>
      <c r="C1024" s="63" t="s">
        <v>29</v>
      </c>
      <c r="D1024" s="63" t="s">
        <v>29</v>
      </c>
      <c r="E1024" s="67"/>
    </row>
    <row r="1025" spans="2:5" s="1" customFormat="1" ht="13.9" customHeight="1" x14ac:dyDescent="0.2">
      <c r="B1025" s="63" t="s">
        <v>29</v>
      </c>
      <c r="C1025" s="63" t="s">
        <v>29</v>
      </c>
      <c r="D1025" s="63" t="s">
        <v>29</v>
      </c>
      <c r="E1025" s="67"/>
    </row>
    <row r="1026" spans="2:5" s="1" customFormat="1" ht="13.9" customHeight="1" x14ac:dyDescent="0.2">
      <c r="B1026" s="63" t="s">
        <v>29</v>
      </c>
      <c r="C1026" s="63" t="s">
        <v>29</v>
      </c>
      <c r="D1026" s="63" t="s">
        <v>29</v>
      </c>
      <c r="E1026" s="67"/>
    </row>
    <row r="1027" spans="2:5" s="1" customFormat="1" ht="13.9" customHeight="1" x14ac:dyDescent="0.2">
      <c r="B1027" s="63" t="s">
        <v>29</v>
      </c>
      <c r="C1027" s="63" t="s">
        <v>29</v>
      </c>
      <c r="D1027" s="63" t="s">
        <v>29</v>
      </c>
      <c r="E1027" s="67"/>
    </row>
    <row r="1028" spans="2:5" s="1" customFormat="1" ht="13.9" customHeight="1" x14ac:dyDescent="0.2">
      <c r="B1028" s="63" t="s">
        <v>29</v>
      </c>
      <c r="C1028" s="63" t="s">
        <v>29</v>
      </c>
      <c r="D1028" s="63" t="s">
        <v>29</v>
      </c>
      <c r="E1028" s="67"/>
    </row>
    <row r="1029" spans="2:5" s="1" customFormat="1" ht="13.9" customHeight="1" x14ac:dyDescent="0.2">
      <c r="B1029" s="63" t="s">
        <v>29</v>
      </c>
      <c r="C1029" s="63" t="s">
        <v>29</v>
      </c>
      <c r="D1029" s="63" t="s">
        <v>29</v>
      </c>
      <c r="E1029" s="67"/>
    </row>
    <row r="1030" spans="2:5" s="1" customFormat="1" ht="13.9" customHeight="1" x14ac:dyDescent="0.2">
      <c r="B1030" s="63" t="s">
        <v>29</v>
      </c>
      <c r="C1030" s="63" t="s">
        <v>29</v>
      </c>
      <c r="D1030" s="63" t="s">
        <v>29</v>
      </c>
      <c r="E1030" s="67"/>
    </row>
    <row r="1031" spans="2:5" s="1" customFormat="1" ht="13.9" customHeight="1" x14ac:dyDescent="0.2">
      <c r="B1031" s="63" t="s">
        <v>29</v>
      </c>
      <c r="C1031" s="63" t="s">
        <v>29</v>
      </c>
      <c r="D1031" s="63" t="s">
        <v>29</v>
      </c>
      <c r="E1031" s="67"/>
    </row>
    <row r="1032" spans="2:5" s="1" customFormat="1" ht="13.9" customHeight="1" x14ac:dyDescent="0.2">
      <c r="B1032" s="63" t="s">
        <v>29</v>
      </c>
      <c r="C1032" s="63" t="s">
        <v>29</v>
      </c>
      <c r="D1032" s="63" t="s">
        <v>29</v>
      </c>
      <c r="E1032" s="67"/>
    </row>
    <row r="1033" spans="2:5" s="1" customFormat="1" ht="13.9" customHeight="1" x14ac:dyDescent="0.2">
      <c r="B1033" s="63" t="s">
        <v>29</v>
      </c>
      <c r="C1033" s="63" t="s">
        <v>29</v>
      </c>
      <c r="D1033" s="63" t="s">
        <v>29</v>
      </c>
      <c r="E1033" s="67"/>
    </row>
    <row r="1034" spans="2:5" s="1" customFormat="1" ht="13.9" customHeight="1" x14ac:dyDescent="0.2">
      <c r="B1034" s="63" t="s">
        <v>29</v>
      </c>
      <c r="C1034" s="63" t="s">
        <v>29</v>
      </c>
      <c r="D1034" s="63" t="s">
        <v>29</v>
      </c>
      <c r="E1034" s="67"/>
    </row>
    <row r="1035" spans="2:5" s="1" customFormat="1" ht="13.9" customHeight="1" x14ac:dyDescent="0.2">
      <c r="B1035" s="63" t="s">
        <v>29</v>
      </c>
      <c r="C1035" s="63" t="s">
        <v>29</v>
      </c>
      <c r="D1035" s="63" t="s">
        <v>29</v>
      </c>
      <c r="E1035" s="67"/>
    </row>
    <row r="1036" spans="2:5" s="1" customFormat="1" ht="13.9" customHeight="1" x14ac:dyDescent="0.2">
      <c r="B1036" s="63" t="s">
        <v>29</v>
      </c>
      <c r="C1036" s="63" t="s">
        <v>29</v>
      </c>
      <c r="D1036" s="63" t="s">
        <v>29</v>
      </c>
      <c r="E1036" s="67"/>
    </row>
    <row r="1037" spans="2:5" s="1" customFormat="1" ht="13.9" customHeight="1" x14ac:dyDescent="0.2">
      <c r="B1037" s="63" t="s">
        <v>29</v>
      </c>
      <c r="C1037" s="63" t="s">
        <v>29</v>
      </c>
      <c r="D1037" s="63" t="s">
        <v>29</v>
      </c>
      <c r="E1037" s="67"/>
    </row>
    <row r="1038" spans="2:5" s="1" customFormat="1" ht="13.9" customHeight="1" x14ac:dyDescent="0.2">
      <c r="B1038" s="63" t="s">
        <v>29</v>
      </c>
      <c r="C1038" s="63" t="s">
        <v>29</v>
      </c>
      <c r="D1038" s="63" t="s">
        <v>29</v>
      </c>
      <c r="E1038" s="67"/>
    </row>
    <row r="1039" spans="2:5" s="1" customFormat="1" ht="13.9" customHeight="1" x14ac:dyDescent="0.2">
      <c r="B1039" s="63" t="s">
        <v>29</v>
      </c>
      <c r="C1039" s="63" t="s">
        <v>29</v>
      </c>
      <c r="D1039" s="63" t="s">
        <v>29</v>
      </c>
      <c r="E1039" s="67"/>
    </row>
    <row r="1040" spans="2:5" s="1" customFormat="1" ht="13.9" customHeight="1" x14ac:dyDescent="0.2">
      <c r="B1040" s="63" t="s">
        <v>29</v>
      </c>
      <c r="C1040" s="63" t="s">
        <v>29</v>
      </c>
      <c r="D1040" s="63" t="s">
        <v>29</v>
      </c>
      <c r="E1040" s="67"/>
    </row>
    <row r="1041" spans="2:5" s="1" customFormat="1" ht="13.9" customHeight="1" x14ac:dyDescent="0.2">
      <c r="B1041" s="63" t="s">
        <v>29</v>
      </c>
      <c r="C1041" s="63" t="s">
        <v>29</v>
      </c>
      <c r="D1041" s="63" t="s">
        <v>29</v>
      </c>
      <c r="E1041" s="67"/>
    </row>
    <row r="1042" spans="2:5" s="1" customFormat="1" ht="13.9" customHeight="1" x14ac:dyDescent="0.2">
      <c r="B1042" s="63" t="s">
        <v>29</v>
      </c>
      <c r="C1042" s="63" t="s">
        <v>29</v>
      </c>
      <c r="D1042" s="63" t="s">
        <v>29</v>
      </c>
      <c r="E1042" s="67"/>
    </row>
    <row r="1043" spans="2:5" s="1" customFormat="1" ht="13.9" customHeight="1" x14ac:dyDescent="0.2">
      <c r="B1043" s="63" t="s">
        <v>29</v>
      </c>
      <c r="C1043" s="63" t="s">
        <v>29</v>
      </c>
      <c r="D1043" s="63" t="s">
        <v>29</v>
      </c>
      <c r="E1043" s="67"/>
    </row>
    <row r="1044" spans="2:5" s="1" customFormat="1" ht="13.9" customHeight="1" x14ac:dyDescent="0.2">
      <c r="B1044" s="63" t="s">
        <v>29</v>
      </c>
      <c r="C1044" s="63" t="s">
        <v>29</v>
      </c>
      <c r="D1044" s="63" t="s">
        <v>29</v>
      </c>
      <c r="E1044" s="67"/>
    </row>
    <row r="1045" spans="2:5" s="1" customFormat="1" ht="13.9" customHeight="1" x14ac:dyDescent="0.2">
      <c r="B1045" s="63" t="s">
        <v>29</v>
      </c>
      <c r="C1045" s="63" t="s">
        <v>29</v>
      </c>
      <c r="D1045" s="63" t="s">
        <v>29</v>
      </c>
      <c r="E1045" s="67"/>
    </row>
    <row r="1046" spans="2:5" s="1" customFormat="1" ht="13.9" customHeight="1" x14ac:dyDescent="0.2">
      <c r="B1046" s="63" t="s">
        <v>29</v>
      </c>
      <c r="C1046" s="63" t="s">
        <v>29</v>
      </c>
      <c r="D1046" s="63" t="s">
        <v>29</v>
      </c>
      <c r="E1046" s="67"/>
    </row>
    <row r="1047" spans="2:5" s="1" customFormat="1" ht="13.9" customHeight="1" x14ac:dyDescent="0.2">
      <c r="B1047" s="63" t="s">
        <v>29</v>
      </c>
      <c r="C1047" s="63" t="s">
        <v>29</v>
      </c>
      <c r="D1047" s="63" t="s">
        <v>29</v>
      </c>
      <c r="E1047" s="67"/>
    </row>
    <row r="1048" spans="2:5" s="1" customFormat="1" ht="13.9" customHeight="1" x14ac:dyDescent="0.2">
      <c r="B1048" s="63" t="s">
        <v>29</v>
      </c>
      <c r="C1048" s="63" t="s">
        <v>29</v>
      </c>
      <c r="D1048" s="63" t="s">
        <v>29</v>
      </c>
      <c r="E1048" s="67"/>
    </row>
    <row r="1049" spans="2:5" s="1" customFormat="1" ht="13.9" customHeight="1" x14ac:dyDescent="0.2">
      <c r="B1049" s="63" t="s">
        <v>29</v>
      </c>
      <c r="C1049" s="63" t="s">
        <v>29</v>
      </c>
      <c r="D1049" s="63" t="s">
        <v>29</v>
      </c>
      <c r="E1049" s="67"/>
    </row>
    <row r="1050" spans="2:5" s="1" customFormat="1" ht="13.9" customHeight="1" x14ac:dyDescent="0.2">
      <c r="B1050" s="63" t="s">
        <v>29</v>
      </c>
      <c r="C1050" s="63" t="s">
        <v>29</v>
      </c>
      <c r="D1050" s="63" t="s">
        <v>29</v>
      </c>
      <c r="E1050" s="67"/>
    </row>
    <row r="1051" spans="2:5" s="1" customFormat="1" ht="13.9" customHeight="1" x14ac:dyDescent="0.2">
      <c r="B1051" s="63" t="s">
        <v>29</v>
      </c>
      <c r="C1051" s="63" t="s">
        <v>29</v>
      </c>
      <c r="D1051" s="63" t="s">
        <v>29</v>
      </c>
      <c r="E1051" s="67"/>
    </row>
    <row r="1052" spans="2:5" s="1" customFormat="1" ht="13.9" customHeight="1" x14ac:dyDescent="0.2">
      <c r="B1052" s="63" t="s">
        <v>29</v>
      </c>
      <c r="C1052" s="63" t="s">
        <v>29</v>
      </c>
      <c r="D1052" s="63" t="s">
        <v>29</v>
      </c>
      <c r="E1052" s="67"/>
    </row>
    <row r="1053" spans="2:5" s="1" customFormat="1" ht="13.9" customHeight="1" x14ac:dyDescent="0.2">
      <c r="B1053" s="63" t="s">
        <v>29</v>
      </c>
      <c r="C1053" s="63" t="s">
        <v>29</v>
      </c>
      <c r="D1053" s="63" t="s">
        <v>29</v>
      </c>
      <c r="E1053" s="67"/>
    </row>
    <row r="1054" spans="2:5" s="1" customFormat="1" ht="13.9" customHeight="1" x14ac:dyDescent="0.2">
      <c r="B1054" s="63" t="s">
        <v>29</v>
      </c>
      <c r="C1054" s="63" t="s">
        <v>29</v>
      </c>
      <c r="D1054" s="63" t="s">
        <v>29</v>
      </c>
      <c r="E1054" s="67"/>
    </row>
    <row r="1055" spans="2:5" s="1" customFormat="1" ht="13.9" customHeight="1" x14ac:dyDescent="0.2">
      <c r="B1055" s="63" t="s">
        <v>29</v>
      </c>
      <c r="C1055" s="63" t="s">
        <v>29</v>
      </c>
      <c r="D1055" s="63" t="s">
        <v>29</v>
      </c>
      <c r="E1055" s="67"/>
    </row>
    <row r="1056" spans="2:5" s="1" customFormat="1" ht="13.9" customHeight="1" x14ac:dyDescent="0.2">
      <c r="B1056" s="63" t="s">
        <v>29</v>
      </c>
      <c r="C1056" s="63" t="s">
        <v>29</v>
      </c>
      <c r="D1056" s="63" t="s">
        <v>29</v>
      </c>
      <c r="E1056" s="67"/>
    </row>
    <row r="1057" spans="2:5" s="1" customFormat="1" ht="13.9" customHeight="1" x14ac:dyDescent="0.2">
      <c r="B1057" s="63" t="s">
        <v>29</v>
      </c>
      <c r="C1057" s="63" t="s">
        <v>29</v>
      </c>
      <c r="D1057" s="63" t="s">
        <v>29</v>
      </c>
      <c r="E1057" s="67"/>
    </row>
    <row r="1058" spans="2:5" s="1" customFormat="1" ht="13.9" customHeight="1" x14ac:dyDescent="0.2">
      <c r="B1058" s="63" t="s">
        <v>29</v>
      </c>
      <c r="C1058" s="63" t="s">
        <v>29</v>
      </c>
      <c r="D1058" s="63" t="s">
        <v>29</v>
      </c>
      <c r="E1058" s="67"/>
    </row>
    <row r="1059" spans="2:5" s="1" customFormat="1" ht="13.9" customHeight="1" x14ac:dyDescent="0.2">
      <c r="B1059" s="63" t="s">
        <v>29</v>
      </c>
      <c r="C1059" s="63" t="s">
        <v>29</v>
      </c>
      <c r="D1059" s="63" t="s">
        <v>29</v>
      </c>
      <c r="E1059" s="67"/>
    </row>
    <row r="1060" spans="2:5" s="1" customFormat="1" ht="13.9" customHeight="1" x14ac:dyDescent="0.2">
      <c r="B1060" s="63" t="s">
        <v>29</v>
      </c>
      <c r="C1060" s="63" t="s">
        <v>29</v>
      </c>
      <c r="D1060" s="63" t="s">
        <v>29</v>
      </c>
      <c r="E1060" s="67"/>
    </row>
    <row r="1061" spans="2:5" s="1" customFormat="1" ht="13.9" customHeight="1" x14ac:dyDescent="0.2">
      <c r="B1061" s="63" t="s">
        <v>29</v>
      </c>
      <c r="C1061" s="63" t="s">
        <v>29</v>
      </c>
      <c r="D1061" s="63" t="s">
        <v>29</v>
      </c>
      <c r="E1061" s="67"/>
    </row>
    <row r="1062" spans="2:5" s="1" customFormat="1" ht="13.9" customHeight="1" x14ac:dyDescent="0.2">
      <c r="B1062" s="63" t="s">
        <v>29</v>
      </c>
      <c r="C1062" s="63" t="s">
        <v>29</v>
      </c>
      <c r="D1062" s="63" t="s">
        <v>29</v>
      </c>
      <c r="E1062" s="67"/>
    </row>
    <row r="1063" spans="2:5" s="1" customFormat="1" ht="13.9" customHeight="1" x14ac:dyDescent="0.2">
      <c r="B1063" s="63" t="s">
        <v>29</v>
      </c>
      <c r="C1063" s="63" t="s">
        <v>29</v>
      </c>
      <c r="D1063" s="63" t="s">
        <v>29</v>
      </c>
      <c r="E1063" s="67"/>
    </row>
    <row r="1064" spans="2:5" s="1" customFormat="1" ht="13.9" customHeight="1" x14ac:dyDescent="0.2">
      <c r="B1064" s="63" t="s">
        <v>29</v>
      </c>
      <c r="C1064" s="63" t="s">
        <v>29</v>
      </c>
      <c r="D1064" s="63" t="s">
        <v>29</v>
      </c>
      <c r="E1064" s="67"/>
    </row>
    <row r="1065" spans="2:5" s="1" customFormat="1" ht="13.9" customHeight="1" x14ac:dyDescent="0.2">
      <c r="B1065" s="63" t="s">
        <v>29</v>
      </c>
      <c r="C1065" s="63" t="s">
        <v>29</v>
      </c>
      <c r="D1065" s="63" t="s">
        <v>29</v>
      </c>
      <c r="E1065" s="67"/>
    </row>
    <row r="1066" spans="2:5" s="1" customFormat="1" ht="13.9" customHeight="1" x14ac:dyDescent="0.2">
      <c r="B1066" s="63" t="s">
        <v>29</v>
      </c>
      <c r="C1066" s="63" t="s">
        <v>29</v>
      </c>
      <c r="D1066" s="63" t="s">
        <v>29</v>
      </c>
      <c r="E1066" s="67"/>
    </row>
    <row r="1067" spans="2:5" s="1" customFormat="1" ht="13.9" customHeight="1" x14ac:dyDescent="0.2">
      <c r="B1067" s="63" t="s">
        <v>29</v>
      </c>
      <c r="C1067" s="63" t="s">
        <v>29</v>
      </c>
      <c r="D1067" s="63" t="s">
        <v>29</v>
      </c>
      <c r="E1067" s="67"/>
    </row>
    <row r="1068" spans="2:5" s="1" customFormat="1" ht="13.9" customHeight="1" x14ac:dyDescent="0.2">
      <c r="B1068" s="63" t="s">
        <v>29</v>
      </c>
      <c r="C1068" s="63" t="s">
        <v>29</v>
      </c>
      <c r="D1068" s="63" t="s">
        <v>29</v>
      </c>
      <c r="E1068" s="67"/>
    </row>
    <row r="1069" spans="2:5" s="1" customFormat="1" ht="13.9" customHeight="1" x14ac:dyDescent="0.2">
      <c r="B1069" s="63" t="s">
        <v>29</v>
      </c>
      <c r="C1069" s="63" t="s">
        <v>29</v>
      </c>
      <c r="D1069" s="63" t="s">
        <v>29</v>
      </c>
      <c r="E1069" s="67"/>
    </row>
    <row r="1070" spans="2:5" s="1" customFormat="1" ht="13.9" customHeight="1" x14ac:dyDescent="0.2">
      <c r="B1070" s="63" t="s">
        <v>29</v>
      </c>
      <c r="C1070" s="63" t="s">
        <v>29</v>
      </c>
      <c r="D1070" s="63" t="s">
        <v>29</v>
      </c>
      <c r="E1070" s="67"/>
    </row>
    <row r="1071" spans="2:5" s="1" customFormat="1" ht="13.9" customHeight="1" x14ac:dyDescent="0.2">
      <c r="B1071" s="63" t="s">
        <v>29</v>
      </c>
      <c r="C1071" s="63" t="s">
        <v>29</v>
      </c>
      <c r="D1071" s="63" t="s">
        <v>29</v>
      </c>
      <c r="E1071" s="67"/>
    </row>
    <row r="1072" spans="2:5" s="1" customFormat="1" ht="13.9" customHeight="1" x14ac:dyDescent="0.2">
      <c r="B1072" s="63" t="s">
        <v>29</v>
      </c>
      <c r="C1072" s="63" t="s">
        <v>29</v>
      </c>
      <c r="D1072" s="63" t="s">
        <v>29</v>
      </c>
      <c r="E1072" s="67"/>
    </row>
    <row r="1073" spans="2:5" s="1" customFormat="1" ht="13.9" customHeight="1" x14ac:dyDescent="0.2">
      <c r="B1073" s="63" t="s">
        <v>29</v>
      </c>
      <c r="C1073" s="63" t="s">
        <v>29</v>
      </c>
      <c r="D1073" s="63" t="s">
        <v>29</v>
      </c>
      <c r="E1073" s="67"/>
    </row>
    <row r="1074" spans="2:5" s="1" customFormat="1" ht="13.9" customHeight="1" x14ac:dyDescent="0.2">
      <c r="B1074" s="63" t="s">
        <v>29</v>
      </c>
      <c r="C1074" s="63" t="s">
        <v>29</v>
      </c>
      <c r="D1074" s="63" t="s">
        <v>29</v>
      </c>
      <c r="E1074" s="67"/>
    </row>
    <row r="1075" spans="2:5" s="1" customFormat="1" ht="13.9" customHeight="1" x14ac:dyDescent="0.2">
      <c r="B1075" s="63" t="s">
        <v>29</v>
      </c>
      <c r="C1075" s="63" t="s">
        <v>29</v>
      </c>
      <c r="D1075" s="63" t="s">
        <v>29</v>
      </c>
      <c r="E1075" s="67"/>
    </row>
    <row r="1076" spans="2:5" s="1" customFormat="1" ht="13.9" customHeight="1" x14ac:dyDescent="0.2">
      <c r="B1076" s="63" t="s">
        <v>29</v>
      </c>
      <c r="C1076" s="63" t="s">
        <v>29</v>
      </c>
      <c r="D1076" s="63" t="s">
        <v>29</v>
      </c>
      <c r="E1076" s="67"/>
    </row>
    <row r="1077" spans="2:5" s="1" customFormat="1" ht="13.9" customHeight="1" x14ac:dyDescent="0.2">
      <c r="B1077" s="63" t="s">
        <v>29</v>
      </c>
      <c r="C1077" s="63" t="s">
        <v>29</v>
      </c>
      <c r="D1077" s="63" t="s">
        <v>29</v>
      </c>
      <c r="E1077" s="67"/>
    </row>
    <row r="1078" spans="2:5" s="1" customFormat="1" ht="13.9" customHeight="1" x14ac:dyDescent="0.2">
      <c r="B1078" s="63" t="s">
        <v>29</v>
      </c>
      <c r="C1078" s="63" t="s">
        <v>29</v>
      </c>
      <c r="D1078" s="63" t="s">
        <v>29</v>
      </c>
      <c r="E1078" s="67"/>
    </row>
    <row r="1079" spans="2:5" s="1" customFormat="1" ht="13.9" customHeight="1" x14ac:dyDescent="0.2">
      <c r="B1079" s="63" t="s">
        <v>29</v>
      </c>
      <c r="C1079" s="63" t="s">
        <v>29</v>
      </c>
      <c r="D1079" s="63" t="s">
        <v>29</v>
      </c>
      <c r="E1079" s="67"/>
    </row>
    <row r="1080" spans="2:5" s="1" customFormat="1" ht="13.9" customHeight="1" x14ac:dyDescent="0.2">
      <c r="B1080" s="63" t="s">
        <v>29</v>
      </c>
      <c r="C1080" s="63" t="s">
        <v>29</v>
      </c>
      <c r="D1080" s="63" t="s">
        <v>29</v>
      </c>
      <c r="E1080" s="67"/>
    </row>
    <row r="1081" spans="2:5" s="1" customFormat="1" ht="13.9" customHeight="1" x14ac:dyDescent="0.2">
      <c r="B1081" s="63" t="s">
        <v>29</v>
      </c>
      <c r="C1081" s="63" t="s">
        <v>29</v>
      </c>
      <c r="D1081" s="63" t="s">
        <v>29</v>
      </c>
      <c r="E1081" s="67"/>
    </row>
    <row r="1082" spans="2:5" s="1" customFormat="1" ht="13.9" customHeight="1" x14ac:dyDescent="0.2">
      <c r="B1082" s="63" t="s">
        <v>29</v>
      </c>
      <c r="C1082" s="63" t="s">
        <v>29</v>
      </c>
      <c r="D1082" s="63" t="s">
        <v>29</v>
      </c>
      <c r="E1082" s="67"/>
    </row>
    <row r="1083" spans="2:5" s="1" customFormat="1" ht="13.9" customHeight="1" x14ac:dyDescent="0.2">
      <c r="B1083" s="63" t="s">
        <v>29</v>
      </c>
      <c r="C1083" s="63" t="s">
        <v>29</v>
      </c>
      <c r="D1083" s="63" t="s">
        <v>29</v>
      </c>
      <c r="E1083" s="67"/>
    </row>
    <row r="1084" spans="2:5" s="1" customFormat="1" ht="13.9" customHeight="1" x14ac:dyDescent="0.2">
      <c r="B1084" s="63" t="s">
        <v>29</v>
      </c>
      <c r="C1084" s="63" t="s">
        <v>29</v>
      </c>
      <c r="D1084" s="63" t="s">
        <v>29</v>
      </c>
      <c r="E1084" s="67"/>
    </row>
    <row r="1085" spans="2:5" s="1" customFormat="1" ht="13.9" customHeight="1" x14ac:dyDescent="0.2">
      <c r="B1085" s="63" t="s">
        <v>29</v>
      </c>
      <c r="C1085" s="63" t="s">
        <v>29</v>
      </c>
      <c r="D1085" s="63" t="s">
        <v>29</v>
      </c>
      <c r="E1085" s="67"/>
    </row>
    <row r="1086" spans="2:5" s="1" customFormat="1" ht="13.9" customHeight="1" x14ac:dyDescent="0.2">
      <c r="B1086" s="63" t="s">
        <v>29</v>
      </c>
      <c r="C1086" s="63" t="s">
        <v>29</v>
      </c>
      <c r="D1086" s="63" t="s">
        <v>29</v>
      </c>
      <c r="E1086" s="67"/>
    </row>
    <row r="1087" spans="2:5" s="1" customFormat="1" ht="13.9" customHeight="1" x14ac:dyDescent="0.2">
      <c r="B1087" s="63" t="s">
        <v>29</v>
      </c>
      <c r="C1087" s="63" t="s">
        <v>29</v>
      </c>
      <c r="D1087" s="63" t="s">
        <v>29</v>
      </c>
      <c r="E1087" s="67"/>
    </row>
    <row r="1088" spans="2:5" s="1" customFormat="1" ht="13.9" customHeight="1" x14ac:dyDescent="0.2">
      <c r="B1088" s="63" t="s">
        <v>29</v>
      </c>
      <c r="C1088" s="63" t="s">
        <v>29</v>
      </c>
      <c r="D1088" s="63" t="s">
        <v>29</v>
      </c>
      <c r="E1088" s="67"/>
    </row>
    <row r="1089" spans="2:5" s="1" customFormat="1" ht="13.9" customHeight="1" x14ac:dyDescent="0.2">
      <c r="B1089" s="63" t="s">
        <v>29</v>
      </c>
      <c r="C1089" s="63" t="s">
        <v>29</v>
      </c>
      <c r="D1089" s="63" t="s">
        <v>29</v>
      </c>
      <c r="E1089" s="67"/>
    </row>
    <row r="1090" spans="2:5" s="1" customFormat="1" ht="13.9" customHeight="1" x14ac:dyDescent="0.2">
      <c r="B1090" s="63" t="s">
        <v>29</v>
      </c>
      <c r="C1090" s="63" t="s">
        <v>29</v>
      </c>
      <c r="D1090" s="63" t="s">
        <v>29</v>
      </c>
      <c r="E1090" s="67"/>
    </row>
    <row r="1091" spans="2:5" s="1" customFormat="1" ht="13.9" customHeight="1" x14ac:dyDescent="0.2">
      <c r="B1091" s="63" t="s">
        <v>29</v>
      </c>
      <c r="C1091" s="63" t="s">
        <v>29</v>
      </c>
      <c r="D1091" s="63" t="s">
        <v>29</v>
      </c>
      <c r="E1091" s="67"/>
    </row>
    <row r="1092" spans="2:5" s="1" customFormat="1" ht="13.9" customHeight="1" x14ac:dyDescent="0.2">
      <c r="B1092" s="63" t="s">
        <v>29</v>
      </c>
      <c r="C1092" s="63" t="s">
        <v>29</v>
      </c>
      <c r="D1092" s="63" t="s">
        <v>29</v>
      </c>
      <c r="E1092" s="67"/>
    </row>
    <row r="1093" spans="2:5" s="1" customFormat="1" ht="13.9" customHeight="1" x14ac:dyDescent="0.2">
      <c r="B1093" s="63" t="s">
        <v>29</v>
      </c>
      <c r="C1093" s="63" t="s">
        <v>29</v>
      </c>
      <c r="D1093" s="63" t="s">
        <v>29</v>
      </c>
      <c r="E1093" s="67"/>
    </row>
    <row r="1094" spans="2:5" s="1" customFormat="1" ht="13.9" customHeight="1" x14ac:dyDescent="0.2">
      <c r="B1094" s="63" t="s">
        <v>29</v>
      </c>
      <c r="C1094" s="63" t="s">
        <v>29</v>
      </c>
      <c r="D1094" s="63" t="s">
        <v>29</v>
      </c>
      <c r="E1094" s="67"/>
    </row>
    <row r="1095" spans="2:5" s="1" customFormat="1" ht="13.9" customHeight="1" x14ac:dyDescent="0.2">
      <c r="B1095" s="63" t="s">
        <v>29</v>
      </c>
      <c r="C1095" s="63" t="s">
        <v>29</v>
      </c>
      <c r="D1095" s="63" t="s">
        <v>29</v>
      </c>
      <c r="E1095" s="67"/>
    </row>
    <row r="1096" spans="2:5" s="1" customFormat="1" ht="13.9" customHeight="1" x14ac:dyDescent="0.2">
      <c r="B1096" s="63" t="s">
        <v>29</v>
      </c>
      <c r="C1096" s="63" t="s">
        <v>29</v>
      </c>
      <c r="D1096" s="63" t="s">
        <v>29</v>
      </c>
      <c r="E1096" s="67"/>
    </row>
    <row r="1097" spans="2:5" s="1" customFormat="1" ht="13.9" customHeight="1" x14ac:dyDescent="0.2">
      <c r="B1097" s="63" t="s">
        <v>29</v>
      </c>
      <c r="C1097" s="63" t="s">
        <v>29</v>
      </c>
      <c r="D1097" s="63" t="s">
        <v>29</v>
      </c>
      <c r="E1097" s="67"/>
    </row>
    <row r="1098" spans="2:5" s="1" customFormat="1" ht="13.9" customHeight="1" x14ac:dyDescent="0.2">
      <c r="B1098" s="63" t="s">
        <v>29</v>
      </c>
      <c r="C1098" s="63" t="s">
        <v>29</v>
      </c>
      <c r="D1098" s="63" t="s">
        <v>29</v>
      </c>
      <c r="E1098" s="67"/>
    </row>
    <row r="1099" spans="2:5" s="1" customFormat="1" ht="13.9" customHeight="1" x14ac:dyDescent="0.2">
      <c r="B1099" s="63" t="s">
        <v>29</v>
      </c>
      <c r="C1099" s="63" t="s">
        <v>29</v>
      </c>
      <c r="D1099" s="63" t="s">
        <v>29</v>
      </c>
      <c r="E1099" s="67"/>
    </row>
    <row r="1100" spans="2:5" s="1" customFormat="1" ht="13.9" customHeight="1" x14ac:dyDescent="0.2">
      <c r="B1100" s="63" t="s">
        <v>29</v>
      </c>
      <c r="C1100" s="63" t="s">
        <v>29</v>
      </c>
      <c r="D1100" s="63" t="s">
        <v>29</v>
      </c>
      <c r="E1100" s="67"/>
    </row>
    <row r="1101" spans="2:5" s="1" customFormat="1" ht="13.9" customHeight="1" x14ac:dyDescent="0.2">
      <c r="B1101" s="63" t="s">
        <v>29</v>
      </c>
      <c r="C1101" s="63" t="s">
        <v>29</v>
      </c>
      <c r="D1101" s="63" t="s">
        <v>29</v>
      </c>
      <c r="E1101" s="67"/>
    </row>
    <row r="1102" spans="2:5" s="1" customFormat="1" ht="13.9" customHeight="1" x14ac:dyDescent="0.2">
      <c r="B1102" s="63" t="s">
        <v>29</v>
      </c>
      <c r="C1102" s="63" t="s">
        <v>29</v>
      </c>
      <c r="D1102" s="63" t="s">
        <v>29</v>
      </c>
      <c r="E1102" s="67"/>
    </row>
    <row r="1103" spans="2:5" s="1" customFormat="1" ht="13.9" customHeight="1" x14ac:dyDescent="0.2">
      <c r="B1103" s="63" t="s">
        <v>29</v>
      </c>
      <c r="C1103" s="63" t="s">
        <v>29</v>
      </c>
      <c r="D1103" s="63" t="s">
        <v>29</v>
      </c>
      <c r="E1103" s="67"/>
    </row>
    <row r="1104" spans="2:5" s="1" customFormat="1" ht="13.9" customHeight="1" x14ac:dyDescent="0.2">
      <c r="B1104" s="63" t="s">
        <v>29</v>
      </c>
      <c r="C1104" s="63" t="s">
        <v>29</v>
      </c>
      <c r="D1104" s="63" t="s">
        <v>29</v>
      </c>
      <c r="E1104" s="67"/>
    </row>
    <row r="1105" spans="2:5" s="1" customFormat="1" ht="13.9" customHeight="1" x14ac:dyDescent="0.2">
      <c r="B1105" s="63" t="s">
        <v>29</v>
      </c>
      <c r="C1105" s="63" t="s">
        <v>29</v>
      </c>
      <c r="D1105" s="63" t="s">
        <v>29</v>
      </c>
      <c r="E1105" s="67"/>
    </row>
    <row r="1106" spans="2:5" s="1" customFormat="1" ht="13.9" customHeight="1" x14ac:dyDescent="0.2">
      <c r="B1106" s="63" t="s">
        <v>29</v>
      </c>
      <c r="C1106" s="63" t="s">
        <v>29</v>
      </c>
      <c r="D1106" s="63" t="s">
        <v>29</v>
      </c>
      <c r="E1106" s="67"/>
    </row>
    <row r="1107" spans="2:5" s="1" customFormat="1" ht="13.9" customHeight="1" x14ac:dyDescent="0.2">
      <c r="B1107" s="63" t="s">
        <v>29</v>
      </c>
      <c r="C1107" s="63" t="s">
        <v>29</v>
      </c>
      <c r="D1107" s="63" t="s">
        <v>29</v>
      </c>
      <c r="E1107" s="67"/>
    </row>
    <row r="1108" spans="2:5" s="1" customFormat="1" ht="13.9" customHeight="1" x14ac:dyDescent="0.2">
      <c r="B1108" s="63" t="s">
        <v>29</v>
      </c>
      <c r="C1108" s="63" t="s">
        <v>29</v>
      </c>
      <c r="D1108" s="63" t="s">
        <v>29</v>
      </c>
      <c r="E1108" s="67"/>
    </row>
    <row r="1109" spans="2:5" s="1" customFormat="1" ht="13.9" customHeight="1" x14ac:dyDescent="0.2">
      <c r="B1109" s="63" t="s">
        <v>29</v>
      </c>
      <c r="C1109" s="63" t="s">
        <v>29</v>
      </c>
      <c r="D1109" s="63" t="s">
        <v>29</v>
      </c>
      <c r="E1109" s="67"/>
    </row>
    <row r="1110" spans="2:5" s="1" customFormat="1" ht="13.9" customHeight="1" x14ac:dyDescent="0.2">
      <c r="B1110" s="63" t="s">
        <v>29</v>
      </c>
      <c r="C1110" s="63" t="s">
        <v>29</v>
      </c>
      <c r="D1110" s="63" t="s">
        <v>29</v>
      </c>
      <c r="E1110" s="67"/>
    </row>
    <row r="1111" spans="2:5" s="1" customFormat="1" ht="13.9" customHeight="1" x14ac:dyDescent="0.2">
      <c r="B1111" s="63" t="s">
        <v>29</v>
      </c>
      <c r="C1111" s="63" t="s">
        <v>29</v>
      </c>
      <c r="D1111" s="63" t="s">
        <v>29</v>
      </c>
      <c r="E1111" s="67"/>
    </row>
    <row r="1112" spans="2:5" s="1" customFormat="1" ht="13.9" customHeight="1" x14ac:dyDescent="0.2">
      <c r="B1112" s="63" t="s">
        <v>29</v>
      </c>
      <c r="C1112" s="63" t="s">
        <v>29</v>
      </c>
      <c r="D1112" s="63" t="s">
        <v>29</v>
      </c>
      <c r="E1112" s="67"/>
    </row>
    <row r="1113" spans="2:5" s="1" customFormat="1" ht="13.9" customHeight="1" x14ac:dyDescent="0.2">
      <c r="B1113" s="63" t="s">
        <v>29</v>
      </c>
      <c r="C1113" s="63" t="s">
        <v>29</v>
      </c>
      <c r="D1113" s="63" t="s">
        <v>29</v>
      </c>
      <c r="E1113" s="67"/>
    </row>
    <row r="1114" spans="2:5" s="1" customFormat="1" ht="13.9" customHeight="1" x14ac:dyDescent="0.2">
      <c r="B1114" s="63" t="s">
        <v>29</v>
      </c>
      <c r="C1114" s="63" t="s">
        <v>29</v>
      </c>
      <c r="D1114" s="63" t="s">
        <v>29</v>
      </c>
      <c r="E1114" s="67"/>
    </row>
    <row r="1115" spans="2:5" s="1" customFormat="1" ht="13.9" customHeight="1" x14ac:dyDescent="0.2">
      <c r="B1115" s="63" t="s">
        <v>29</v>
      </c>
      <c r="C1115" s="63" t="s">
        <v>29</v>
      </c>
      <c r="D1115" s="63" t="s">
        <v>29</v>
      </c>
      <c r="E1115" s="67"/>
    </row>
    <row r="1116" spans="2:5" s="1" customFormat="1" ht="13.9" customHeight="1" x14ac:dyDescent="0.2">
      <c r="B1116" s="63" t="s">
        <v>29</v>
      </c>
      <c r="C1116" s="63" t="s">
        <v>29</v>
      </c>
      <c r="D1116" s="63" t="s">
        <v>29</v>
      </c>
      <c r="E1116" s="67"/>
    </row>
    <row r="1117" spans="2:5" s="1" customFormat="1" ht="13.9" customHeight="1" x14ac:dyDescent="0.2">
      <c r="B1117" s="63" t="s">
        <v>29</v>
      </c>
      <c r="C1117" s="63" t="s">
        <v>29</v>
      </c>
      <c r="D1117" s="63" t="s">
        <v>29</v>
      </c>
      <c r="E1117" s="67"/>
    </row>
    <row r="1118" spans="2:5" s="1" customFormat="1" ht="13.9" customHeight="1" x14ac:dyDescent="0.2">
      <c r="B1118" s="63" t="s">
        <v>29</v>
      </c>
      <c r="C1118" s="63" t="s">
        <v>29</v>
      </c>
      <c r="D1118" s="63" t="s">
        <v>29</v>
      </c>
      <c r="E1118" s="67"/>
    </row>
    <row r="1119" spans="2:5" s="1" customFormat="1" ht="13.9" customHeight="1" x14ac:dyDescent="0.2">
      <c r="B1119" s="63" t="s">
        <v>29</v>
      </c>
      <c r="C1119" s="63" t="s">
        <v>29</v>
      </c>
      <c r="D1119" s="63" t="s">
        <v>29</v>
      </c>
      <c r="E1119" s="67"/>
    </row>
    <row r="1120" spans="2:5" s="1" customFormat="1" ht="13.9" customHeight="1" x14ac:dyDescent="0.2">
      <c r="B1120" s="63" t="s">
        <v>29</v>
      </c>
      <c r="C1120" s="63" t="s">
        <v>29</v>
      </c>
      <c r="D1120" s="63" t="s">
        <v>29</v>
      </c>
      <c r="E1120" s="67"/>
    </row>
    <row r="1121" spans="2:5" s="1" customFormat="1" ht="13.9" customHeight="1" x14ac:dyDescent="0.2">
      <c r="B1121" s="63" t="s">
        <v>29</v>
      </c>
      <c r="C1121" s="63" t="s">
        <v>29</v>
      </c>
      <c r="D1121" s="63" t="s">
        <v>29</v>
      </c>
      <c r="E1121" s="67"/>
    </row>
    <row r="1122" spans="2:5" s="1" customFormat="1" ht="13.9" customHeight="1" x14ac:dyDescent="0.2">
      <c r="B1122" s="63" t="s">
        <v>29</v>
      </c>
      <c r="C1122" s="63" t="s">
        <v>29</v>
      </c>
      <c r="D1122" s="63" t="s">
        <v>29</v>
      </c>
      <c r="E1122" s="67"/>
    </row>
    <row r="1123" spans="2:5" s="1" customFormat="1" ht="13.9" customHeight="1" x14ac:dyDescent="0.2">
      <c r="B1123" s="63" t="s">
        <v>29</v>
      </c>
      <c r="C1123" s="63" t="s">
        <v>29</v>
      </c>
      <c r="D1123" s="63" t="s">
        <v>29</v>
      </c>
      <c r="E1123" s="67"/>
    </row>
    <row r="1124" spans="2:5" s="1" customFormat="1" ht="13.9" customHeight="1" x14ac:dyDescent="0.2">
      <c r="B1124" s="63" t="s">
        <v>29</v>
      </c>
      <c r="C1124" s="63" t="s">
        <v>29</v>
      </c>
      <c r="D1124" s="63" t="s">
        <v>29</v>
      </c>
      <c r="E1124" s="67"/>
    </row>
    <row r="1125" spans="2:5" s="1" customFormat="1" ht="13.9" customHeight="1" x14ac:dyDescent="0.2">
      <c r="B1125" s="63" t="s">
        <v>29</v>
      </c>
      <c r="C1125" s="63" t="s">
        <v>29</v>
      </c>
      <c r="D1125" s="63" t="s">
        <v>29</v>
      </c>
      <c r="E1125" s="67"/>
    </row>
    <row r="1126" spans="2:5" s="1" customFormat="1" ht="13.9" customHeight="1" x14ac:dyDescent="0.2">
      <c r="B1126" s="63" t="s">
        <v>29</v>
      </c>
      <c r="C1126" s="63" t="s">
        <v>29</v>
      </c>
      <c r="D1126" s="63" t="s">
        <v>29</v>
      </c>
      <c r="E1126" s="67"/>
    </row>
    <row r="1127" spans="2:5" s="1" customFormat="1" ht="13.9" customHeight="1" x14ac:dyDescent="0.2">
      <c r="B1127" s="63" t="s">
        <v>29</v>
      </c>
      <c r="C1127" s="63" t="s">
        <v>29</v>
      </c>
      <c r="D1127" s="63" t="s">
        <v>29</v>
      </c>
      <c r="E1127" s="67"/>
    </row>
    <row r="1128" spans="2:5" s="1" customFormat="1" ht="13.9" customHeight="1" x14ac:dyDescent="0.2">
      <c r="B1128" s="63" t="s">
        <v>29</v>
      </c>
      <c r="C1128" s="63" t="s">
        <v>29</v>
      </c>
      <c r="D1128" s="63" t="s">
        <v>29</v>
      </c>
      <c r="E1128" s="67"/>
    </row>
    <row r="1129" spans="2:5" s="1" customFormat="1" ht="13.9" customHeight="1" x14ac:dyDescent="0.2">
      <c r="B1129" s="63" t="s">
        <v>29</v>
      </c>
      <c r="C1129" s="63" t="s">
        <v>29</v>
      </c>
      <c r="D1129" s="63" t="s">
        <v>29</v>
      </c>
      <c r="E1129" s="67"/>
    </row>
    <row r="1130" spans="2:5" s="1" customFormat="1" ht="13.9" customHeight="1" x14ac:dyDescent="0.2">
      <c r="B1130" s="63" t="s">
        <v>29</v>
      </c>
      <c r="C1130" s="63" t="s">
        <v>29</v>
      </c>
      <c r="D1130" s="63" t="s">
        <v>29</v>
      </c>
      <c r="E1130" s="67"/>
    </row>
    <row r="1131" spans="2:5" s="1" customFormat="1" ht="13.9" customHeight="1" x14ac:dyDescent="0.2">
      <c r="B1131" s="63" t="s">
        <v>29</v>
      </c>
      <c r="C1131" s="63" t="s">
        <v>29</v>
      </c>
      <c r="D1131" s="63" t="s">
        <v>29</v>
      </c>
      <c r="E1131" s="67"/>
    </row>
    <row r="1132" spans="2:5" s="1" customFormat="1" ht="13.9" customHeight="1" x14ac:dyDescent="0.2">
      <c r="B1132" s="63" t="s">
        <v>29</v>
      </c>
      <c r="C1132" s="63" t="s">
        <v>29</v>
      </c>
      <c r="D1132" s="63" t="s">
        <v>29</v>
      </c>
      <c r="E1132" s="67"/>
    </row>
    <row r="1133" spans="2:5" s="1" customFormat="1" ht="13.9" customHeight="1" x14ac:dyDescent="0.2">
      <c r="B1133" s="63" t="s">
        <v>29</v>
      </c>
      <c r="C1133" s="63" t="s">
        <v>29</v>
      </c>
      <c r="D1133" s="63" t="s">
        <v>29</v>
      </c>
      <c r="E1133" s="67"/>
    </row>
    <row r="1134" spans="2:5" s="1" customFormat="1" ht="13.9" customHeight="1" x14ac:dyDescent="0.2">
      <c r="B1134" s="63" t="s">
        <v>29</v>
      </c>
      <c r="C1134" s="63" t="s">
        <v>29</v>
      </c>
      <c r="D1134" s="63" t="s">
        <v>29</v>
      </c>
      <c r="E1134" s="67"/>
    </row>
    <row r="1135" spans="2:5" s="1" customFormat="1" ht="13.9" customHeight="1" x14ac:dyDescent="0.2">
      <c r="B1135" s="63" t="s">
        <v>29</v>
      </c>
      <c r="C1135" s="63" t="s">
        <v>29</v>
      </c>
      <c r="D1135" s="63" t="s">
        <v>29</v>
      </c>
      <c r="E1135" s="67"/>
    </row>
    <row r="1136" spans="2:5" s="1" customFormat="1" ht="13.9" customHeight="1" x14ac:dyDescent="0.2">
      <c r="B1136" s="63" t="s">
        <v>29</v>
      </c>
      <c r="C1136" s="63" t="s">
        <v>29</v>
      </c>
      <c r="D1136" s="63" t="s">
        <v>29</v>
      </c>
      <c r="E1136" s="67"/>
    </row>
    <row r="1137" spans="2:5" s="1" customFormat="1" ht="13.9" customHeight="1" x14ac:dyDescent="0.2">
      <c r="B1137" s="63" t="s">
        <v>29</v>
      </c>
      <c r="C1137" s="63" t="s">
        <v>29</v>
      </c>
      <c r="D1137" s="63" t="s">
        <v>29</v>
      </c>
      <c r="E1137" s="67"/>
    </row>
    <row r="1138" spans="2:5" s="1" customFormat="1" ht="13.9" customHeight="1" x14ac:dyDescent="0.2">
      <c r="B1138" s="63" t="s">
        <v>29</v>
      </c>
      <c r="C1138" s="63" t="s">
        <v>29</v>
      </c>
      <c r="D1138" s="63" t="s">
        <v>29</v>
      </c>
      <c r="E1138" s="67"/>
    </row>
    <row r="1139" spans="2:5" s="1" customFormat="1" ht="13.9" customHeight="1" x14ac:dyDescent="0.2">
      <c r="B1139" s="63" t="s">
        <v>29</v>
      </c>
      <c r="C1139" s="63" t="s">
        <v>29</v>
      </c>
      <c r="D1139" s="63" t="s">
        <v>29</v>
      </c>
      <c r="E1139" s="67"/>
    </row>
    <row r="1140" spans="2:5" s="1" customFormat="1" ht="13.9" customHeight="1" x14ac:dyDescent="0.2">
      <c r="B1140" s="63" t="s">
        <v>29</v>
      </c>
      <c r="C1140" s="63" t="s">
        <v>29</v>
      </c>
      <c r="D1140" s="63" t="s">
        <v>29</v>
      </c>
      <c r="E1140" s="67"/>
    </row>
    <row r="1141" spans="2:5" s="1" customFormat="1" ht="13.9" customHeight="1" x14ac:dyDescent="0.2">
      <c r="B1141" s="63" t="s">
        <v>29</v>
      </c>
      <c r="C1141" s="63" t="s">
        <v>29</v>
      </c>
      <c r="D1141" s="63" t="s">
        <v>29</v>
      </c>
      <c r="E1141" s="67"/>
    </row>
    <row r="1142" spans="2:5" s="1" customFormat="1" ht="13.9" customHeight="1" x14ac:dyDescent="0.2">
      <c r="B1142" s="63" t="s">
        <v>29</v>
      </c>
      <c r="C1142" s="63" t="s">
        <v>29</v>
      </c>
      <c r="D1142" s="63" t="s">
        <v>29</v>
      </c>
      <c r="E1142" s="67"/>
    </row>
    <row r="1143" spans="2:5" s="1" customFormat="1" ht="13.9" customHeight="1" x14ac:dyDescent="0.2">
      <c r="B1143" s="63" t="s">
        <v>29</v>
      </c>
      <c r="C1143" s="63" t="s">
        <v>29</v>
      </c>
      <c r="D1143" s="63" t="s">
        <v>29</v>
      </c>
      <c r="E1143" s="67"/>
    </row>
    <row r="1144" spans="2:5" s="1" customFormat="1" ht="13.9" customHeight="1" x14ac:dyDescent="0.2">
      <c r="B1144" s="63" t="s">
        <v>29</v>
      </c>
      <c r="C1144" s="63" t="s">
        <v>29</v>
      </c>
      <c r="D1144" s="63" t="s">
        <v>29</v>
      </c>
      <c r="E1144" s="67"/>
    </row>
    <row r="1145" spans="2:5" s="1" customFormat="1" ht="13.9" customHeight="1" x14ac:dyDescent="0.2">
      <c r="B1145" s="63" t="s">
        <v>29</v>
      </c>
      <c r="C1145" s="63" t="s">
        <v>29</v>
      </c>
      <c r="D1145" s="63" t="s">
        <v>29</v>
      </c>
      <c r="E1145" s="67"/>
    </row>
    <row r="1146" spans="2:5" s="1" customFormat="1" ht="13.9" customHeight="1" x14ac:dyDescent="0.2">
      <c r="B1146" s="63" t="s">
        <v>29</v>
      </c>
      <c r="C1146" s="63" t="s">
        <v>29</v>
      </c>
      <c r="D1146" s="63" t="s">
        <v>29</v>
      </c>
      <c r="E1146" s="67"/>
    </row>
    <row r="1147" spans="2:5" s="1" customFormat="1" ht="13.9" customHeight="1" x14ac:dyDescent="0.2">
      <c r="B1147" s="63" t="s">
        <v>29</v>
      </c>
      <c r="C1147" s="63" t="s">
        <v>29</v>
      </c>
      <c r="D1147" s="63" t="s">
        <v>29</v>
      </c>
      <c r="E1147" s="67"/>
    </row>
    <row r="1148" spans="2:5" s="1" customFormat="1" ht="13.9" customHeight="1" x14ac:dyDescent="0.2">
      <c r="B1148" s="63" t="s">
        <v>29</v>
      </c>
      <c r="C1148" s="63" t="s">
        <v>29</v>
      </c>
      <c r="D1148" s="63" t="s">
        <v>29</v>
      </c>
      <c r="E1148" s="67"/>
    </row>
    <row r="1149" spans="2:5" s="1" customFormat="1" ht="13.9" customHeight="1" x14ac:dyDescent="0.2">
      <c r="B1149" s="63" t="s">
        <v>29</v>
      </c>
      <c r="C1149" s="63" t="s">
        <v>29</v>
      </c>
      <c r="D1149" s="63" t="s">
        <v>29</v>
      </c>
      <c r="E1149" s="67"/>
    </row>
    <row r="1150" spans="2:5" s="1" customFormat="1" ht="13.9" customHeight="1" x14ac:dyDescent="0.2">
      <c r="B1150" s="63" t="s">
        <v>29</v>
      </c>
      <c r="C1150" s="63" t="s">
        <v>29</v>
      </c>
      <c r="D1150" s="63" t="s">
        <v>29</v>
      </c>
      <c r="E1150" s="67"/>
    </row>
    <row r="1151" spans="2:5" s="1" customFormat="1" ht="13.9" customHeight="1" x14ac:dyDescent="0.2">
      <c r="B1151" s="63" t="s">
        <v>29</v>
      </c>
      <c r="C1151" s="63" t="s">
        <v>29</v>
      </c>
      <c r="D1151" s="63" t="s">
        <v>29</v>
      </c>
      <c r="E1151" s="67"/>
    </row>
    <row r="1152" spans="2:5" s="1" customFormat="1" ht="13.9" customHeight="1" x14ac:dyDescent="0.2">
      <c r="B1152" s="63" t="s">
        <v>29</v>
      </c>
      <c r="C1152" s="63" t="s">
        <v>29</v>
      </c>
      <c r="D1152" s="63" t="s">
        <v>29</v>
      </c>
      <c r="E1152" s="67"/>
    </row>
    <row r="1153" spans="2:5" s="1" customFormat="1" ht="13.9" customHeight="1" x14ac:dyDescent="0.2">
      <c r="B1153" s="63" t="s">
        <v>29</v>
      </c>
      <c r="C1153" s="63" t="s">
        <v>29</v>
      </c>
      <c r="D1153" s="63" t="s">
        <v>29</v>
      </c>
      <c r="E1153" s="67"/>
    </row>
    <row r="1154" spans="2:5" s="1" customFormat="1" ht="13.9" customHeight="1" x14ac:dyDescent="0.2">
      <c r="B1154" s="63" t="s">
        <v>29</v>
      </c>
      <c r="C1154" s="63" t="s">
        <v>29</v>
      </c>
      <c r="D1154" s="63" t="s">
        <v>29</v>
      </c>
      <c r="E1154" s="67"/>
    </row>
    <row r="1155" spans="2:5" s="1" customFormat="1" ht="13.9" customHeight="1" x14ac:dyDescent="0.2">
      <c r="B1155" s="63" t="s">
        <v>29</v>
      </c>
      <c r="C1155" s="63" t="s">
        <v>29</v>
      </c>
      <c r="D1155" s="63" t="s">
        <v>29</v>
      </c>
      <c r="E1155" s="67"/>
    </row>
    <row r="1156" spans="2:5" s="1" customFormat="1" ht="13.9" customHeight="1" x14ac:dyDescent="0.2">
      <c r="B1156" s="63" t="s">
        <v>29</v>
      </c>
      <c r="C1156" s="63" t="s">
        <v>29</v>
      </c>
      <c r="D1156" s="63" t="s">
        <v>29</v>
      </c>
      <c r="E1156" s="67"/>
    </row>
    <row r="1157" spans="2:5" s="1" customFormat="1" ht="13.9" customHeight="1" x14ac:dyDescent="0.2">
      <c r="B1157" s="63" t="s">
        <v>29</v>
      </c>
      <c r="C1157" s="63" t="s">
        <v>29</v>
      </c>
      <c r="D1157" s="63" t="s">
        <v>29</v>
      </c>
      <c r="E1157" s="67"/>
    </row>
    <row r="1158" spans="2:5" s="1" customFormat="1" ht="13.9" customHeight="1" x14ac:dyDescent="0.2">
      <c r="B1158" s="63" t="s">
        <v>29</v>
      </c>
      <c r="C1158" s="63" t="s">
        <v>29</v>
      </c>
      <c r="D1158" s="63" t="s">
        <v>29</v>
      </c>
      <c r="E1158" s="67"/>
    </row>
    <row r="1159" spans="2:5" s="1" customFormat="1" ht="13.9" customHeight="1" x14ac:dyDescent="0.2">
      <c r="B1159" s="63" t="s">
        <v>29</v>
      </c>
      <c r="C1159" s="63" t="s">
        <v>29</v>
      </c>
      <c r="D1159" s="63" t="s">
        <v>29</v>
      </c>
      <c r="E1159" s="67"/>
    </row>
    <row r="1160" spans="2:5" s="1" customFormat="1" ht="13.9" customHeight="1" x14ac:dyDescent="0.2">
      <c r="B1160" s="63" t="s">
        <v>29</v>
      </c>
      <c r="C1160" s="63" t="s">
        <v>29</v>
      </c>
      <c r="D1160" s="63" t="s">
        <v>29</v>
      </c>
      <c r="E1160" s="67"/>
    </row>
    <row r="1161" spans="2:5" s="1" customFormat="1" ht="13.9" customHeight="1" x14ac:dyDescent="0.2">
      <c r="B1161" s="63" t="s">
        <v>29</v>
      </c>
      <c r="C1161" s="63" t="s">
        <v>29</v>
      </c>
      <c r="D1161" s="63" t="s">
        <v>29</v>
      </c>
      <c r="E1161" s="67"/>
    </row>
    <row r="1162" spans="2:5" s="1" customFormat="1" ht="13.9" customHeight="1" x14ac:dyDescent="0.2">
      <c r="B1162" s="63" t="s">
        <v>29</v>
      </c>
      <c r="C1162" s="63" t="s">
        <v>29</v>
      </c>
      <c r="D1162" s="63" t="s">
        <v>29</v>
      </c>
      <c r="E1162" s="67"/>
    </row>
    <row r="1163" spans="2:5" s="1" customFormat="1" ht="13.9" customHeight="1" x14ac:dyDescent="0.2">
      <c r="B1163" s="63" t="s">
        <v>29</v>
      </c>
      <c r="C1163" s="63" t="s">
        <v>29</v>
      </c>
      <c r="D1163" s="63" t="s">
        <v>29</v>
      </c>
      <c r="E1163" s="67"/>
    </row>
    <row r="1164" spans="2:5" s="1" customFormat="1" ht="13.9" customHeight="1" x14ac:dyDescent="0.2">
      <c r="B1164" s="63" t="s">
        <v>29</v>
      </c>
      <c r="C1164" s="63" t="s">
        <v>29</v>
      </c>
      <c r="D1164" s="63" t="s">
        <v>29</v>
      </c>
      <c r="E1164" s="67"/>
    </row>
    <row r="1165" spans="2:5" s="1" customFormat="1" ht="13.9" customHeight="1" x14ac:dyDescent="0.2">
      <c r="B1165" s="63" t="s">
        <v>29</v>
      </c>
      <c r="C1165" s="63" t="s">
        <v>29</v>
      </c>
      <c r="D1165" s="63" t="s">
        <v>29</v>
      </c>
      <c r="E1165" s="67"/>
    </row>
    <row r="1166" spans="2:5" s="1" customFormat="1" ht="13.9" customHeight="1" x14ac:dyDescent="0.2">
      <c r="B1166" s="63" t="s">
        <v>29</v>
      </c>
      <c r="C1166" s="63" t="s">
        <v>29</v>
      </c>
      <c r="D1166" s="63" t="s">
        <v>29</v>
      </c>
      <c r="E1166" s="67"/>
    </row>
    <row r="1167" spans="2:5" s="1" customFormat="1" ht="13.9" customHeight="1" x14ac:dyDescent="0.2">
      <c r="B1167" s="63" t="s">
        <v>29</v>
      </c>
      <c r="C1167" s="63" t="s">
        <v>29</v>
      </c>
      <c r="D1167" s="63" t="s">
        <v>29</v>
      </c>
      <c r="E1167" s="67"/>
    </row>
    <row r="1168" spans="2:5" s="1" customFormat="1" ht="13.9" customHeight="1" x14ac:dyDescent="0.2">
      <c r="B1168" s="63" t="s">
        <v>29</v>
      </c>
      <c r="C1168" s="63" t="s">
        <v>29</v>
      </c>
      <c r="D1168" s="63" t="s">
        <v>29</v>
      </c>
      <c r="E1168" s="67"/>
    </row>
    <row r="1169" spans="2:5" s="1" customFormat="1" ht="13.9" customHeight="1" x14ac:dyDescent="0.2">
      <c r="B1169" s="63" t="s">
        <v>29</v>
      </c>
      <c r="C1169" s="63" t="s">
        <v>29</v>
      </c>
      <c r="D1169" s="63" t="s">
        <v>29</v>
      </c>
      <c r="E1169" s="67"/>
    </row>
    <row r="1170" spans="2:5" s="1" customFormat="1" ht="13.9" customHeight="1" x14ac:dyDescent="0.2">
      <c r="B1170" s="63" t="s">
        <v>29</v>
      </c>
      <c r="C1170" s="63" t="s">
        <v>29</v>
      </c>
      <c r="D1170" s="63" t="s">
        <v>29</v>
      </c>
      <c r="E1170" s="67"/>
    </row>
    <row r="1171" spans="2:5" s="1" customFormat="1" ht="13.9" customHeight="1" x14ac:dyDescent="0.2">
      <c r="B1171" s="63" t="s">
        <v>29</v>
      </c>
      <c r="C1171" s="63" t="s">
        <v>29</v>
      </c>
      <c r="D1171" s="63" t="s">
        <v>29</v>
      </c>
      <c r="E1171" s="67"/>
    </row>
    <row r="1172" spans="2:5" s="1" customFormat="1" ht="13.9" customHeight="1" x14ac:dyDescent="0.2">
      <c r="B1172" s="63" t="s">
        <v>29</v>
      </c>
      <c r="C1172" s="63" t="s">
        <v>29</v>
      </c>
      <c r="D1172" s="63" t="s">
        <v>29</v>
      </c>
      <c r="E1172" s="67"/>
    </row>
    <row r="1173" spans="2:5" s="1" customFormat="1" ht="13.9" customHeight="1" x14ac:dyDescent="0.2">
      <c r="B1173" s="63" t="s">
        <v>29</v>
      </c>
      <c r="C1173" s="63" t="s">
        <v>29</v>
      </c>
      <c r="D1173" s="63" t="s">
        <v>29</v>
      </c>
      <c r="E1173" s="67"/>
    </row>
    <row r="1174" spans="2:5" s="1" customFormat="1" ht="13.9" customHeight="1" x14ac:dyDescent="0.2">
      <c r="B1174" s="63" t="s">
        <v>29</v>
      </c>
      <c r="C1174" s="63" t="s">
        <v>29</v>
      </c>
      <c r="D1174" s="63" t="s">
        <v>29</v>
      </c>
      <c r="E1174" s="67"/>
    </row>
    <row r="1175" spans="2:5" s="1" customFormat="1" ht="13.9" customHeight="1" x14ac:dyDescent="0.2">
      <c r="B1175" s="63" t="s">
        <v>29</v>
      </c>
      <c r="C1175" s="63" t="s">
        <v>29</v>
      </c>
      <c r="D1175" s="63" t="s">
        <v>29</v>
      </c>
      <c r="E1175" s="67"/>
    </row>
    <row r="1176" spans="2:5" s="1" customFormat="1" ht="13.9" customHeight="1" x14ac:dyDescent="0.2">
      <c r="B1176" s="63" t="s">
        <v>29</v>
      </c>
      <c r="C1176" s="63" t="s">
        <v>29</v>
      </c>
      <c r="D1176" s="63" t="s">
        <v>29</v>
      </c>
      <c r="E1176" s="67"/>
    </row>
    <row r="1177" spans="2:5" s="1" customFormat="1" ht="13.9" customHeight="1" x14ac:dyDescent="0.2">
      <c r="B1177" s="63" t="s">
        <v>29</v>
      </c>
      <c r="C1177" s="63" t="s">
        <v>29</v>
      </c>
      <c r="D1177" s="63" t="s">
        <v>29</v>
      </c>
      <c r="E1177" s="67"/>
    </row>
    <row r="1178" spans="2:5" s="1" customFormat="1" ht="13.9" customHeight="1" x14ac:dyDescent="0.2">
      <c r="B1178" s="63" t="s">
        <v>29</v>
      </c>
      <c r="C1178" s="63" t="s">
        <v>29</v>
      </c>
      <c r="D1178" s="63" t="s">
        <v>29</v>
      </c>
      <c r="E1178" s="67"/>
    </row>
    <row r="1179" spans="2:5" s="1" customFormat="1" ht="13.9" customHeight="1" x14ac:dyDescent="0.2">
      <c r="B1179" s="63" t="s">
        <v>29</v>
      </c>
      <c r="C1179" s="63" t="s">
        <v>29</v>
      </c>
      <c r="D1179" s="63" t="s">
        <v>29</v>
      </c>
      <c r="E1179" s="67"/>
    </row>
    <row r="1180" spans="2:5" s="1" customFormat="1" ht="13.9" customHeight="1" x14ac:dyDescent="0.2">
      <c r="B1180" s="63" t="s">
        <v>29</v>
      </c>
      <c r="C1180" s="63" t="s">
        <v>29</v>
      </c>
      <c r="D1180" s="63" t="s">
        <v>29</v>
      </c>
      <c r="E1180" s="67"/>
    </row>
    <row r="1181" spans="2:5" s="1" customFormat="1" ht="13.9" customHeight="1" x14ac:dyDescent="0.2">
      <c r="B1181" s="63" t="s">
        <v>29</v>
      </c>
      <c r="C1181" s="63" t="s">
        <v>29</v>
      </c>
      <c r="D1181" s="63" t="s">
        <v>29</v>
      </c>
      <c r="E1181" s="67"/>
    </row>
    <row r="1182" spans="2:5" s="1" customFormat="1" ht="13.9" customHeight="1" x14ac:dyDescent="0.2">
      <c r="B1182" s="63" t="s">
        <v>29</v>
      </c>
      <c r="C1182" s="63" t="s">
        <v>29</v>
      </c>
      <c r="D1182" s="63" t="s">
        <v>29</v>
      </c>
      <c r="E1182" s="67"/>
    </row>
    <row r="1183" spans="2:5" s="1" customFormat="1" ht="13.9" customHeight="1" x14ac:dyDescent="0.2">
      <c r="B1183" s="63" t="s">
        <v>29</v>
      </c>
      <c r="C1183" s="63" t="s">
        <v>29</v>
      </c>
      <c r="D1183" s="63" t="s">
        <v>29</v>
      </c>
      <c r="E1183" s="67"/>
    </row>
    <row r="1184" spans="2:5" s="1" customFormat="1" ht="13.9" customHeight="1" x14ac:dyDescent="0.2">
      <c r="B1184" s="63" t="s">
        <v>29</v>
      </c>
      <c r="C1184" s="63" t="s">
        <v>29</v>
      </c>
      <c r="D1184" s="63" t="s">
        <v>29</v>
      </c>
      <c r="E1184" s="67"/>
    </row>
    <row r="1185" spans="2:5" s="1" customFormat="1" ht="13.9" customHeight="1" x14ac:dyDescent="0.2">
      <c r="B1185" s="63" t="s">
        <v>29</v>
      </c>
      <c r="C1185" s="63" t="s">
        <v>29</v>
      </c>
      <c r="D1185" s="63" t="s">
        <v>29</v>
      </c>
      <c r="E1185" s="67"/>
    </row>
    <row r="1186" spans="2:5" s="1" customFormat="1" ht="13.9" customHeight="1" x14ac:dyDescent="0.2">
      <c r="B1186" s="63" t="s">
        <v>29</v>
      </c>
      <c r="C1186" s="63" t="s">
        <v>29</v>
      </c>
      <c r="D1186" s="63" t="s">
        <v>29</v>
      </c>
      <c r="E1186" s="67"/>
    </row>
    <row r="1187" spans="2:5" s="1" customFormat="1" ht="13.9" customHeight="1" x14ac:dyDescent="0.2">
      <c r="B1187" s="63" t="s">
        <v>29</v>
      </c>
      <c r="C1187" s="63" t="s">
        <v>29</v>
      </c>
      <c r="D1187" s="63" t="s">
        <v>29</v>
      </c>
      <c r="E1187" s="67"/>
    </row>
    <row r="1188" spans="2:5" s="1" customFormat="1" ht="13.9" customHeight="1" x14ac:dyDescent="0.2">
      <c r="B1188" s="63" t="s">
        <v>29</v>
      </c>
      <c r="C1188" s="63" t="s">
        <v>29</v>
      </c>
      <c r="D1188" s="63" t="s">
        <v>29</v>
      </c>
      <c r="E1188" s="67"/>
    </row>
    <row r="1189" spans="2:5" s="1" customFormat="1" ht="13.9" customHeight="1" x14ac:dyDescent="0.2">
      <c r="B1189" s="63" t="s">
        <v>29</v>
      </c>
      <c r="C1189" s="63" t="s">
        <v>29</v>
      </c>
      <c r="D1189" s="63" t="s">
        <v>29</v>
      </c>
      <c r="E1189" s="67"/>
    </row>
    <row r="1190" spans="2:5" s="1" customFormat="1" ht="13.9" customHeight="1" x14ac:dyDescent="0.2">
      <c r="B1190" s="63" t="s">
        <v>29</v>
      </c>
      <c r="C1190" s="63" t="s">
        <v>29</v>
      </c>
      <c r="D1190" s="63" t="s">
        <v>29</v>
      </c>
      <c r="E1190" s="67"/>
    </row>
    <row r="1191" spans="2:5" s="1" customFormat="1" ht="13.9" customHeight="1" x14ac:dyDescent="0.2">
      <c r="B1191" s="63" t="s">
        <v>29</v>
      </c>
      <c r="C1191" s="63" t="s">
        <v>29</v>
      </c>
      <c r="D1191" s="63" t="s">
        <v>29</v>
      </c>
      <c r="E1191" s="67"/>
    </row>
    <row r="1192" spans="2:5" s="1" customFormat="1" ht="13.9" customHeight="1" x14ac:dyDescent="0.2">
      <c r="B1192" s="63" t="s">
        <v>29</v>
      </c>
      <c r="C1192" s="63" t="s">
        <v>29</v>
      </c>
      <c r="D1192" s="63" t="s">
        <v>29</v>
      </c>
      <c r="E1192" s="67"/>
    </row>
    <row r="1193" spans="2:5" s="1" customFormat="1" ht="13.9" customHeight="1" x14ac:dyDescent="0.2">
      <c r="B1193" s="63" t="s">
        <v>29</v>
      </c>
      <c r="C1193" s="63" t="s">
        <v>29</v>
      </c>
      <c r="D1193" s="63" t="s">
        <v>29</v>
      </c>
      <c r="E1193" s="67"/>
    </row>
    <row r="1194" spans="2:5" s="1" customFormat="1" ht="13.9" customHeight="1" x14ac:dyDescent="0.2">
      <c r="B1194" s="63" t="s">
        <v>29</v>
      </c>
      <c r="C1194" s="63" t="s">
        <v>29</v>
      </c>
      <c r="D1194" s="63" t="s">
        <v>29</v>
      </c>
      <c r="E1194" s="67"/>
    </row>
    <row r="1195" spans="2:5" s="1" customFormat="1" ht="13.9" customHeight="1" x14ac:dyDescent="0.2">
      <c r="B1195" s="63" t="s">
        <v>29</v>
      </c>
      <c r="C1195" s="63" t="s">
        <v>29</v>
      </c>
      <c r="D1195" s="63" t="s">
        <v>29</v>
      </c>
      <c r="E1195" s="67"/>
    </row>
    <row r="1196" spans="2:5" s="1" customFormat="1" ht="13.9" customHeight="1" x14ac:dyDescent="0.2">
      <c r="B1196" s="63" t="s">
        <v>29</v>
      </c>
      <c r="C1196" s="63" t="s">
        <v>29</v>
      </c>
      <c r="D1196" s="63" t="s">
        <v>29</v>
      </c>
      <c r="E1196" s="67"/>
    </row>
    <row r="1197" spans="2:5" s="1" customFormat="1" ht="13.9" customHeight="1" x14ac:dyDescent="0.2">
      <c r="B1197" s="63" t="s">
        <v>29</v>
      </c>
      <c r="C1197" s="63" t="s">
        <v>29</v>
      </c>
      <c r="D1197" s="63" t="s">
        <v>29</v>
      </c>
      <c r="E1197" s="67"/>
    </row>
    <row r="1198" spans="2:5" s="1" customFormat="1" ht="13.9" customHeight="1" x14ac:dyDescent="0.2">
      <c r="B1198" s="63" t="s">
        <v>29</v>
      </c>
      <c r="C1198" s="63" t="s">
        <v>29</v>
      </c>
      <c r="D1198" s="63" t="s">
        <v>29</v>
      </c>
      <c r="E1198" s="67"/>
    </row>
    <row r="1199" spans="2:5" s="1" customFormat="1" ht="13.9" customHeight="1" x14ac:dyDescent="0.2">
      <c r="B1199" s="63" t="s">
        <v>29</v>
      </c>
      <c r="C1199" s="63" t="s">
        <v>29</v>
      </c>
      <c r="D1199" s="63" t="s">
        <v>29</v>
      </c>
      <c r="E1199" s="67"/>
    </row>
    <row r="1200" spans="2:5" s="1" customFormat="1" ht="13.9" customHeight="1" x14ac:dyDescent="0.2">
      <c r="B1200" s="63" t="s">
        <v>29</v>
      </c>
      <c r="C1200" s="63" t="s">
        <v>29</v>
      </c>
      <c r="D1200" s="63" t="s">
        <v>29</v>
      </c>
      <c r="E1200" s="67"/>
    </row>
    <row r="1201" spans="2:5" s="1" customFormat="1" ht="13.9" customHeight="1" x14ac:dyDescent="0.2">
      <c r="B1201" s="63" t="s">
        <v>29</v>
      </c>
      <c r="C1201" s="63" t="s">
        <v>29</v>
      </c>
      <c r="D1201" s="63" t="s">
        <v>29</v>
      </c>
      <c r="E1201" s="67"/>
    </row>
    <row r="1202" spans="2:5" s="1" customFormat="1" ht="13.9" customHeight="1" x14ac:dyDescent="0.2">
      <c r="B1202" s="63" t="s">
        <v>29</v>
      </c>
      <c r="C1202" s="63" t="s">
        <v>29</v>
      </c>
      <c r="D1202" s="63" t="s">
        <v>29</v>
      </c>
      <c r="E1202" s="67"/>
    </row>
    <row r="1203" spans="2:5" s="1" customFormat="1" ht="13.9" customHeight="1" x14ac:dyDescent="0.2">
      <c r="B1203" s="63" t="s">
        <v>29</v>
      </c>
      <c r="C1203" s="63" t="s">
        <v>29</v>
      </c>
      <c r="D1203" s="63" t="s">
        <v>29</v>
      </c>
      <c r="E1203" s="67"/>
    </row>
    <row r="1204" spans="2:5" s="1" customFormat="1" ht="13.9" customHeight="1" x14ac:dyDescent="0.2">
      <c r="B1204" s="63" t="s">
        <v>29</v>
      </c>
      <c r="C1204" s="63" t="s">
        <v>29</v>
      </c>
      <c r="D1204" s="63" t="s">
        <v>29</v>
      </c>
      <c r="E1204" s="67"/>
    </row>
    <row r="1205" spans="2:5" s="1" customFormat="1" ht="13.9" customHeight="1" x14ac:dyDescent="0.2">
      <c r="B1205" s="63" t="s">
        <v>29</v>
      </c>
      <c r="C1205" s="63" t="s">
        <v>29</v>
      </c>
      <c r="D1205" s="63" t="s">
        <v>29</v>
      </c>
      <c r="E1205" s="67"/>
    </row>
    <row r="1206" spans="2:5" s="1" customFormat="1" ht="13.9" customHeight="1" x14ac:dyDescent="0.2">
      <c r="B1206" s="63" t="s">
        <v>29</v>
      </c>
      <c r="C1206" s="63" t="s">
        <v>29</v>
      </c>
      <c r="D1206" s="63" t="s">
        <v>29</v>
      </c>
      <c r="E1206" s="67"/>
    </row>
    <row r="1207" spans="2:5" s="1" customFormat="1" ht="13.9" customHeight="1" x14ac:dyDescent="0.2">
      <c r="B1207" s="63" t="s">
        <v>29</v>
      </c>
      <c r="C1207" s="63" t="s">
        <v>29</v>
      </c>
      <c r="D1207" s="63" t="s">
        <v>29</v>
      </c>
      <c r="E1207" s="67"/>
    </row>
    <row r="1208" spans="2:5" s="1" customFormat="1" ht="13.9" customHeight="1" x14ac:dyDescent="0.2">
      <c r="B1208" s="63" t="s">
        <v>29</v>
      </c>
      <c r="C1208" s="63" t="s">
        <v>29</v>
      </c>
      <c r="D1208" s="63" t="s">
        <v>29</v>
      </c>
      <c r="E1208" s="67"/>
    </row>
    <row r="1209" spans="2:5" s="1" customFormat="1" ht="13.9" customHeight="1" x14ac:dyDescent="0.2">
      <c r="B1209" s="63" t="s">
        <v>29</v>
      </c>
      <c r="C1209" s="63" t="s">
        <v>29</v>
      </c>
      <c r="D1209" s="63" t="s">
        <v>29</v>
      </c>
      <c r="E1209" s="67"/>
    </row>
    <row r="1210" spans="2:5" s="1" customFormat="1" ht="13.9" customHeight="1" x14ac:dyDescent="0.2">
      <c r="B1210" s="63" t="s">
        <v>29</v>
      </c>
      <c r="C1210" s="63" t="s">
        <v>29</v>
      </c>
      <c r="D1210" s="63" t="s">
        <v>29</v>
      </c>
      <c r="E1210" s="67"/>
    </row>
    <row r="1211" spans="2:5" s="1" customFormat="1" ht="13.9" customHeight="1" x14ac:dyDescent="0.2">
      <c r="B1211" s="63" t="s">
        <v>29</v>
      </c>
      <c r="C1211" s="63" t="s">
        <v>29</v>
      </c>
      <c r="D1211" s="63" t="s">
        <v>29</v>
      </c>
      <c r="E1211" s="67"/>
    </row>
    <row r="1212" spans="2:5" s="1" customFormat="1" ht="13.9" customHeight="1" x14ac:dyDescent="0.2">
      <c r="B1212" s="63" t="s">
        <v>29</v>
      </c>
      <c r="C1212" s="63" t="s">
        <v>29</v>
      </c>
      <c r="D1212" s="63" t="s">
        <v>29</v>
      </c>
      <c r="E1212" s="67"/>
    </row>
    <row r="1213" spans="2:5" s="1" customFormat="1" ht="13.9" customHeight="1" x14ac:dyDescent="0.2">
      <c r="B1213" s="63" t="s">
        <v>29</v>
      </c>
      <c r="C1213" s="63" t="s">
        <v>29</v>
      </c>
      <c r="D1213" s="63" t="s">
        <v>29</v>
      </c>
      <c r="E1213" s="67"/>
    </row>
    <row r="1214" spans="2:5" s="1" customFormat="1" ht="13.9" customHeight="1" x14ac:dyDescent="0.2">
      <c r="B1214" s="63" t="s">
        <v>29</v>
      </c>
      <c r="C1214" s="63" t="s">
        <v>29</v>
      </c>
      <c r="D1214" s="63" t="s">
        <v>29</v>
      </c>
      <c r="E1214" s="67"/>
    </row>
    <row r="1215" spans="2:5" s="1" customFormat="1" ht="13.9" customHeight="1" x14ac:dyDescent="0.2">
      <c r="B1215" s="63" t="s">
        <v>29</v>
      </c>
      <c r="C1215" s="63" t="s">
        <v>29</v>
      </c>
      <c r="D1215" s="63" t="s">
        <v>29</v>
      </c>
      <c r="E1215" s="67"/>
    </row>
    <row r="1216" spans="2:5" s="1" customFormat="1" ht="13.9" customHeight="1" x14ac:dyDescent="0.2">
      <c r="B1216" s="63" t="s">
        <v>29</v>
      </c>
      <c r="C1216" s="63" t="s">
        <v>29</v>
      </c>
      <c r="D1216" s="63" t="s">
        <v>29</v>
      </c>
      <c r="E1216" s="67"/>
    </row>
    <row r="1217" spans="2:5" s="1" customFormat="1" ht="13.9" customHeight="1" x14ac:dyDescent="0.2">
      <c r="B1217" s="63" t="s">
        <v>29</v>
      </c>
      <c r="C1217" s="63" t="s">
        <v>29</v>
      </c>
      <c r="D1217" s="63" t="s">
        <v>29</v>
      </c>
      <c r="E1217" s="67"/>
    </row>
    <row r="1218" spans="2:5" s="1" customFormat="1" ht="13.9" customHeight="1" x14ac:dyDescent="0.2">
      <c r="B1218" s="63" t="s">
        <v>29</v>
      </c>
      <c r="C1218" s="63" t="s">
        <v>29</v>
      </c>
      <c r="D1218" s="63" t="s">
        <v>29</v>
      </c>
      <c r="E1218" s="67"/>
    </row>
    <row r="1219" spans="2:5" s="1" customFormat="1" ht="13.9" customHeight="1" x14ac:dyDescent="0.2">
      <c r="B1219" s="63" t="s">
        <v>29</v>
      </c>
      <c r="C1219" s="63" t="s">
        <v>29</v>
      </c>
      <c r="D1219" s="63" t="s">
        <v>29</v>
      </c>
      <c r="E1219" s="67"/>
    </row>
    <row r="1220" spans="2:5" s="1" customFormat="1" ht="13.9" customHeight="1" x14ac:dyDescent="0.2">
      <c r="B1220" s="63" t="s">
        <v>29</v>
      </c>
      <c r="C1220" s="63" t="s">
        <v>29</v>
      </c>
      <c r="D1220" s="63" t="s">
        <v>29</v>
      </c>
      <c r="E1220" s="67"/>
    </row>
    <row r="1221" spans="2:5" s="1" customFormat="1" ht="13.9" customHeight="1" x14ac:dyDescent="0.2">
      <c r="B1221" s="63" t="s">
        <v>29</v>
      </c>
      <c r="C1221" s="63" t="s">
        <v>29</v>
      </c>
      <c r="D1221" s="63" t="s">
        <v>29</v>
      </c>
      <c r="E1221" s="67"/>
    </row>
    <row r="1222" spans="2:5" s="1" customFormat="1" ht="13.9" customHeight="1" x14ac:dyDescent="0.2">
      <c r="B1222" s="63" t="s">
        <v>29</v>
      </c>
      <c r="C1222" s="63" t="s">
        <v>29</v>
      </c>
      <c r="D1222" s="63" t="s">
        <v>29</v>
      </c>
      <c r="E1222" s="67"/>
    </row>
    <row r="1223" spans="2:5" s="1" customFormat="1" ht="13.9" customHeight="1" x14ac:dyDescent="0.2">
      <c r="B1223" s="63" t="s">
        <v>29</v>
      </c>
      <c r="C1223" s="63" t="s">
        <v>29</v>
      </c>
      <c r="D1223" s="63" t="s">
        <v>29</v>
      </c>
      <c r="E1223" s="67"/>
    </row>
    <row r="1224" spans="2:5" s="1" customFormat="1" ht="13.9" customHeight="1" x14ac:dyDescent="0.2">
      <c r="B1224" s="63" t="s">
        <v>29</v>
      </c>
      <c r="C1224" s="63" t="s">
        <v>29</v>
      </c>
      <c r="D1224" s="63" t="s">
        <v>29</v>
      </c>
      <c r="E1224" s="67"/>
    </row>
    <row r="1225" spans="2:5" s="1" customFormat="1" ht="13.9" customHeight="1" x14ac:dyDescent="0.2">
      <c r="B1225" s="63" t="s">
        <v>29</v>
      </c>
      <c r="C1225" s="63" t="s">
        <v>29</v>
      </c>
      <c r="D1225" s="63" t="s">
        <v>29</v>
      </c>
      <c r="E1225" s="67"/>
    </row>
    <row r="1226" spans="2:5" s="1" customFormat="1" ht="13.9" customHeight="1" x14ac:dyDescent="0.2">
      <c r="B1226" s="63" t="s">
        <v>29</v>
      </c>
      <c r="C1226" s="63" t="s">
        <v>29</v>
      </c>
      <c r="D1226" s="63" t="s">
        <v>29</v>
      </c>
      <c r="E1226" s="67"/>
    </row>
    <row r="1227" spans="2:5" s="1" customFormat="1" ht="13.9" customHeight="1" x14ac:dyDescent="0.2">
      <c r="B1227" s="63" t="s">
        <v>29</v>
      </c>
      <c r="C1227" s="63" t="s">
        <v>29</v>
      </c>
      <c r="D1227" s="63" t="s">
        <v>29</v>
      </c>
      <c r="E1227" s="67"/>
    </row>
    <row r="1228" spans="2:5" s="1" customFormat="1" ht="13.9" customHeight="1" x14ac:dyDescent="0.2">
      <c r="B1228" s="63" t="s">
        <v>29</v>
      </c>
      <c r="C1228" s="63" t="s">
        <v>29</v>
      </c>
      <c r="D1228" s="63" t="s">
        <v>29</v>
      </c>
      <c r="E1228" s="67"/>
    </row>
    <row r="1229" spans="2:5" s="1" customFormat="1" ht="13.9" customHeight="1" x14ac:dyDescent="0.2">
      <c r="B1229" s="63" t="s">
        <v>29</v>
      </c>
      <c r="C1229" s="63" t="s">
        <v>29</v>
      </c>
      <c r="D1229" s="63" t="s">
        <v>29</v>
      </c>
      <c r="E1229" s="67"/>
    </row>
    <row r="1230" spans="2:5" s="1" customFormat="1" ht="13.9" customHeight="1" x14ac:dyDescent="0.2">
      <c r="B1230" s="63" t="s">
        <v>29</v>
      </c>
      <c r="C1230" s="63" t="s">
        <v>29</v>
      </c>
      <c r="D1230" s="63" t="s">
        <v>29</v>
      </c>
      <c r="E1230" s="67"/>
    </row>
    <row r="1231" spans="2:5" s="1" customFormat="1" ht="13.9" customHeight="1" x14ac:dyDescent="0.2">
      <c r="B1231" s="63" t="s">
        <v>29</v>
      </c>
      <c r="C1231" s="63" t="s">
        <v>29</v>
      </c>
      <c r="D1231" s="63" t="s">
        <v>29</v>
      </c>
      <c r="E1231" s="67"/>
    </row>
    <row r="1232" spans="2:5" s="1" customFormat="1" ht="13.9" customHeight="1" x14ac:dyDescent="0.2">
      <c r="B1232" s="63" t="s">
        <v>29</v>
      </c>
      <c r="C1232" s="63" t="s">
        <v>29</v>
      </c>
      <c r="D1232" s="63" t="s">
        <v>29</v>
      </c>
      <c r="E1232" s="67"/>
    </row>
    <row r="1233" spans="2:5" s="1" customFormat="1" ht="13.9" customHeight="1" x14ac:dyDescent="0.2">
      <c r="B1233" s="63" t="s">
        <v>29</v>
      </c>
      <c r="C1233" s="63" t="s">
        <v>29</v>
      </c>
      <c r="D1233" s="63" t="s">
        <v>29</v>
      </c>
      <c r="E1233" s="67"/>
    </row>
    <row r="1234" spans="2:5" s="1" customFormat="1" ht="13.9" customHeight="1" x14ac:dyDescent="0.2">
      <c r="B1234" s="63" t="s">
        <v>29</v>
      </c>
      <c r="C1234" s="63" t="s">
        <v>29</v>
      </c>
      <c r="D1234" s="63" t="s">
        <v>29</v>
      </c>
      <c r="E1234" s="67"/>
    </row>
    <row r="1235" spans="2:5" s="1" customFormat="1" ht="13.9" customHeight="1" x14ac:dyDescent="0.2">
      <c r="B1235" s="63" t="s">
        <v>29</v>
      </c>
      <c r="C1235" s="63" t="s">
        <v>29</v>
      </c>
      <c r="D1235" s="63" t="s">
        <v>29</v>
      </c>
      <c r="E1235" s="67"/>
    </row>
    <row r="1236" spans="2:5" s="1" customFormat="1" ht="13.9" customHeight="1" x14ac:dyDescent="0.2">
      <c r="B1236" s="63" t="s">
        <v>29</v>
      </c>
      <c r="C1236" s="63" t="s">
        <v>29</v>
      </c>
      <c r="D1236" s="63" t="s">
        <v>29</v>
      </c>
      <c r="E1236" s="67"/>
    </row>
    <row r="1237" spans="2:5" s="1" customFormat="1" ht="13.9" customHeight="1" x14ac:dyDescent="0.2">
      <c r="B1237" s="63" t="s">
        <v>29</v>
      </c>
      <c r="C1237" s="63" t="s">
        <v>29</v>
      </c>
      <c r="D1237" s="63" t="s">
        <v>29</v>
      </c>
      <c r="E1237" s="67"/>
    </row>
    <row r="1238" spans="2:5" s="1" customFormat="1" ht="13.9" customHeight="1" x14ac:dyDescent="0.2">
      <c r="B1238" s="63" t="s">
        <v>29</v>
      </c>
      <c r="C1238" s="63" t="s">
        <v>29</v>
      </c>
      <c r="D1238" s="63" t="s">
        <v>29</v>
      </c>
      <c r="E1238" s="67"/>
    </row>
    <row r="1239" spans="2:5" s="1" customFormat="1" ht="13.9" customHeight="1" x14ac:dyDescent="0.2">
      <c r="B1239" s="63" t="s">
        <v>29</v>
      </c>
      <c r="C1239" s="63" t="s">
        <v>29</v>
      </c>
      <c r="D1239" s="63" t="s">
        <v>29</v>
      </c>
      <c r="E1239" s="67"/>
    </row>
    <row r="1240" spans="2:5" s="1" customFormat="1" ht="13.9" customHeight="1" x14ac:dyDescent="0.2">
      <c r="B1240" s="63" t="s">
        <v>29</v>
      </c>
      <c r="C1240" s="63" t="s">
        <v>29</v>
      </c>
      <c r="D1240" s="63" t="s">
        <v>29</v>
      </c>
      <c r="E1240" s="67"/>
    </row>
    <row r="1241" spans="2:5" s="1" customFormat="1" ht="13.9" customHeight="1" x14ac:dyDescent="0.2">
      <c r="B1241" s="63" t="s">
        <v>29</v>
      </c>
      <c r="C1241" s="63" t="s">
        <v>29</v>
      </c>
      <c r="D1241" s="63" t="s">
        <v>29</v>
      </c>
      <c r="E1241" s="67"/>
    </row>
    <row r="1242" spans="2:5" s="1" customFormat="1" ht="13.9" customHeight="1" x14ac:dyDescent="0.2">
      <c r="B1242" s="63" t="s">
        <v>29</v>
      </c>
      <c r="C1242" s="63" t="s">
        <v>29</v>
      </c>
      <c r="D1242" s="63" t="s">
        <v>29</v>
      </c>
      <c r="E1242" s="67"/>
    </row>
    <row r="1243" spans="2:5" s="1" customFormat="1" ht="13.9" customHeight="1" x14ac:dyDescent="0.2">
      <c r="B1243" s="63" t="s">
        <v>29</v>
      </c>
      <c r="C1243" s="63" t="s">
        <v>29</v>
      </c>
      <c r="D1243" s="63" t="s">
        <v>29</v>
      </c>
      <c r="E1243" s="67"/>
    </row>
    <row r="1244" spans="2:5" s="1" customFormat="1" ht="13.9" customHeight="1" x14ac:dyDescent="0.2">
      <c r="B1244" s="63" t="s">
        <v>29</v>
      </c>
      <c r="C1244" s="63" t="s">
        <v>29</v>
      </c>
      <c r="D1244" s="63" t="s">
        <v>29</v>
      </c>
      <c r="E1244" s="67"/>
    </row>
    <row r="1245" spans="2:5" s="1" customFormat="1" ht="13.9" customHeight="1" x14ac:dyDescent="0.2">
      <c r="B1245" s="63" t="s">
        <v>29</v>
      </c>
      <c r="C1245" s="63" t="s">
        <v>29</v>
      </c>
      <c r="D1245" s="63" t="s">
        <v>29</v>
      </c>
      <c r="E1245" s="67"/>
    </row>
    <row r="1246" spans="2:5" s="1" customFormat="1" ht="13.9" customHeight="1" x14ac:dyDescent="0.2">
      <c r="B1246" s="63" t="s">
        <v>29</v>
      </c>
      <c r="C1246" s="63" t="s">
        <v>29</v>
      </c>
      <c r="D1246" s="63" t="s">
        <v>29</v>
      </c>
      <c r="E1246" s="67"/>
    </row>
    <row r="1247" spans="2:5" s="1" customFormat="1" ht="13.9" customHeight="1" x14ac:dyDescent="0.2">
      <c r="B1247" s="63" t="s">
        <v>29</v>
      </c>
      <c r="C1247" s="63" t="s">
        <v>29</v>
      </c>
      <c r="D1247" s="63" t="s">
        <v>29</v>
      </c>
      <c r="E1247" s="67"/>
    </row>
    <row r="1248" spans="2:5" s="1" customFormat="1" ht="13.9" customHeight="1" x14ac:dyDescent="0.2">
      <c r="B1248" s="63" t="s">
        <v>29</v>
      </c>
      <c r="C1248" s="63" t="s">
        <v>29</v>
      </c>
      <c r="D1248" s="63" t="s">
        <v>29</v>
      </c>
      <c r="E1248" s="67"/>
    </row>
    <row r="1249" spans="2:5" s="1" customFormat="1" ht="13.9" customHeight="1" x14ac:dyDescent="0.2">
      <c r="B1249" s="63" t="s">
        <v>29</v>
      </c>
      <c r="C1249" s="63" t="s">
        <v>29</v>
      </c>
      <c r="D1249" s="63" t="s">
        <v>29</v>
      </c>
      <c r="E1249" s="67"/>
    </row>
    <row r="1250" spans="2:5" s="1" customFormat="1" ht="13.9" customHeight="1" x14ac:dyDescent="0.2">
      <c r="B1250" s="63" t="s">
        <v>29</v>
      </c>
      <c r="C1250" s="63" t="s">
        <v>29</v>
      </c>
      <c r="D1250" s="63" t="s">
        <v>29</v>
      </c>
      <c r="E1250" s="67"/>
    </row>
    <row r="1251" spans="2:5" s="1" customFormat="1" ht="13.9" customHeight="1" x14ac:dyDescent="0.2">
      <c r="B1251" s="63" t="s">
        <v>29</v>
      </c>
      <c r="C1251" s="63" t="s">
        <v>29</v>
      </c>
      <c r="D1251" s="63" t="s">
        <v>29</v>
      </c>
      <c r="E1251" s="67"/>
    </row>
    <row r="1252" spans="2:5" s="1" customFormat="1" ht="13.9" customHeight="1" x14ac:dyDescent="0.2">
      <c r="B1252" s="63" t="s">
        <v>29</v>
      </c>
      <c r="C1252" s="63" t="s">
        <v>29</v>
      </c>
      <c r="D1252" s="63" t="s">
        <v>29</v>
      </c>
      <c r="E1252" s="67"/>
    </row>
    <row r="1253" spans="2:5" s="1" customFormat="1" ht="13.9" customHeight="1" x14ac:dyDescent="0.2">
      <c r="B1253" s="63" t="s">
        <v>29</v>
      </c>
      <c r="C1253" s="63" t="s">
        <v>29</v>
      </c>
      <c r="D1253" s="63" t="s">
        <v>29</v>
      </c>
      <c r="E1253" s="67"/>
    </row>
    <row r="1254" spans="2:5" s="1" customFormat="1" ht="13.9" customHeight="1" x14ac:dyDescent="0.2">
      <c r="B1254" s="63" t="s">
        <v>29</v>
      </c>
      <c r="C1254" s="63" t="s">
        <v>29</v>
      </c>
      <c r="D1254" s="63" t="s">
        <v>29</v>
      </c>
      <c r="E1254" s="67"/>
    </row>
    <row r="1255" spans="2:5" s="1" customFormat="1" ht="13.9" customHeight="1" x14ac:dyDescent="0.2">
      <c r="B1255" s="63" t="s">
        <v>29</v>
      </c>
      <c r="C1255" s="63" t="s">
        <v>29</v>
      </c>
      <c r="D1255" s="63" t="s">
        <v>29</v>
      </c>
      <c r="E1255" s="67"/>
    </row>
    <row r="1256" spans="2:5" s="1" customFormat="1" ht="13.9" customHeight="1" x14ac:dyDescent="0.2">
      <c r="B1256" s="63" t="s">
        <v>29</v>
      </c>
      <c r="C1256" s="63" t="s">
        <v>29</v>
      </c>
      <c r="D1256" s="63" t="s">
        <v>29</v>
      </c>
      <c r="E1256" s="67"/>
    </row>
    <row r="1257" spans="2:5" s="1" customFormat="1" ht="13.9" customHeight="1" x14ac:dyDescent="0.2">
      <c r="B1257" s="63" t="s">
        <v>29</v>
      </c>
      <c r="C1257" s="63" t="s">
        <v>29</v>
      </c>
      <c r="D1257" s="63" t="s">
        <v>29</v>
      </c>
      <c r="E1257" s="67"/>
    </row>
    <row r="1258" spans="2:5" s="1" customFormat="1" ht="13.9" customHeight="1" x14ac:dyDescent="0.2">
      <c r="B1258" s="63" t="s">
        <v>29</v>
      </c>
      <c r="C1258" s="63" t="s">
        <v>29</v>
      </c>
      <c r="D1258" s="63" t="s">
        <v>29</v>
      </c>
      <c r="E1258" s="67"/>
    </row>
    <row r="1259" spans="2:5" s="1" customFormat="1" ht="13.9" customHeight="1" x14ac:dyDescent="0.2">
      <c r="B1259" s="63" t="s">
        <v>29</v>
      </c>
      <c r="C1259" s="63" t="s">
        <v>29</v>
      </c>
      <c r="D1259" s="63" t="s">
        <v>29</v>
      </c>
      <c r="E1259" s="67"/>
    </row>
    <row r="1260" spans="2:5" s="1" customFormat="1" ht="13.9" customHeight="1" x14ac:dyDescent="0.2">
      <c r="B1260" s="63" t="s">
        <v>29</v>
      </c>
      <c r="C1260" s="63" t="s">
        <v>29</v>
      </c>
      <c r="D1260" s="63" t="s">
        <v>29</v>
      </c>
      <c r="E1260" s="67"/>
    </row>
    <row r="1261" spans="2:5" s="1" customFormat="1" ht="13.9" customHeight="1" x14ac:dyDescent="0.2">
      <c r="B1261" s="63" t="s">
        <v>29</v>
      </c>
      <c r="C1261" s="63" t="s">
        <v>29</v>
      </c>
      <c r="D1261" s="63" t="s">
        <v>29</v>
      </c>
      <c r="E1261" s="67"/>
    </row>
    <row r="1262" spans="2:5" s="1" customFormat="1" ht="13.9" customHeight="1" x14ac:dyDescent="0.2">
      <c r="B1262" s="63" t="s">
        <v>29</v>
      </c>
      <c r="C1262" s="63" t="s">
        <v>29</v>
      </c>
      <c r="D1262" s="63" t="s">
        <v>29</v>
      </c>
      <c r="E1262" s="67"/>
    </row>
    <row r="1263" spans="2:5" s="1" customFormat="1" ht="13.9" customHeight="1" x14ac:dyDescent="0.2">
      <c r="B1263" s="63" t="s">
        <v>29</v>
      </c>
      <c r="C1263" s="63" t="s">
        <v>29</v>
      </c>
      <c r="D1263" s="63" t="s">
        <v>29</v>
      </c>
      <c r="E1263" s="67"/>
    </row>
    <row r="1264" spans="2:5" s="1" customFormat="1" ht="13.9" customHeight="1" x14ac:dyDescent="0.2">
      <c r="B1264" s="63" t="s">
        <v>29</v>
      </c>
      <c r="C1264" s="63" t="s">
        <v>29</v>
      </c>
      <c r="D1264" s="63" t="s">
        <v>29</v>
      </c>
      <c r="E1264" s="67"/>
    </row>
    <row r="1265" spans="2:5" s="1" customFormat="1" ht="13.9" customHeight="1" x14ac:dyDescent="0.2">
      <c r="B1265" s="63" t="s">
        <v>29</v>
      </c>
      <c r="C1265" s="63" t="s">
        <v>29</v>
      </c>
      <c r="D1265" s="63" t="s">
        <v>29</v>
      </c>
      <c r="E1265" s="67"/>
    </row>
    <row r="1266" spans="2:5" s="1" customFormat="1" ht="13.9" customHeight="1" x14ac:dyDescent="0.2">
      <c r="B1266" s="63" t="s">
        <v>29</v>
      </c>
      <c r="C1266" s="63" t="s">
        <v>29</v>
      </c>
      <c r="D1266" s="63" t="s">
        <v>29</v>
      </c>
      <c r="E1266" s="67"/>
    </row>
    <row r="1267" spans="2:5" s="1" customFormat="1" ht="13.9" customHeight="1" x14ac:dyDescent="0.2">
      <c r="B1267" s="63" t="s">
        <v>29</v>
      </c>
      <c r="C1267" s="63" t="s">
        <v>29</v>
      </c>
      <c r="D1267" s="63" t="s">
        <v>29</v>
      </c>
      <c r="E1267" s="67"/>
    </row>
    <row r="1268" spans="2:5" s="1" customFormat="1" ht="13.9" customHeight="1" x14ac:dyDescent="0.2">
      <c r="B1268" s="63" t="s">
        <v>29</v>
      </c>
      <c r="C1268" s="63" t="s">
        <v>29</v>
      </c>
      <c r="D1268" s="63" t="s">
        <v>29</v>
      </c>
      <c r="E1268" s="67"/>
    </row>
    <row r="1269" spans="2:5" s="1" customFormat="1" ht="13.9" customHeight="1" x14ac:dyDescent="0.2">
      <c r="B1269" s="63" t="s">
        <v>29</v>
      </c>
      <c r="C1269" s="63" t="s">
        <v>29</v>
      </c>
      <c r="D1269" s="63" t="s">
        <v>29</v>
      </c>
      <c r="E1269" s="67"/>
    </row>
    <row r="1270" spans="2:5" s="1" customFormat="1" ht="13.9" customHeight="1" x14ac:dyDescent="0.2">
      <c r="B1270" s="63" t="s">
        <v>29</v>
      </c>
      <c r="C1270" s="63" t="s">
        <v>29</v>
      </c>
      <c r="D1270" s="63" t="s">
        <v>29</v>
      </c>
      <c r="E1270" s="67"/>
    </row>
    <row r="1271" spans="2:5" s="1" customFormat="1" ht="13.9" customHeight="1" x14ac:dyDescent="0.2">
      <c r="B1271" s="63" t="s">
        <v>29</v>
      </c>
      <c r="C1271" s="63" t="s">
        <v>29</v>
      </c>
      <c r="D1271" s="63" t="s">
        <v>29</v>
      </c>
      <c r="E1271" s="67"/>
    </row>
    <row r="1272" spans="2:5" s="1" customFormat="1" ht="13.9" customHeight="1" x14ac:dyDescent="0.2">
      <c r="B1272" s="63" t="s">
        <v>29</v>
      </c>
      <c r="C1272" s="63" t="s">
        <v>29</v>
      </c>
      <c r="D1272" s="63" t="s">
        <v>29</v>
      </c>
      <c r="E1272" s="67"/>
    </row>
    <row r="1273" spans="2:5" s="1" customFormat="1" ht="13.9" customHeight="1" x14ac:dyDescent="0.2">
      <c r="B1273" s="63" t="s">
        <v>29</v>
      </c>
      <c r="C1273" s="63" t="s">
        <v>29</v>
      </c>
      <c r="D1273" s="63" t="s">
        <v>29</v>
      </c>
      <c r="E1273" s="67"/>
    </row>
    <row r="1274" spans="2:5" s="1" customFormat="1" ht="13.9" customHeight="1" x14ac:dyDescent="0.2">
      <c r="B1274" s="63" t="s">
        <v>29</v>
      </c>
      <c r="C1274" s="63" t="s">
        <v>29</v>
      </c>
      <c r="D1274" s="63" t="s">
        <v>29</v>
      </c>
      <c r="E1274" s="67"/>
    </row>
    <row r="1275" spans="2:5" s="1" customFormat="1" ht="13.9" customHeight="1" x14ac:dyDescent="0.2">
      <c r="B1275" s="63" t="s">
        <v>29</v>
      </c>
      <c r="C1275" s="63" t="s">
        <v>29</v>
      </c>
      <c r="D1275" s="63" t="s">
        <v>29</v>
      </c>
      <c r="E1275" s="67"/>
    </row>
    <row r="1276" spans="2:5" s="1" customFormat="1" ht="13.9" customHeight="1" x14ac:dyDescent="0.2">
      <c r="B1276" s="63" t="s">
        <v>29</v>
      </c>
      <c r="C1276" s="63" t="s">
        <v>29</v>
      </c>
      <c r="D1276" s="63" t="s">
        <v>29</v>
      </c>
      <c r="E1276" s="67"/>
    </row>
    <row r="1277" spans="2:5" s="1" customFormat="1" ht="13.9" customHeight="1" x14ac:dyDescent="0.2">
      <c r="B1277" s="63" t="s">
        <v>29</v>
      </c>
      <c r="C1277" s="63" t="s">
        <v>29</v>
      </c>
      <c r="D1277" s="63" t="s">
        <v>29</v>
      </c>
      <c r="E1277" s="67"/>
    </row>
    <row r="1278" spans="2:5" s="1" customFormat="1" ht="13.9" customHeight="1" x14ac:dyDescent="0.2">
      <c r="B1278" s="63" t="s">
        <v>29</v>
      </c>
      <c r="C1278" s="63" t="s">
        <v>29</v>
      </c>
      <c r="D1278" s="63" t="s">
        <v>29</v>
      </c>
      <c r="E1278" s="67"/>
    </row>
    <row r="1279" spans="2:5" s="1" customFormat="1" ht="13.9" customHeight="1" x14ac:dyDescent="0.2">
      <c r="B1279" s="63" t="s">
        <v>29</v>
      </c>
      <c r="C1279" s="63" t="s">
        <v>29</v>
      </c>
      <c r="D1279" s="63" t="s">
        <v>29</v>
      </c>
      <c r="E1279" s="67"/>
    </row>
    <row r="1280" spans="2:5" s="1" customFormat="1" ht="13.9" customHeight="1" x14ac:dyDescent="0.2">
      <c r="B1280" s="63" t="s">
        <v>29</v>
      </c>
      <c r="C1280" s="63" t="s">
        <v>29</v>
      </c>
      <c r="D1280" s="63" t="s">
        <v>29</v>
      </c>
      <c r="E1280" s="67"/>
    </row>
    <row r="1281" spans="2:5" s="1" customFormat="1" ht="13.9" customHeight="1" x14ac:dyDescent="0.2">
      <c r="B1281" s="63" t="s">
        <v>29</v>
      </c>
      <c r="C1281" s="63" t="s">
        <v>29</v>
      </c>
      <c r="D1281" s="63" t="s">
        <v>29</v>
      </c>
      <c r="E1281" s="67"/>
    </row>
    <row r="1282" spans="2:5" s="1" customFormat="1" ht="13.9" customHeight="1" x14ac:dyDescent="0.2">
      <c r="B1282" s="63" t="s">
        <v>29</v>
      </c>
      <c r="C1282" s="63" t="s">
        <v>29</v>
      </c>
      <c r="D1282" s="63" t="s">
        <v>29</v>
      </c>
      <c r="E1282" s="67"/>
    </row>
    <row r="1283" spans="2:5" s="1" customFormat="1" ht="13.9" customHeight="1" x14ac:dyDescent="0.2">
      <c r="B1283" s="63" t="s">
        <v>29</v>
      </c>
      <c r="C1283" s="63" t="s">
        <v>29</v>
      </c>
      <c r="D1283" s="63" t="s">
        <v>29</v>
      </c>
      <c r="E1283" s="67"/>
    </row>
    <row r="1284" spans="2:5" s="1" customFormat="1" ht="13.9" customHeight="1" x14ac:dyDescent="0.2">
      <c r="B1284" s="63" t="s">
        <v>29</v>
      </c>
      <c r="C1284" s="63" t="s">
        <v>29</v>
      </c>
      <c r="D1284" s="63" t="s">
        <v>29</v>
      </c>
      <c r="E1284" s="67"/>
    </row>
    <row r="1285" spans="2:5" s="1" customFormat="1" ht="13.9" customHeight="1" x14ac:dyDescent="0.2">
      <c r="B1285" s="63" t="s">
        <v>29</v>
      </c>
      <c r="C1285" s="63" t="s">
        <v>29</v>
      </c>
      <c r="D1285" s="63" t="s">
        <v>29</v>
      </c>
      <c r="E1285" s="67"/>
    </row>
    <row r="1286" spans="2:5" s="1" customFormat="1" ht="13.9" customHeight="1" x14ac:dyDescent="0.2">
      <c r="B1286" s="63" t="s">
        <v>29</v>
      </c>
      <c r="C1286" s="63" t="s">
        <v>29</v>
      </c>
      <c r="D1286" s="63" t="s">
        <v>29</v>
      </c>
      <c r="E1286" s="67"/>
    </row>
    <row r="1287" spans="2:5" s="1" customFormat="1" ht="13.9" customHeight="1" x14ac:dyDescent="0.2">
      <c r="B1287" s="63" t="s">
        <v>29</v>
      </c>
      <c r="C1287" s="63" t="s">
        <v>29</v>
      </c>
      <c r="D1287" s="63" t="s">
        <v>29</v>
      </c>
      <c r="E1287" s="67"/>
    </row>
    <row r="1288" spans="2:5" s="1" customFormat="1" ht="13.9" customHeight="1" x14ac:dyDescent="0.2">
      <c r="B1288" s="63" t="s">
        <v>29</v>
      </c>
      <c r="C1288" s="63" t="s">
        <v>29</v>
      </c>
      <c r="D1288" s="63" t="s">
        <v>29</v>
      </c>
      <c r="E1288" s="67"/>
    </row>
    <row r="1289" spans="2:5" s="1" customFormat="1" ht="13.9" customHeight="1" x14ac:dyDescent="0.2">
      <c r="B1289" s="63" t="s">
        <v>29</v>
      </c>
      <c r="C1289" s="63" t="s">
        <v>29</v>
      </c>
      <c r="D1289" s="63" t="s">
        <v>29</v>
      </c>
      <c r="E1289" s="67"/>
    </row>
    <row r="1290" spans="2:5" s="1" customFormat="1" ht="13.9" customHeight="1" x14ac:dyDescent="0.2">
      <c r="B1290" s="63" t="s">
        <v>29</v>
      </c>
      <c r="C1290" s="63" t="s">
        <v>29</v>
      </c>
      <c r="D1290" s="63" t="s">
        <v>29</v>
      </c>
      <c r="E1290" s="67"/>
    </row>
    <row r="1291" spans="2:5" s="1" customFormat="1" ht="13.9" customHeight="1" x14ac:dyDescent="0.2">
      <c r="B1291" s="63" t="s">
        <v>29</v>
      </c>
      <c r="C1291" s="63" t="s">
        <v>29</v>
      </c>
      <c r="D1291" s="63" t="s">
        <v>29</v>
      </c>
      <c r="E1291" s="67"/>
    </row>
    <row r="1292" spans="2:5" s="1" customFormat="1" ht="13.9" customHeight="1" x14ac:dyDescent="0.2">
      <c r="B1292" s="63" t="s">
        <v>29</v>
      </c>
      <c r="C1292" s="63" t="s">
        <v>29</v>
      </c>
      <c r="D1292" s="63" t="s">
        <v>29</v>
      </c>
      <c r="E1292" s="67"/>
    </row>
    <row r="1293" spans="2:5" s="1" customFormat="1" ht="13.9" customHeight="1" x14ac:dyDescent="0.2">
      <c r="B1293" s="63" t="s">
        <v>29</v>
      </c>
      <c r="C1293" s="63" t="s">
        <v>29</v>
      </c>
      <c r="D1293" s="63" t="s">
        <v>29</v>
      </c>
      <c r="E1293" s="67"/>
    </row>
    <row r="1294" spans="2:5" s="1" customFormat="1" ht="13.9" customHeight="1" x14ac:dyDescent="0.2">
      <c r="B1294" s="63" t="s">
        <v>29</v>
      </c>
      <c r="C1294" s="63" t="s">
        <v>29</v>
      </c>
      <c r="D1294" s="63" t="s">
        <v>29</v>
      </c>
      <c r="E1294" s="67"/>
    </row>
    <row r="1295" spans="2:5" s="1" customFormat="1" ht="13.9" customHeight="1" x14ac:dyDescent="0.2">
      <c r="B1295" s="63" t="s">
        <v>29</v>
      </c>
      <c r="C1295" s="63" t="s">
        <v>29</v>
      </c>
      <c r="D1295" s="63" t="s">
        <v>29</v>
      </c>
      <c r="E1295" s="67"/>
    </row>
    <row r="1296" spans="2:5" s="1" customFormat="1" ht="13.9" customHeight="1" x14ac:dyDescent="0.2">
      <c r="B1296" s="63" t="s">
        <v>29</v>
      </c>
      <c r="C1296" s="63" t="s">
        <v>29</v>
      </c>
      <c r="D1296" s="63" t="s">
        <v>29</v>
      </c>
      <c r="E1296" s="67"/>
    </row>
    <row r="1297" spans="2:5" s="1" customFormat="1" ht="13.9" customHeight="1" x14ac:dyDescent="0.2">
      <c r="B1297" s="63" t="s">
        <v>29</v>
      </c>
      <c r="C1297" s="63" t="s">
        <v>29</v>
      </c>
      <c r="D1297" s="63" t="s">
        <v>29</v>
      </c>
      <c r="E1297" s="67"/>
    </row>
    <row r="1298" spans="2:5" s="1" customFormat="1" ht="13.9" customHeight="1" x14ac:dyDescent="0.2">
      <c r="B1298" s="63" t="s">
        <v>29</v>
      </c>
      <c r="C1298" s="63" t="s">
        <v>29</v>
      </c>
      <c r="D1298" s="63" t="s">
        <v>29</v>
      </c>
      <c r="E1298" s="67"/>
    </row>
    <row r="1299" spans="2:5" s="1" customFormat="1" ht="13.9" customHeight="1" x14ac:dyDescent="0.2">
      <c r="B1299" s="63" t="s">
        <v>29</v>
      </c>
      <c r="C1299" s="63" t="s">
        <v>29</v>
      </c>
      <c r="D1299" s="63" t="s">
        <v>29</v>
      </c>
      <c r="E1299" s="67"/>
    </row>
    <row r="1300" spans="2:5" s="1" customFormat="1" ht="13.9" customHeight="1" x14ac:dyDescent="0.2">
      <c r="B1300" s="63" t="s">
        <v>29</v>
      </c>
      <c r="C1300" s="63" t="s">
        <v>29</v>
      </c>
      <c r="D1300" s="63" t="s">
        <v>29</v>
      </c>
      <c r="E1300" s="67"/>
    </row>
    <row r="1301" spans="2:5" s="1" customFormat="1" ht="13.9" customHeight="1" x14ac:dyDescent="0.2">
      <c r="B1301" s="63" t="s">
        <v>29</v>
      </c>
      <c r="C1301" s="63" t="s">
        <v>29</v>
      </c>
      <c r="D1301" s="63" t="s">
        <v>29</v>
      </c>
      <c r="E1301" s="67"/>
    </row>
    <row r="1302" spans="2:5" s="1" customFormat="1" ht="13.9" customHeight="1" x14ac:dyDescent="0.2">
      <c r="B1302" s="63" t="s">
        <v>29</v>
      </c>
      <c r="C1302" s="63" t="s">
        <v>29</v>
      </c>
      <c r="D1302" s="63" t="s">
        <v>29</v>
      </c>
      <c r="E1302" s="67"/>
    </row>
    <row r="1303" spans="2:5" s="1" customFormat="1" ht="13.9" customHeight="1" x14ac:dyDescent="0.2">
      <c r="B1303" s="63" t="s">
        <v>29</v>
      </c>
      <c r="C1303" s="63" t="s">
        <v>29</v>
      </c>
      <c r="D1303" s="63" t="s">
        <v>29</v>
      </c>
      <c r="E1303" s="67"/>
    </row>
    <row r="1304" spans="2:5" s="1" customFormat="1" ht="13.9" customHeight="1" x14ac:dyDescent="0.2">
      <c r="B1304" s="63" t="s">
        <v>29</v>
      </c>
      <c r="C1304" s="63" t="s">
        <v>29</v>
      </c>
      <c r="D1304" s="63" t="s">
        <v>29</v>
      </c>
      <c r="E1304" s="67"/>
    </row>
    <row r="1305" spans="2:5" s="1" customFormat="1" ht="13.9" customHeight="1" x14ac:dyDescent="0.2">
      <c r="B1305" s="63" t="s">
        <v>29</v>
      </c>
      <c r="C1305" s="63" t="s">
        <v>29</v>
      </c>
      <c r="D1305" s="63" t="s">
        <v>29</v>
      </c>
      <c r="E1305" s="67"/>
    </row>
    <row r="1306" spans="2:5" s="1" customFormat="1" ht="13.9" customHeight="1" x14ac:dyDescent="0.2">
      <c r="B1306" s="63" t="s">
        <v>29</v>
      </c>
      <c r="C1306" s="63" t="s">
        <v>29</v>
      </c>
      <c r="D1306" s="63" t="s">
        <v>29</v>
      </c>
      <c r="E1306" s="67"/>
    </row>
    <row r="1307" spans="2:5" s="1" customFormat="1" ht="13.9" customHeight="1" x14ac:dyDescent="0.2">
      <c r="B1307" s="63" t="s">
        <v>29</v>
      </c>
      <c r="C1307" s="63" t="s">
        <v>29</v>
      </c>
      <c r="D1307" s="63" t="s">
        <v>29</v>
      </c>
      <c r="E1307" s="67"/>
    </row>
    <row r="1308" spans="2:5" s="1" customFormat="1" ht="13.9" customHeight="1" x14ac:dyDescent="0.2">
      <c r="B1308" s="63" t="s">
        <v>29</v>
      </c>
      <c r="C1308" s="63" t="s">
        <v>29</v>
      </c>
      <c r="D1308" s="63" t="s">
        <v>29</v>
      </c>
      <c r="E1308" s="67"/>
    </row>
    <row r="1309" spans="2:5" s="1" customFormat="1" ht="13.9" customHeight="1" x14ac:dyDescent="0.2">
      <c r="B1309" s="63" t="s">
        <v>29</v>
      </c>
      <c r="C1309" s="63" t="s">
        <v>29</v>
      </c>
      <c r="D1309" s="63" t="s">
        <v>29</v>
      </c>
      <c r="E1309" s="67"/>
    </row>
    <row r="1310" spans="2:5" s="1" customFormat="1" ht="13.9" customHeight="1" x14ac:dyDescent="0.2">
      <c r="B1310" s="63" t="s">
        <v>29</v>
      </c>
      <c r="C1310" s="63" t="s">
        <v>29</v>
      </c>
      <c r="D1310" s="63" t="s">
        <v>29</v>
      </c>
      <c r="E1310" s="67"/>
    </row>
    <row r="1311" spans="2:5" s="1" customFormat="1" ht="13.9" customHeight="1" x14ac:dyDescent="0.2">
      <c r="B1311" s="63" t="s">
        <v>29</v>
      </c>
      <c r="C1311" s="63" t="s">
        <v>29</v>
      </c>
      <c r="D1311" s="63" t="s">
        <v>29</v>
      </c>
      <c r="E1311" s="67"/>
    </row>
    <row r="1312" spans="2:5" s="1" customFormat="1" ht="13.9" customHeight="1" x14ac:dyDescent="0.2">
      <c r="B1312" s="63" t="s">
        <v>29</v>
      </c>
      <c r="C1312" s="63" t="s">
        <v>29</v>
      </c>
      <c r="D1312" s="63" t="s">
        <v>29</v>
      </c>
      <c r="E1312" s="67"/>
    </row>
    <row r="1313" spans="2:5" s="1" customFormat="1" ht="13.9" customHeight="1" x14ac:dyDescent="0.2">
      <c r="B1313" s="63" t="s">
        <v>29</v>
      </c>
      <c r="C1313" s="63" t="s">
        <v>29</v>
      </c>
      <c r="D1313" s="63" t="s">
        <v>29</v>
      </c>
      <c r="E1313" s="67"/>
    </row>
    <row r="1314" spans="2:5" s="1" customFormat="1" ht="13.9" customHeight="1" x14ac:dyDescent="0.2">
      <c r="B1314" s="63" t="s">
        <v>29</v>
      </c>
      <c r="C1314" s="63" t="s">
        <v>29</v>
      </c>
      <c r="D1314" s="63" t="s">
        <v>29</v>
      </c>
      <c r="E1314" s="67"/>
    </row>
    <row r="1315" spans="2:5" s="1" customFormat="1" ht="13.9" customHeight="1" x14ac:dyDescent="0.2">
      <c r="B1315" s="63" t="s">
        <v>29</v>
      </c>
      <c r="C1315" s="63" t="s">
        <v>29</v>
      </c>
      <c r="D1315" s="63" t="s">
        <v>29</v>
      </c>
      <c r="E1315" s="67"/>
    </row>
    <row r="1316" spans="2:5" s="1" customFormat="1" ht="13.9" customHeight="1" x14ac:dyDescent="0.2">
      <c r="B1316" s="63" t="s">
        <v>29</v>
      </c>
      <c r="C1316" s="63" t="s">
        <v>29</v>
      </c>
      <c r="D1316" s="63" t="s">
        <v>29</v>
      </c>
      <c r="E1316" s="67"/>
    </row>
    <row r="1317" spans="2:5" s="1" customFormat="1" ht="13.9" customHeight="1" x14ac:dyDescent="0.2">
      <c r="B1317" s="63" t="s">
        <v>29</v>
      </c>
      <c r="C1317" s="63" t="s">
        <v>29</v>
      </c>
      <c r="D1317" s="63" t="s">
        <v>29</v>
      </c>
      <c r="E1317" s="67"/>
    </row>
    <row r="1318" spans="2:5" s="1" customFormat="1" ht="13.9" customHeight="1" x14ac:dyDescent="0.2">
      <c r="B1318" s="63" t="s">
        <v>29</v>
      </c>
      <c r="C1318" s="63" t="s">
        <v>29</v>
      </c>
      <c r="D1318" s="63" t="s">
        <v>29</v>
      </c>
      <c r="E1318" s="67"/>
    </row>
    <row r="1319" spans="2:5" s="1" customFormat="1" ht="13.9" customHeight="1" x14ac:dyDescent="0.2">
      <c r="B1319" s="63" t="s">
        <v>29</v>
      </c>
      <c r="C1319" s="63" t="s">
        <v>29</v>
      </c>
      <c r="D1319" s="63" t="s">
        <v>29</v>
      </c>
      <c r="E1319" s="67"/>
    </row>
    <row r="1320" spans="2:5" s="1" customFormat="1" ht="13.9" customHeight="1" x14ac:dyDescent="0.2">
      <c r="B1320" s="63" t="s">
        <v>29</v>
      </c>
      <c r="C1320" s="63" t="s">
        <v>29</v>
      </c>
      <c r="D1320" s="63" t="s">
        <v>29</v>
      </c>
      <c r="E1320" s="67"/>
    </row>
    <row r="1321" spans="2:5" s="1" customFormat="1" ht="13.9" customHeight="1" x14ac:dyDescent="0.2">
      <c r="B1321" s="63" t="s">
        <v>29</v>
      </c>
      <c r="C1321" s="63" t="s">
        <v>29</v>
      </c>
      <c r="D1321" s="63" t="s">
        <v>29</v>
      </c>
      <c r="E1321" s="67"/>
    </row>
    <row r="1322" spans="2:5" s="1" customFormat="1" ht="13.9" customHeight="1" x14ac:dyDescent="0.2">
      <c r="B1322" s="63" t="s">
        <v>29</v>
      </c>
      <c r="C1322" s="63" t="s">
        <v>29</v>
      </c>
      <c r="D1322" s="63" t="s">
        <v>29</v>
      </c>
      <c r="E1322" s="67"/>
    </row>
    <row r="1323" spans="2:5" s="1" customFormat="1" ht="13.9" customHeight="1" x14ac:dyDescent="0.2">
      <c r="B1323" s="63" t="s">
        <v>29</v>
      </c>
      <c r="C1323" s="63" t="s">
        <v>29</v>
      </c>
      <c r="D1323" s="63" t="s">
        <v>29</v>
      </c>
      <c r="E1323" s="67"/>
    </row>
    <row r="1324" spans="2:5" s="1" customFormat="1" ht="13.9" customHeight="1" x14ac:dyDescent="0.2">
      <c r="B1324" s="63" t="s">
        <v>29</v>
      </c>
      <c r="C1324" s="63" t="s">
        <v>29</v>
      </c>
      <c r="D1324" s="63" t="s">
        <v>29</v>
      </c>
      <c r="E1324" s="67"/>
    </row>
    <row r="1325" spans="2:5" s="1" customFormat="1" ht="13.9" customHeight="1" x14ac:dyDescent="0.2">
      <c r="B1325" s="63" t="s">
        <v>29</v>
      </c>
      <c r="C1325" s="63" t="s">
        <v>29</v>
      </c>
      <c r="D1325" s="63" t="s">
        <v>29</v>
      </c>
      <c r="E1325" s="67"/>
    </row>
    <row r="1326" spans="2:5" s="1" customFormat="1" ht="13.9" customHeight="1" x14ac:dyDescent="0.2">
      <c r="B1326" s="63" t="s">
        <v>29</v>
      </c>
      <c r="C1326" s="63" t="s">
        <v>29</v>
      </c>
      <c r="D1326" s="63" t="s">
        <v>29</v>
      </c>
      <c r="E1326" s="67"/>
    </row>
    <row r="1327" spans="2:5" s="1" customFormat="1" ht="13.9" customHeight="1" x14ac:dyDescent="0.2">
      <c r="B1327" s="63" t="s">
        <v>29</v>
      </c>
      <c r="C1327" s="63" t="s">
        <v>29</v>
      </c>
      <c r="D1327" s="63" t="s">
        <v>29</v>
      </c>
      <c r="E1327" s="67"/>
    </row>
    <row r="1328" spans="2:5" s="1" customFormat="1" ht="13.9" customHeight="1" x14ac:dyDescent="0.2">
      <c r="B1328" s="63" t="s">
        <v>29</v>
      </c>
      <c r="C1328" s="63" t="s">
        <v>29</v>
      </c>
      <c r="D1328" s="63" t="s">
        <v>29</v>
      </c>
      <c r="E1328" s="67"/>
    </row>
    <row r="1329" spans="2:5" s="1" customFormat="1" ht="13.9" customHeight="1" x14ac:dyDescent="0.2">
      <c r="B1329" s="63" t="s">
        <v>29</v>
      </c>
      <c r="C1329" s="63" t="s">
        <v>29</v>
      </c>
      <c r="D1329" s="63" t="s">
        <v>29</v>
      </c>
      <c r="E1329" s="67"/>
    </row>
    <row r="1330" spans="2:5" s="1" customFormat="1" ht="13.9" customHeight="1" x14ac:dyDescent="0.2">
      <c r="B1330" s="63" t="s">
        <v>29</v>
      </c>
      <c r="C1330" s="63" t="s">
        <v>29</v>
      </c>
      <c r="D1330" s="63" t="s">
        <v>29</v>
      </c>
      <c r="E1330" s="67"/>
    </row>
    <row r="1331" spans="2:5" s="1" customFormat="1" ht="13.9" customHeight="1" x14ac:dyDescent="0.2">
      <c r="B1331" s="63" t="s">
        <v>29</v>
      </c>
      <c r="C1331" s="63" t="s">
        <v>29</v>
      </c>
      <c r="D1331" s="63" t="s">
        <v>29</v>
      </c>
      <c r="E1331" s="67"/>
    </row>
    <row r="1332" spans="2:5" s="1" customFormat="1" ht="13.9" customHeight="1" x14ac:dyDescent="0.2">
      <c r="B1332" s="63" t="s">
        <v>29</v>
      </c>
      <c r="C1332" s="63" t="s">
        <v>29</v>
      </c>
      <c r="D1332" s="63" t="s">
        <v>29</v>
      </c>
      <c r="E1332" s="67"/>
    </row>
    <row r="1333" spans="2:5" s="1" customFormat="1" ht="13.9" customHeight="1" x14ac:dyDescent="0.2">
      <c r="B1333" s="63" t="s">
        <v>29</v>
      </c>
      <c r="C1333" s="63" t="s">
        <v>29</v>
      </c>
      <c r="D1333" s="63" t="s">
        <v>29</v>
      </c>
      <c r="E1333" s="67"/>
    </row>
    <row r="1334" spans="2:5" s="1" customFormat="1" ht="13.9" customHeight="1" x14ac:dyDescent="0.2">
      <c r="B1334" s="63" t="s">
        <v>29</v>
      </c>
      <c r="C1334" s="63" t="s">
        <v>29</v>
      </c>
      <c r="D1334" s="63" t="s">
        <v>29</v>
      </c>
      <c r="E1334" s="67"/>
    </row>
    <row r="1335" spans="2:5" s="1" customFormat="1" ht="13.9" customHeight="1" x14ac:dyDescent="0.2">
      <c r="B1335" s="63" t="s">
        <v>29</v>
      </c>
      <c r="C1335" s="63" t="s">
        <v>29</v>
      </c>
      <c r="D1335" s="63" t="s">
        <v>29</v>
      </c>
      <c r="E1335" s="67"/>
    </row>
    <row r="1336" spans="2:5" s="1" customFormat="1" ht="13.9" customHeight="1" x14ac:dyDescent="0.2">
      <c r="B1336" s="63" t="s">
        <v>29</v>
      </c>
      <c r="C1336" s="63" t="s">
        <v>29</v>
      </c>
      <c r="D1336" s="63" t="s">
        <v>29</v>
      </c>
      <c r="E1336" s="67"/>
    </row>
    <row r="1337" spans="2:5" s="1" customFormat="1" ht="13.9" customHeight="1" x14ac:dyDescent="0.2">
      <c r="B1337" s="63" t="s">
        <v>29</v>
      </c>
      <c r="C1337" s="63" t="s">
        <v>29</v>
      </c>
      <c r="D1337" s="63" t="s">
        <v>29</v>
      </c>
      <c r="E1337" s="67"/>
    </row>
    <row r="1338" spans="2:5" s="1" customFormat="1" ht="13.9" customHeight="1" x14ac:dyDescent="0.2">
      <c r="B1338" s="63" t="s">
        <v>29</v>
      </c>
      <c r="C1338" s="63" t="s">
        <v>29</v>
      </c>
      <c r="D1338" s="63" t="s">
        <v>29</v>
      </c>
      <c r="E1338" s="67"/>
    </row>
    <row r="1339" spans="2:5" s="1" customFormat="1" ht="13.9" customHeight="1" x14ac:dyDescent="0.2">
      <c r="B1339" s="63" t="s">
        <v>29</v>
      </c>
      <c r="C1339" s="63" t="s">
        <v>29</v>
      </c>
      <c r="D1339" s="63" t="s">
        <v>29</v>
      </c>
      <c r="E1339" s="67"/>
    </row>
    <row r="1340" spans="2:5" s="1" customFormat="1" ht="13.9" customHeight="1" x14ac:dyDescent="0.2">
      <c r="B1340" s="63" t="s">
        <v>29</v>
      </c>
      <c r="C1340" s="63" t="s">
        <v>29</v>
      </c>
      <c r="D1340" s="63" t="s">
        <v>29</v>
      </c>
      <c r="E1340" s="67"/>
    </row>
    <row r="1341" spans="2:5" s="1" customFormat="1" ht="13.9" customHeight="1" x14ac:dyDescent="0.2">
      <c r="B1341" s="63" t="s">
        <v>29</v>
      </c>
      <c r="C1341" s="63" t="s">
        <v>29</v>
      </c>
      <c r="D1341" s="63" t="s">
        <v>29</v>
      </c>
      <c r="E1341" s="67"/>
    </row>
    <row r="1342" spans="2:5" s="1" customFormat="1" ht="13.9" customHeight="1" x14ac:dyDescent="0.2">
      <c r="B1342" s="63" t="s">
        <v>29</v>
      </c>
      <c r="C1342" s="63" t="s">
        <v>29</v>
      </c>
      <c r="D1342" s="63" t="s">
        <v>29</v>
      </c>
      <c r="E1342" s="67"/>
    </row>
    <row r="1343" spans="2:5" s="1" customFormat="1" ht="13.9" customHeight="1" x14ac:dyDescent="0.2">
      <c r="B1343" s="63" t="s">
        <v>29</v>
      </c>
      <c r="C1343" s="63" t="s">
        <v>29</v>
      </c>
      <c r="D1343" s="63" t="s">
        <v>29</v>
      </c>
      <c r="E1343" s="67"/>
    </row>
    <row r="1344" spans="2:5" s="1" customFormat="1" ht="13.9" customHeight="1" x14ac:dyDescent="0.2">
      <c r="B1344" s="63" t="s">
        <v>29</v>
      </c>
      <c r="C1344" s="63" t="s">
        <v>29</v>
      </c>
      <c r="D1344" s="63" t="s">
        <v>29</v>
      </c>
      <c r="E1344" s="67"/>
    </row>
    <row r="1345" spans="2:5" s="1" customFormat="1" ht="13.9" customHeight="1" x14ac:dyDescent="0.2">
      <c r="B1345" s="63" t="s">
        <v>29</v>
      </c>
      <c r="C1345" s="63" t="s">
        <v>29</v>
      </c>
      <c r="D1345" s="63" t="s">
        <v>29</v>
      </c>
      <c r="E1345" s="67"/>
    </row>
    <row r="1346" spans="2:5" s="1" customFormat="1" ht="13.9" customHeight="1" x14ac:dyDescent="0.2">
      <c r="B1346" s="63" t="s">
        <v>29</v>
      </c>
      <c r="C1346" s="63" t="s">
        <v>29</v>
      </c>
      <c r="D1346" s="63" t="s">
        <v>29</v>
      </c>
      <c r="E1346" s="67"/>
    </row>
    <row r="1347" spans="2:5" s="1" customFormat="1" ht="13.9" customHeight="1" x14ac:dyDescent="0.2">
      <c r="B1347" s="63" t="s">
        <v>29</v>
      </c>
      <c r="C1347" s="63" t="s">
        <v>29</v>
      </c>
      <c r="D1347" s="63" t="s">
        <v>29</v>
      </c>
      <c r="E1347" s="67"/>
    </row>
    <row r="1348" spans="2:5" s="1" customFormat="1" ht="13.9" customHeight="1" x14ac:dyDescent="0.2">
      <c r="B1348" s="63" t="s">
        <v>29</v>
      </c>
      <c r="C1348" s="63" t="s">
        <v>29</v>
      </c>
      <c r="D1348" s="63" t="s">
        <v>29</v>
      </c>
      <c r="E1348" s="67"/>
    </row>
    <row r="1349" spans="2:5" s="1" customFormat="1" ht="13.9" customHeight="1" x14ac:dyDescent="0.2">
      <c r="B1349" s="63" t="s">
        <v>29</v>
      </c>
      <c r="C1349" s="63" t="s">
        <v>29</v>
      </c>
      <c r="D1349" s="63" t="s">
        <v>29</v>
      </c>
      <c r="E1349" s="67"/>
    </row>
    <row r="1350" spans="2:5" s="1" customFormat="1" ht="13.9" customHeight="1" x14ac:dyDescent="0.2">
      <c r="B1350" s="63" t="s">
        <v>29</v>
      </c>
      <c r="C1350" s="63" t="s">
        <v>29</v>
      </c>
      <c r="D1350" s="63" t="s">
        <v>29</v>
      </c>
      <c r="E1350" s="67"/>
    </row>
    <row r="1351" spans="2:5" s="1" customFormat="1" ht="13.9" customHeight="1" x14ac:dyDescent="0.2">
      <c r="B1351" s="63" t="s">
        <v>29</v>
      </c>
      <c r="C1351" s="63" t="s">
        <v>29</v>
      </c>
      <c r="D1351" s="63" t="s">
        <v>29</v>
      </c>
      <c r="E1351" s="67"/>
    </row>
    <row r="1352" spans="2:5" s="1" customFormat="1" ht="13.9" customHeight="1" x14ac:dyDescent="0.2">
      <c r="B1352" s="63" t="s">
        <v>29</v>
      </c>
      <c r="C1352" s="63" t="s">
        <v>29</v>
      </c>
      <c r="D1352" s="63" t="s">
        <v>29</v>
      </c>
      <c r="E1352" s="67"/>
    </row>
    <row r="1353" spans="2:5" s="1" customFormat="1" ht="13.9" customHeight="1" x14ac:dyDescent="0.2">
      <c r="B1353" s="63" t="s">
        <v>29</v>
      </c>
      <c r="C1353" s="63" t="s">
        <v>29</v>
      </c>
      <c r="D1353" s="63" t="s">
        <v>29</v>
      </c>
      <c r="E1353" s="67"/>
    </row>
    <row r="1354" spans="2:5" s="1" customFormat="1" ht="13.9" customHeight="1" x14ac:dyDescent="0.2">
      <c r="B1354" s="63" t="s">
        <v>29</v>
      </c>
      <c r="C1354" s="63" t="s">
        <v>29</v>
      </c>
      <c r="D1354" s="63" t="s">
        <v>29</v>
      </c>
      <c r="E1354" s="67"/>
    </row>
    <row r="1355" spans="2:5" s="1" customFormat="1" ht="13.9" customHeight="1" x14ac:dyDescent="0.2">
      <c r="B1355" s="63" t="s">
        <v>29</v>
      </c>
      <c r="C1355" s="63" t="s">
        <v>29</v>
      </c>
      <c r="D1355" s="63" t="s">
        <v>29</v>
      </c>
      <c r="E1355" s="67"/>
    </row>
    <row r="1356" spans="2:5" s="1" customFormat="1" ht="13.9" customHeight="1" x14ac:dyDescent="0.2">
      <c r="B1356" s="63" t="s">
        <v>29</v>
      </c>
      <c r="C1356" s="63" t="s">
        <v>29</v>
      </c>
      <c r="D1356" s="63" t="s">
        <v>29</v>
      </c>
      <c r="E1356" s="67"/>
    </row>
    <row r="1357" spans="2:5" s="1" customFormat="1" ht="13.9" customHeight="1" x14ac:dyDescent="0.2">
      <c r="B1357" s="63" t="s">
        <v>29</v>
      </c>
      <c r="C1357" s="63" t="s">
        <v>29</v>
      </c>
      <c r="D1357" s="63" t="s">
        <v>29</v>
      </c>
      <c r="E1357" s="67"/>
    </row>
    <row r="1358" spans="2:5" s="1" customFormat="1" ht="13.9" customHeight="1" x14ac:dyDescent="0.2">
      <c r="B1358" s="63" t="s">
        <v>29</v>
      </c>
      <c r="C1358" s="63" t="s">
        <v>29</v>
      </c>
      <c r="D1358" s="63" t="s">
        <v>29</v>
      </c>
      <c r="E1358" s="67"/>
    </row>
    <row r="1359" spans="2:5" s="1" customFormat="1" ht="13.9" customHeight="1" x14ac:dyDescent="0.2">
      <c r="B1359" s="63" t="s">
        <v>29</v>
      </c>
      <c r="C1359" s="63" t="s">
        <v>29</v>
      </c>
      <c r="D1359" s="63" t="s">
        <v>29</v>
      </c>
      <c r="E1359" s="67"/>
    </row>
    <row r="1360" spans="2:5" s="1" customFormat="1" ht="13.9" customHeight="1" x14ac:dyDescent="0.2">
      <c r="B1360" s="63" t="s">
        <v>29</v>
      </c>
      <c r="C1360" s="63" t="s">
        <v>29</v>
      </c>
      <c r="D1360" s="63" t="s">
        <v>29</v>
      </c>
      <c r="E1360" s="67"/>
    </row>
    <row r="1361" spans="2:5" s="1" customFormat="1" ht="13.9" customHeight="1" x14ac:dyDescent="0.2">
      <c r="B1361" s="63" t="s">
        <v>29</v>
      </c>
      <c r="C1361" s="63" t="s">
        <v>29</v>
      </c>
      <c r="D1361" s="63" t="s">
        <v>29</v>
      </c>
      <c r="E1361" s="67"/>
    </row>
    <row r="1362" spans="2:5" s="1" customFormat="1" ht="13.9" customHeight="1" x14ac:dyDescent="0.2">
      <c r="B1362" s="63" t="s">
        <v>29</v>
      </c>
      <c r="C1362" s="63" t="s">
        <v>29</v>
      </c>
      <c r="D1362" s="63" t="s">
        <v>29</v>
      </c>
      <c r="E1362" s="67"/>
    </row>
    <row r="1363" spans="2:5" s="1" customFormat="1" ht="13.9" customHeight="1" x14ac:dyDescent="0.2">
      <c r="B1363" s="63" t="s">
        <v>29</v>
      </c>
      <c r="C1363" s="63" t="s">
        <v>29</v>
      </c>
      <c r="D1363" s="63" t="s">
        <v>29</v>
      </c>
      <c r="E1363" s="67"/>
    </row>
    <row r="1364" spans="2:5" s="1" customFormat="1" ht="13.9" customHeight="1" x14ac:dyDescent="0.2">
      <c r="B1364" s="63" t="s">
        <v>29</v>
      </c>
      <c r="C1364" s="63" t="s">
        <v>29</v>
      </c>
      <c r="D1364" s="63" t="s">
        <v>29</v>
      </c>
      <c r="E1364" s="67"/>
    </row>
    <row r="1365" spans="2:5" s="1" customFormat="1" ht="13.9" customHeight="1" x14ac:dyDescent="0.2">
      <c r="B1365" s="63" t="s">
        <v>29</v>
      </c>
      <c r="C1365" s="63" t="s">
        <v>29</v>
      </c>
      <c r="D1365" s="63" t="s">
        <v>29</v>
      </c>
      <c r="E1365" s="67"/>
    </row>
    <row r="1366" spans="2:5" s="1" customFormat="1" ht="13.9" customHeight="1" x14ac:dyDescent="0.2">
      <c r="B1366" s="63" t="s">
        <v>29</v>
      </c>
      <c r="C1366" s="63" t="s">
        <v>29</v>
      </c>
      <c r="D1366" s="63" t="s">
        <v>29</v>
      </c>
      <c r="E1366" s="67"/>
    </row>
    <row r="1367" spans="2:5" s="1" customFormat="1" ht="13.9" customHeight="1" x14ac:dyDescent="0.2">
      <c r="B1367" s="63" t="s">
        <v>29</v>
      </c>
      <c r="C1367" s="63" t="s">
        <v>29</v>
      </c>
      <c r="D1367" s="63" t="s">
        <v>29</v>
      </c>
      <c r="E1367" s="67"/>
    </row>
    <row r="1368" spans="2:5" s="1" customFormat="1" ht="13.9" customHeight="1" x14ac:dyDescent="0.2">
      <c r="B1368" s="63" t="s">
        <v>29</v>
      </c>
      <c r="C1368" s="63" t="s">
        <v>29</v>
      </c>
      <c r="D1368" s="63" t="s">
        <v>29</v>
      </c>
      <c r="E1368" s="67"/>
    </row>
    <row r="1369" spans="2:5" s="1" customFormat="1" ht="13.9" customHeight="1" x14ac:dyDescent="0.2">
      <c r="B1369" s="63" t="s">
        <v>29</v>
      </c>
      <c r="C1369" s="63" t="s">
        <v>29</v>
      </c>
      <c r="D1369" s="63" t="s">
        <v>29</v>
      </c>
      <c r="E1369" s="67"/>
    </row>
    <row r="1370" spans="2:5" s="1" customFormat="1" ht="13.9" customHeight="1" x14ac:dyDescent="0.2">
      <c r="B1370" s="63" t="s">
        <v>29</v>
      </c>
      <c r="C1370" s="63" t="s">
        <v>29</v>
      </c>
      <c r="D1370" s="63" t="s">
        <v>29</v>
      </c>
      <c r="E1370" s="67"/>
    </row>
    <row r="1371" spans="2:5" s="1" customFormat="1" ht="13.9" customHeight="1" x14ac:dyDescent="0.2">
      <c r="B1371" s="63" t="s">
        <v>29</v>
      </c>
      <c r="C1371" s="63" t="s">
        <v>29</v>
      </c>
      <c r="D1371" s="63" t="s">
        <v>29</v>
      </c>
      <c r="E1371" s="67"/>
    </row>
    <row r="1372" spans="2:5" s="1" customFormat="1" ht="13.9" customHeight="1" x14ac:dyDescent="0.2">
      <c r="B1372" s="63" t="s">
        <v>29</v>
      </c>
      <c r="C1372" s="63" t="s">
        <v>29</v>
      </c>
      <c r="D1372" s="63" t="s">
        <v>29</v>
      </c>
      <c r="E1372" s="67"/>
    </row>
    <row r="1373" spans="2:5" s="1" customFormat="1" ht="13.9" customHeight="1" x14ac:dyDescent="0.2">
      <c r="B1373" s="63" t="s">
        <v>29</v>
      </c>
      <c r="C1373" s="63" t="s">
        <v>29</v>
      </c>
      <c r="D1373" s="63" t="s">
        <v>29</v>
      </c>
      <c r="E1373" s="67"/>
    </row>
    <row r="1374" spans="2:5" s="1" customFormat="1" ht="13.9" customHeight="1" x14ac:dyDescent="0.2">
      <c r="B1374" s="63" t="s">
        <v>29</v>
      </c>
      <c r="C1374" s="63" t="s">
        <v>29</v>
      </c>
      <c r="D1374" s="63" t="s">
        <v>29</v>
      </c>
      <c r="E1374" s="67"/>
    </row>
    <row r="1375" spans="2:5" s="1" customFormat="1" ht="13.9" customHeight="1" x14ac:dyDescent="0.2">
      <c r="B1375" s="63" t="s">
        <v>29</v>
      </c>
      <c r="C1375" s="63" t="s">
        <v>29</v>
      </c>
      <c r="D1375" s="63" t="s">
        <v>29</v>
      </c>
      <c r="E1375" s="67"/>
    </row>
    <row r="1376" spans="2:5" s="1" customFormat="1" ht="13.9" customHeight="1" x14ac:dyDescent="0.2">
      <c r="B1376" s="63" t="s">
        <v>29</v>
      </c>
      <c r="C1376" s="63" t="s">
        <v>29</v>
      </c>
      <c r="D1376" s="63" t="s">
        <v>29</v>
      </c>
      <c r="E1376" s="67"/>
    </row>
    <row r="1377" spans="2:5" s="1" customFormat="1" ht="13.9" customHeight="1" x14ac:dyDescent="0.2">
      <c r="B1377" s="63" t="s">
        <v>29</v>
      </c>
      <c r="C1377" s="63" t="s">
        <v>29</v>
      </c>
      <c r="D1377" s="63" t="s">
        <v>29</v>
      </c>
      <c r="E1377" s="67"/>
    </row>
    <row r="1378" spans="2:5" s="1" customFormat="1" ht="13.9" customHeight="1" x14ac:dyDescent="0.2">
      <c r="B1378" s="63" t="s">
        <v>29</v>
      </c>
      <c r="C1378" s="63" t="s">
        <v>29</v>
      </c>
      <c r="D1378" s="63" t="s">
        <v>29</v>
      </c>
      <c r="E1378" s="67"/>
    </row>
    <row r="1379" spans="2:5" s="1" customFormat="1" ht="13.9" customHeight="1" x14ac:dyDescent="0.2">
      <c r="B1379" s="63" t="s">
        <v>29</v>
      </c>
      <c r="C1379" s="63" t="s">
        <v>29</v>
      </c>
      <c r="D1379" s="63" t="s">
        <v>29</v>
      </c>
      <c r="E1379" s="67"/>
    </row>
    <row r="1380" spans="2:5" s="1" customFormat="1" ht="13.9" customHeight="1" x14ac:dyDescent="0.2">
      <c r="B1380" s="63" t="s">
        <v>29</v>
      </c>
      <c r="C1380" s="63" t="s">
        <v>29</v>
      </c>
      <c r="D1380" s="63" t="s">
        <v>29</v>
      </c>
      <c r="E1380" s="67"/>
    </row>
    <row r="1381" spans="2:5" s="1" customFormat="1" ht="13.9" customHeight="1" x14ac:dyDescent="0.2">
      <c r="B1381" s="63" t="s">
        <v>29</v>
      </c>
      <c r="C1381" s="63" t="s">
        <v>29</v>
      </c>
      <c r="D1381" s="63" t="s">
        <v>29</v>
      </c>
      <c r="E1381" s="67"/>
    </row>
    <row r="1382" spans="2:5" s="1" customFormat="1" ht="13.9" customHeight="1" x14ac:dyDescent="0.2">
      <c r="B1382" s="63" t="s">
        <v>29</v>
      </c>
      <c r="C1382" s="63" t="s">
        <v>29</v>
      </c>
      <c r="D1382" s="63" t="s">
        <v>29</v>
      </c>
      <c r="E1382" s="67"/>
    </row>
    <row r="1383" spans="2:5" s="1" customFormat="1" ht="13.9" customHeight="1" x14ac:dyDescent="0.2">
      <c r="B1383" s="63" t="s">
        <v>29</v>
      </c>
      <c r="C1383" s="63" t="s">
        <v>29</v>
      </c>
      <c r="D1383" s="63" t="s">
        <v>29</v>
      </c>
      <c r="E1383" s="67"/>
    </row>
    <row r="1384" spans="2:5" s="1" customFormat="1" ht="13.9" customHeight="1" x14ac:dyDescent="0.2">
      <c r="B1384" s="63" t="s">
        <v>29</v>
      </c>
      <c r="C1384" s="63" t="s">
        <v>29</v>
      </c>
      <c r="D1384" s="63" t="s">
        <v>29</v>
      </c>
      <c r="E1384" s="67"/>
    </row>
    <row r="1385" spans="2:5" s="1" customFormat="1" ht="13.9" customHeight="1" x14ac:dyDescent="0.2">
      <c r="B1385" s="63" t="s">
        <v>29</v>
      </c>
      <c r="C1385" s="63" t="s">
        <v>29</v>
      </c>
      <c r="D1385" s="63" t="s">
        <v>29</v>
      </c>
      <c r="E1385" s="67"/>
    </row>
    <row r="1386" spans="2:5" s="1" customFormat="1" ht="13.9" customHeight="1" x14ac:dyDescent="0.2">
      <c r="B1386" s="63" t="s">
        <v>29</v>
      </c>
      <c r="C1386" s="63" t="s">
        <v>29</v>
      </c>
      <c r="D1386" s="63" t="s">
        <v>29</v>
      </c>
      <c r="E1386" s="67"/>
    </row>
    <row r="1387" spans="2:5" s="1" customFormat="1" ht="13.9" customHeight="1" x14ac:dyDescent="0.2">
      <c r="B1387" s="63" t="s">
        <v>29</v>
      </c>
      <c r="C1387" s="63" t="s">
        <v>29</v>
      </c>
      <c r="D1387" s="63" t="s">
        <v>29</v>
      </c>
      <c r="E1387" s="67"/>
    </row>
    <row r="1388" spans="2:5" s="1" customFormat="1" ht="13.9" customHeight="1" x14ac:dyDescent="0.2">
      <c r="B1388" s="63" t="s">
        <v>29</v>
      </c>
      <c r="C1388" s="63" t="s">
        <v>29</v>
      </c>
      <c r="D1388" s="63" t="s">
        <v>29</v>
      </c>
      <c r="E1388" s="67"/>
    </row>
    <row r="1389" spans="2:5" s="1" customFormat="1" ht="13.9" customHeight="1" x14ac:dyDescent="0.2">
      <c r="B1389" s="63" t="s">
        <v>29</v>
      </c>
      <c r="C1389" s="63" t="s">
        <v>29</v>
      </c>
      <c r="D1389" s="63" t="s">
        <v>29</v>
      </c>
      <c r="E1389" s="67"/>
    </row>
    <row r="1390" spans="2:5" s="1" customFormat="1" ht="13.9" customHeight="1" x14ac:dyDescent="0.2">
      <c r="B1390" s="63" t="s">
        <v>29</v>
      </c>
      <c r="C1390" s="63" t="s">
        <v>29</v>
      </c>
      <c r="D1390" s="63" t="s">
        <v>29</v>
      </c>
      <c r="E1390" s="67"/>
    </row>
    <row r="1391" spans="2:5" s="1" customFormat="1" ht="13.9" customHeight="1" x14ac:dyDescent="0.2">
      <c r="B1391" s="63" t="s">
        <v>29</v>
      </c>
      <c r="C1391" s="63" t="s">
        <v>29</v>
      </c>
      <c r="D1391" s="63" t="s">
        <v>29</v>
      </c>
      <c r="E1391" s="67"/>
    </row>
    <row r="1392" spans="2:5" s="1" customFormat="1" ht="13.9" customHeight="1" x14ac:dyDescent="0.2">
      <c r="B1392" s="63" t="s">
        <v>29</v>
      </c>
      <c r="C1392" s="63" t="s">
        <v>29</v>
      </c>
      <c r="D1392" s="63" t="s">
        <v>29</v>
      </c>
      <c r="E1392" s="67"/>
    </row>
    <row r="1393" spans="2:5" s="1" customFormat="1" ht="13.9" customHeight="1" x14ac:dyDescent="0.2">
      <c r="B1393" s="63" t="s">
        <v>29</v>
      </c>
      <c r="C1393" s="63" t="s">
        <v>29</v>
      </c>
      <c r="D1393" s="63" t="s">
        <v>29</v>
      </c>
      <c r="E1393" s="67"/>
    </row>
    <row r="1394" spans="2:5" s="1" customFormat="1" ht="13.9" customHeight="1" x14ac:dyDescent="0.2">
      <c r="B1394" s="63" t="s">
        <v>29</v>
      </c>
      <c r="C1394" s="63" t="s">
        <v>29</v>
      </c>
      <c r="D1394" s="63" t="s">
        <v>29</v>
      </c>
      <c r="E1394" s="67"/>
    </row>
    <row r="1395" spans="2:5" s="1" customFormat="1" ht="13.9" customHeight="1" x14ac:dyDescent="0.2">
      <c r="B1395" s="63" t="s">
        <v>29</v>
      </c>
      <c r="C1395" s="63" t="s">
        <v>29</v>
      </c>
      <c r="D1395" s="63" t="s">
        <v>29</v>
      </c>
      <c r="E1395" s="67"/>
    </row>
    <row r="1396" spans="2:5" s="1" customFormat="1" ht="13.9" customHeight="1" x14ac:dyDescent="0.2">
      <c r="B1396" s="63" t="s">
        <v>29</v>
      </c>
      <c r="C1396" s="63" t="s">
        <v>29</v>
      </c>
      <c r="D1396" s="63" t="s">
        <v>29</v>
      </c>
      <c r="E1396" s="67"/>
    </row>
    <row r="1397" spans="2:5" s="1" customFormat="1" ht="13.9" customHeight="1" x14ac:dyDescent="0.2">
      <c r="B1397" s="63" t="s">
        <v>29</v>
      </c>
      <c r="C1397" s="63" t="s">
        <v>29</v>
      </c>
      <c r="D1397" s="63" t="s">
        <v>29</v>
      </c>
      <c r="E1397" s="67"/>
    </row>
    <row r="1398" spans="2:5" s="1" customFormat="1" ht="13.9" customHeight="1" x14ac:dyDescent="0.2">
      <c r="B1398" s="63" t="s">
        <v>29</v>
      </c>
      <c r="C1398" s="63" t="s">
        <v>29</v>
      </c>
      <c r="D1398" s="63" t="s">
        <v>29</v>
      </c>
      <c r="E1398" s="67"/>
    </row>
    <row r="1399" spans="2:5" s="1" customFormat="1" ht="13.9" customHeight="1" x14ac:dyDescent="0.2">
      <c r="B1399" s="63" t="s">
        <v>29</v>
      </c>
      <c r="C1399" s="63" t="s">
        <v>29</v>
      </c>
      <c r="D1399" s="63" t="s">
        <v>29</v>
      </c>
      <c r="E1399" s="67"/>
    </row>
    <row r="1400" spans="2:5" s="1" customFormat="1" ht="13.9" customHeight="1" x14ac:dyDescent="0.2">
      <c r="B1400" s="63" t="s">
        <v>29</v>
      </c>
      <c r="C1400" s="63" t="s">
        <v>29</v>
      </c>
      <c r="D1400" s="63" t="s">
        <v>29</v>
      </c>
      <c r="E1400" s="67"/>
    </row>
    <row r="1401" spans="2:5" s="1" customFormat="1" ht="13.9" customHeight="1" x14ac:dyDescent="0.2">
      <c r="B1401" s="63" t="s">
        <v>29</v>
      </c>
      <c r="C1401" s="63" t="s">
        <v>29</v>
      </c>
      <c r="D1401" s="63" t="s">
        <v>29</v>
      </c>
      <c r="E1401" s="67"/>
    </row>
    <row r="1402" spans="2:5" s="1" customFormat="1" ht="13.9" customHeight="1" x14ac:dyDescent="0.2">
      <c r="B1402" s="63" t="s">
        <v>29</v>
      </c>
      <c r="C1402" s="63" t="s">
        <v>29</v>
      </c>
      <c r="D1402" s="63" t="s">
        <v>29</v>
      </c>
      <c r="E1402" s="67"/>
    </row>
    <row r="1403" spans="2:5" s="1" customFormat="1" ht="13.9" customHeight="1" x14ac:dyDescent="0.2">
      <c r="B1403" s="63" t="s">
        <v>29</v>
      </c>
      <c r="C1403" s="63" t="s">
        <v>29</v>
      </c>
      <c r="D1403" s="63" t="s">
        <v>29</v>
      </c>
      <c r="E1403" s="67"/>
    </row>
    <row r="1404" spans="2:5" s="1" customFormat="1" ht="13.9" customHeight="1" x14ac:dyDescent="0.2">
      <c r="B1404" s="63" t="s">
        <v>29</v>
      </c>
      <c r="C1404" s="63" t="s">
        <v>29</v>
      </c>
      <c r="D1404" s="63" t="s">
        <v>29</v>
      </c>
      <c r="E1404" s="67"/>
    </row>
    <row r="1405" spans="2:5" s="1" customFormat="1" ht="13.9" customHeight="1" x14ac:dyDescent="0.2">
      <c r="B1405" s="63" t="s">
        <v>29</v>
      </c>
      <c r="C1405" s="63" t="s">
        <v>29</v>
      </c>
      <c r="D1405" s="63" t="s">
        <v>29</v>
      </c>
      <c r="E1405" s="67"/>
    </row>
    <row r="1406" spans="2:5" s="1" customFormat="1" ht="13.9" customHeight="1" x14ac:dyDescent="0.2">
      <c r="B1406" s="63" t="s">
        <v>29</v>
      </c>
      <c r="C1406" s="63" t="s">
        <v>29</v>
      </c>
      <c r="D1406" s="63" t="s">
        <v>29</v>
      </c>
      <c r="E1406" s="67"/>
    </row>
    <row r="1407" spans="2:5" s="1" customFormat="1" ht="13.9" customHeight="1" x14ac:dyDescent="0.2">
      <c r="B1407" s="63" t="s">
        <v>29</v>
      </c>
      <c r="C1407" s="63" t="s">
        <v>29</v>
      </c>
      <c r="D1407" s="63" t="s">
        <v>29</v>
      </c>
      <c r="E1407" s="67"/>
    </row>
    <row r="1408" spans="2:5" s="1" customFormat="1" ht="13.9" customHeight="1" x14ac:dyDescent="0.2">
      <c r="B1408" s="63" t="s">
        <v>29</v>
      </c>
      <c r="C1408" s="63" t="s">
        <v>29</v>
      </c>
      <c r="D1408" s="63" t="s">
        <v>29</v>
      </c>
      <c r="E1408" s="67"/>
    </row>
    <row r="1409" spans="2:5" s="1" customFormat="1" ht="13.9" customHeight="1" x14ac:dyDescent="0.2">
      <c r="B1409" s="63" t="s">
        <v>29</v>
      </c>
      <c r="C1409" s="63" t="s">
        <v>29</v>
      </c>
      <c r="D1409" s="63" t="s">
        <v>29</v>
      </c>
      <c r="E1409" s="67"/>
    </row>
    <row r="1410" spans="2:5" s="1" customFormat="1" ht="13.9" customHeight="1" x14ac:dyDescent="0.2">
      <c r="B1410" s="63" t="s">
        <v>29</v>
      </c>
      <c r="C1410" s="63" t="s">
        <v>29</v>
      </c>
      <c r="D1410" s="63" t="s">
        <v>29</v>
      </c>
      <c r="E1410" s="67"/>
    </row>
    <row r="1411" spans="2:5" s="1" customFormat="1" ht="13.9" customHeight="1" x14ac:dyDescent="0.2">
      <c r="B1411" s="63" t="s">
        <v>29</v>
      </c>
      <c r="C1411" s="63" t="s">
        <v>29</v>
      </c>
      <c r="D1411" s="63" t="s">
        <v>29</v>
      </c>
      <c r="E1411" s="67"/>
    </row>
    <row r="1412" spans="2:5" s="1" customFormat="1" ht="13.9" customHeight="1" x14ac:dyDescent="0.2">
      <c r="B1412" s="63" t="s">
        <v>29</v>
      </c>
      <c r="C1412" s="63" t="s">
        <v>29</v>
      </c>
      <c r="D1412" s="63" t="s">
        <v>29</v>
      </c>
      <c r="E1412" s="67"/>
    </row>
    <row r="1413" spans="2:5" s="1" customFormat="1" ht="13.9" customHeight="1" x14ac:dyDescent="0.2">
      <c r="B1413" s="63" t="s">
        <v>29</v>
      </c>
      <c r="C1413" s="63" t="s">
        <v>29</v>
      </c>
      <c r="D1413" s="63" t="s">
        <v>29</v>
      </c>
      <c r="E1413" s="67"/>
    </row>
    <row r="1414" spans="2:5" s="1" customFormat="1" ht="13.9" customHeight="1" x14ac:dyDescent="0.2">
      <c r="B1414" s="63" t="s">
        <v>29</v>
      </c>
      <c r="C1414" s="63" t="s">
        <v>29</v>
      </c>
      <c r="D1414" s="63" t="s">
        <v>29</v>
      </c>
      <c r="E1414" s="67"/>
    </row>
    <row r="1415" spans="2:5" s="1" customFormat="1" ht="13.9" customHeight="1" x14ac:dyDescent="0.2">
      <c r="B1415" s="63" t="s">
        <v>29</v>
      </c>
      <c r="C1415" s="63" t="s">
        <v>29</v>
      </c>
      <c r="D1415" s="63" t="s">
        <v>29</v>
      </c>
      <c r="E1415" s="67"/>
    </row>
    <row r="1416" spans="2:5" s="1" customFormat="1" ht="13.9" customHeight="1" x14ac:dyDescent="0.2">
      <c r="B1416" s="63" t="s">
        <v>29</v>
      </c>
      <c r="C1416" s="63" t="s">
        <v>29</v>
      </c>
      <c r="D1416" s="63" t="s">
        <v>29</v>
      </c>
      <c r="E1416" s="67"/>
    </row>
    <row r="1417" spans="2:5" s="1" customFormat="1" ht="13.9" customHeight="1" x14ac:dyDescent="0.2">
      <c r="B1417" s="63" t="s">
        <v>29</v>
      </c>
      <c r="C1417" s="63" t="s">
        <v>29</v>
      </c>
      <c r="D1417" s="63" t="s">
        <v>29</v>
      </c>
      <c r="E1417" s="67"/>
    </row>
    <row r="1418" spans="2:5" s="1" customFormat="1" ht="13.9" customHeight="1" x14ac:dyDescent="0.2">
      <c r="B1418" s="63" t="s">
        <v>29</v>
      </c>
      <c r="C1418" s="63" t="s">
        <v>29</v>
      </c>
      <c r="D1418" s="63" t="s">
        <v>29</v>
      </c>
      <c r="E1418" s="67"/>
    </row>
    <row r="1419" spans="2:5" s="1" customFormat="1" ht="13.9" customHeight="1" x14ac:dyDescent="0.2">
      <c r="B1419" s="63" t="s">
        <v>29</v>
      </c>
      <c r="C1419" s="63" t="s">
        <v>29</v>
      </c>
      <c r="D1419" s="63" t="s">
        <v>29</v>
      </c>
      <c r="E1419" s="67"/>
    </row>
    <row r="1420" spans="2:5" s="1" customFormat="1" ht="13.9" customHeight="1" x14ac:dyDescent="0.2">
      <c r="B1420" s="63" t="s">
        <v>29</v>
      </c>
      <c r="C1420" s="63" t="s">
        <v>29</v>
      </c>
      <c r="D1420" s="63" t="s">
        <v>29</v>
      </c>
      <c r="E1420" s="67"/>
    </row>
    <row r="1421" spans="2:5" s="1" customFormat="1" ht="13.9" customHeight="1" x14ac:dyDescent="0.2">
      <c r="B1421" s="63" t="s">
        <v>29</v>
      </c>
      <c r="C1421" s="63" t="s">
        <v>29</v>
      </c>
      <c r="D1421" s="63" t="s">
        <v>29</v>
      </c>
      <c r="E1421" s="67"/>
    </row>
    <row r="1422" spans="2:5" s="1" customFormat="1" ht="13.9" customHeight="1" x14ac:dyDescent="0.2">
      <c r="B1422" s="63" t="s">
        <v>29</v>
      </c>
      <c r="C1422" s="63" t="s">
        <v>29</v>
      </c>
      <c r="D1422" s="63" t="s">
        <v>29</v>
      </c>
      <c r="E1422" s="67"/>
    </row>
    <row r="1423" spans="2:5" s="1" customFormat="1" ht="13.9" customHeight="1" x14ac:dyDescent="0.2">
      <c r="B1423" s="63" t="s">
        <v>29</v>
      </c>
      <c r="C1423" s="63" t="s">
        <v>29</v>
      </c>
      <c r="D1423" s="63" t="s">
        <v>29</v>
      </c>
      <c r="E1423" s="67"/>
    </row>
    <row r="1424" spans="2:5" s="1" customFormat="1" ht="13.9" customHeight="1" x14ac:dyDescent="0.2">
      <c r="B1424" s="63" t="s">
        <v>29</v>
      </c>
      <c r="C1424" s="63" t="s">
        <v>29</v>
      </c>
      <c r="D1424" s="63" t="s">
        <v>29</v>
      </c>
      <c r="E1424" s="67"/>
    </row>
    <row r="1425" spans="2:5" s="1" customFormat="1" ht="13.9" customHeight="1" x14ac:dyDescent="0.2">
      <c r="B1425" s="63" t="s">
        <v>29</v>
      </c>
      <c r="C1425" s="63" t="s">
        <v>29</v>
      </c>
      <c r="D1425" s="63" t="s">
        <v>29</v>
      </c>
      <c r="E1425" s="67"/>
    </row>
    <row r="1426" spans="2:5" s="1" customFormat="1" ht="13.9" customHeight="1" x14ac:dyDescent="0.2">
      <c r="B1426" s="63" t="s">
        <v>29</v>
      </c>
      <c r="C1426" s="63" t="s">
        <v>29</v>
      </c>
      <c r="D1426" s="63" t="s">
        <v>29</v>
      </c>
      <c r="E1426" s="67"/>
    </row>
    <row r="1427" spans="2:5" s="1" customFormat="1" ht="13.9" customHeight="1" x14ac:dyDescent="0.2">
      <c r="B1427" s="63" t="s">
        <v>29</v>
      </c>
      <c r="C1427" s="63" t="s">
        <v>29</v>
      </c>
      <c r="D1427" s="63" t="s">
        <v>29</v>
      </c>
      <c r="E1427" s="67"/>
    </row>
    <row r="1428" spans="2:5" s="1" customFormat="1" ht="13.9" customHeight="1" x14ac:dyDescent="0.2">
      <c r="B1428" s="63" t="s">
        <v>29</v>
      </c>
      <c r="C1428" s="63" t="s">
        <v>29</v>
      </c>
      <c r="D1428" s="63" t="s">
        <v>29</v>
      </c>
      <c r="E1428" s="67"/>
    </row>
    <row r="1429" spans="2:5" s="1" customFormat="1" ht="13.9" customHeight="1" x14ac:dyDescent="0.2">
      <c r="B1429" s="63" t="s">
        <v>29</v>
      </c>
      <c r="C1429" s="63" t="s">
        <v>29</v>
      </c>
      <c r="D1429" s="63" t="s">
        <v>29</v>
      </c>
      <c r="E1429" s="67"/>
    </row>
    <row r="1430" spans="2:5" s="1" customFormat="1" ht="13.9" customHeight="1" x14ac:dyDescent="0.2">
      <c r="B1430" s="63" t="s">
        <v>29</v>
      </c>
      <c r="C1430" s="63" t="s">
        <v>29</v>
      </c>
      <c r="D1430" s="63" t="s">
        <v>29</v>
      </c>
      <c r="E1430" s="67"/>
    </row>
    <row r="1431" spans="2:5" s="1" customFormat="1" ht="13.9" customHeight="1" x14ac:dyDescent="0.2">
      <c r="B1431" s="63" t="s">
        <v>29</v>
      </c>
      <c r="C1431" s="63" t="s">
        <v>29</v>
      </c>
      <c r="D1431" s="63" t="s">
        <v>29</v>
      </c>
      <c r="E1431" s="67"/>
    </row>
    <row r="1432" spans="2:5" s="1" customFormat="1" ht="13.9" customHeight="1" x14ac:dyDescent="0.2">
      <c r="B1432" s="63" t="s">
        <v>29</v>
      </c>
      <c r="C1432" s="63" t="s">
        <v>29</v>
      </c>
      <c r="D1432" s="63" t="s">
        <v>29</v>
      </c>
      <c r="E1432" s="67"/>
    </row>
    <row r="1433" spans="2:5" s="1" customFormat="1" ht="13.9" customHeight="1" x14ac:dyDescent="0.2">
      <c r="B1433" s="63" t="s">
        <v>29</v>
      </c>
      <c r="C1433" s="63" t="s">
        <v>29</v>
      </c>
      <c r="D1433" s="63" t="s">
        <v>29</v>
      </c>
      <c r="E1433" s="67"/>
    </row>
    <row r="1434" spans="2:5" s="1" customFormat="1" ht="13.9" customHeight="1" x14ac:dyDescent="0.2">
      <c r="B1434" s="63" t="s">
        <v>29</v>
      </c>
      <c r="C1434" s="63" t="s">
        <v>29</v>
      </c>
      <c r="D1434" s="63" t="s">
        <v>29</v>
      </c>
      <c r="E1434" s="67"/>
    </row>
    <row r="1435" spans="2:5" s="1" customFormat="1" ht="13.9" customHeight="1" x14ac:dyDescent="0.2">
      <c r="B1435" s="63" t="s">
        <v>29</v>
      </c>
      <c r="C1435" s="63" t="s">
        <v>29</v>
      </c>
      <c r="D1435" s="63" t="s">
        <v>29</v>
      </c>
      <c r="E1435" s="67"/>
    </row>
    <row r="1436" spans="2:5" s="1" customFormat="1" ht="13.9" customHeight="1" x14ac:dyDescent="0.2">
      <c r="B1436" s="63" t="s">
        <v>29</v>
      </c>
      <c r="C1436" s="63" t="s">
        <v>29</v>
      </c>
      <c r="D1436" s="63" t="s">
        <v>29</v>
      </c>
      <c r="E1436" s="67"/>
    </row>
    <row r="1437" spans="2:5" s="1" customFormat="1" ht="13.9" customHeight="1" x14ac:dyDescent="0.2">
      <c r="B1437" s="63" t="s">
        <v>29</v>
      </c>
      <c r="C1437" s="63" t="s">
        <v>29</v>
      </c>
      <c r="D1437" s="63" t="s">
        <v>29</v>
      </c>
      <c r="E1437" s="67"/>
    </row>
    <row r="1438" spans="2:5" s="1" customFormat="1" ht="13.9" customHeight="1" x14ac:dyDescent="0.2">
      <c r="B1438" s="63" t="s">
        <v>29</v>
      </c>
      <c r="C1438" s="63" t="s">
        <v>29</v>
      </c>
      <c r="D1438" s="63" t="s">
        <v>29</v>
      </c>
      <c r="E1438" s="67"/>
    </row>
    <row r="1439" spans="2:5" s="1" customFormat="1" ht="13.9" customHeight="1" x14ac:dyDescent="0.2">
      <c r="B1439" s="63" t="s">
        <v>29</v>
      </c>
      <c r="C1439" s="63" t="s">
        <v>29</v>
      </c>
      <c r="D1439" s="63" t="s">
        <v>29</v>
      </c>
      <c r="E1439" s="67"/>
    </row>
    <row r="1440" spans="2:5" s="1" customFormat="1" ht="13.9" customHeight="1" x14ac:dyDescent="0.2">
      <c r="B1440" s="63" t="s">
        <v>29</v>
      </c>
      <c r="C1440" s="63" t="s">
        <v>29</v>
      </c>
      <c r="D1440" s="63" t="s">
        <v>29</v>
      </c>
      <c r="E1440" s="67"/>
    </row>
    <row r="1441" spans="2:5" s="1" customFormat="1" ht="13.9" customHeight="1" x14ac:dyDescent="0.2">
      <c r="B1441" s="63" t="s">
        <v>29</v>
      </c>
      <c r="C1441" s="63" t="s">
        <v>29</v>
      </c>
      <c r="D1441" s="63" t="s">
        <v>29</v>
      </c>
      <c r="E1441" s="67"/>
    </row>
    <row r="1442" spans="2:5" s="1" customFormat="1" ht="13.9" customHeight="1" x14ac:dyDescent="0.2">
      <c r="B1442" s="63" t="s">
        <v>29</v>
      </c>
      <c r="C1442" s="63" t="s">
        <v>29</v>
      </c>
      <c r="D1442" s="63" t="s">
        <v>29</v>
      </c>
      <c r="E1442" s="67"/>
    </row>
    <row r="1443" spans="2:5" s="1" customFormat="1" ht="13.9" customHeight="1" x14ac:dyDescent="0.2">
      <c r="B1443" s="63" t="s">
        <v>29</v>
      </c>
      <c r="C1443" s="63" t="s">
        <v>29</v>
      </c>
      <c r="D1443" s="63" t="s">
        <v>29</v>
      </c>
      <c r="E1443" s="67"/>
    </row>
    <row r="1444" spans="2:5" s="1" customFormat="1" ht="13.9" customHeight="1" x14ac:dyDescent="0.2">
      <c r="B1444" s="63" t="s">
        <v>29</v>
      </c>
      <c r="C1444" s="63" t="s">
        <v>29</v>
      </c>
      <c r="D1444" s="63" t="s">
        <v>29</v>
      </c>
      <c r="E1444" s="67"/>
    </row>
    <row r="1445" spans="2:5" s="1" customFormat="1" ht="13.9" customHeight="1" x14ac:dyDescent="0.2">
      <c r="B1445" s="63" t="s">
        <v>29</v>
      </c>
      <c r="C1445" s="63" t="s">
        <v>29</v>
      </c>
      <c r="D1445" s="63" t="s">
        <v>29</v>
      </c>
      <c r="E1445" s="67"/>
    </row>
    <row r="1446" spans="2:5" s="1" customFormat="1" ht="13.9" customHeight="1" x14ac:dyDescent="0.2">
      <c r="B1446" s="63" t="s">
        <v>29</v>
      </c>
      <c r="C1446" s="63" t="s">
        <v>29</v>
      </c>
      <c r="D1446" s="63" t="s">
        <v>29</v>
      </c>
      <c r="E1446" s="67"/>
    </row>
    <row r="1447" spans="2:5" s="1" customFormat="1" ht="13.9" customHeight="1" x14ac:dyDescent="0.2">
      <c r="B1447" s="63" t="s">
        <v>29</v>
      </c>
      <c r="C1447" s="63" t="s">
        <v>29</v>
      </c>
      <c r="D1447" s="63" t="s">
        <v>29</v>
      </c>
      <c r="E1447" s="67"/>
    </row>
    <row r="1448" spans="2:5" s="1" customFormat="1" ht="13.9" customHeight="1" x14ac:dyDescent="0.2">
      <c r="B1448" s="63" t="s">
        <v>29</v>
      </c>
      <c r="C1448" s="63" t="s">
        <v>29</v>
      </c>
      <c r="D1448" s="63" t="s">
        <v>29</v>
      </c>
      <c r="E1448" s="67"/>
    </row>
    <row r="1449" spans="2:5" s="1" customFormat="1" ht="13.9" customHeight="1" x14ac:dyDescent="0.2">
      <c r="B1449" s="63" t="s">
        <v>29</v>
      </c>
      <c r="C1449" s="63" t="s">
        <v>29</v>
      </c>
      <c r="D1449" s="63" t="s">
        <v>29</v>
      </c>
      <c r="E1449" s="67"/>
    </row>
    <row r="1450" spans="2:5" s="1" customFormat="1" ht="13.9" customHeight="1" x14ac:dyDescent="0.2">
      <c r="B1450" s="63" t="s">
        <v>29</v>
      </c>
      <c r="C1450" s="63" t="s">
        <v>29</v>
      </c>
      <c r="D1450" s="63" t="s">
        <v>29</v>
      </c>
      <c r="E1450" s="67"/>
    </row>
    <row r="1451" spans="2:5" s="1" customFormat="1" ht="13.9" customHeight="1" x14ac:dyDescent="0.2">
      <c r="B1451" s="63" t="s">
        <v>29</v>
      </c>
      <c r="C1451" s="63" t="s">
        <v>29</v>
      </c>
      <c r="D1451" s="63" t="s">
        <v>29</v>
      </c>
      <c r="E1451" s="67"/>
    </row>
    <row r="1452" spans="2:5" s="1" customFormat="1" ht="13.9" customHeight="1" x14ac:dyDescent="0.2">
      <c r="B1452" s="63" t="s">
        <v>29</v>
      </c>
      <c r="C1452" s="63" t="s">
        <v>29</v>
      </c>
      <c r="D1452" s="63" t="s">
        <v>29</v>
      </c>
      <c r="E1452" s="67"/>
    </row>
    <row r="1453" spans="2:5" s="1" customFormat="1" ht="13.9" customHeight="1" x14ac:dyDescent="0.2">
      <c r="B1453" s="63" t="s">
        <v>29</v>
      </c>
      <c r="C1453" s="63" t="s">
        <v>29</v>
      </c>
      <c r="D1453" s="63" t="s">
        <v>29</v>
      </c>
      <c r="E1453" s="67"/>
    </row>
    <row r="1454" spans="2:5" s="1" customFormat="1" ht="13.9" customHeight="1" x14ac:dyDescent="0.2">
      <c r="B1454" s="63" t="s">
        <v>29</v>
      </c>
      <c r="C1454" s="63" t="s">
        <v>29</v>
      </c>
      <c r="D1454" s="63" t="s">
        <v>29</v>
      </c>
      <c r="E1454" s="67"/>
    </row>
    <row r="1455" spans="2:5" s="1" customFormat="1" ht="13.9" customHeight="1" x14ac:dyDescent="0.2">
      <c r="B1455" s="63" t="s">
        <v>29</v>
      </c>
      <c r="C1455" s="63" t="s">
        <v>29</v>
      </c>
      <c r="D1455" s="63" t="s">
        <v>29</v>
      </c>
      <c r="E1455" s="67"/>
    </row>
    <row r="1456" spans="2:5" s="1" customFormat="1" ht="13.9" customHeight="1" x14ac:dyDescent="0.2">
      <c r="B1456" s="63" t="s">
        <v>29</v>
      </c>
      <c r="C1456" s="63" t="s">
        <v>29</v>
      </c>
      <c r="D1456" s="63" t="s">
        <v>29</v>
      </c>
      <c r="E1456" s="67"/>
    </row>
    <row r="1457" spans="2:5" s="1" customFormat="1" ht="13.9" customHeight="1" x14ac:dyDescent="0.2">
      <c r="B1457" s="63" t="s">
        <v>29</v>
      </c>
      <c r="C1457" s="63" t="s">
        <v>29</v>
      </c>
      <c r="D1457" s="63" t="s">
        <v>29</v>
      </c>
      <c r="E1457" s="67"/>
    </row>
    <row r="1458" spans="2:5" s="1" customFormat="1" ht="13.9" customHeight="1" x14ac:dyDescent="0.2">
      <c r="B1458" s="63" t="s">
        <v>29</v>
      </c>
      <c r="C1458" s="63" t="s">
        <v>29</v>
      </c>
      <c r="D1458" s="63" t="s">
        <v>29</v>
      </c>
      <c r="E1458" s="67"/>
    </row>
    <row r="1459" spans="2:5" s="1" customFormat="1" ht="13.9" customHeight="1" x14ac:dyDescent="0.2">
      <c r="B1459" s="63" t="s">
        <v>29</v>
      </c>
      <c r="C1459" s="63" t="s">
        <v>29</v>
      </c>
      <c r="D1459" s="63" t="s">
        <v>29</v>
      </c>
      <c r="E1459" s="67"/>
    </row>
    <row r="1460" spans="2:5" s="1" customFormat="1" ht="13.9" customHeight="1" x14ac:dyDescent="0.2">
      <c r="B1460" s="63" t="s">
        <v>29</v>
      </c>
      <c r="C1460" s="63" t="s">
        <v>29</v>
      </c>
      <c r="D1460" s="63" t="s">
        <v>29</v>
      </c>
      <c r="E1460" s="67"/>
    </row>
    <row r="1461" spans="2:5" s="1" customFormat="1" ht="13.9" customHeight="1" x14ac:dyDescent="0.2">
      <c r="B1461" s="63" t="s">
        <v>29</v>
      </c>
      <c r="C1461" s="63" t="s">
        <v>29</v>
      </c>
      <c r="D1461" s="63" t="s">
        <v>29</v>
      </c>
      <c r="E1461" s="67"/>
    </row>
    <row r="1462" spans="2:5" s="1" customFormat="1" ht="13.9" customHeight="1" x14ac:dyDescent="0.2">
      <c r="B1462" s="63" t="s">
        <v>29</v>
      </c>
      <c r="C1462" s="63" t="s">
        <v>29</v>
      </c>
      <c r="D1462" s="63" t="s">
        <v>29</v>
      </c>
      <c r="E1462" s="67"/>
    </row>
    <row r="1463" spans="2:5" s="1" customFormat="1" ht="13.9" customHeight="1" x14ac:dyDescent="0.2">
      <c r="B1463" s="63" t="s">
        <v>29</v>
      </c>
      <c r="C1463" s="63" t="s">
        <v>29</v>
      </c>
      <c r="D1463" s="63" t="s">
        <v>29</v>
      </c>
      <c r="E1463" s="67"/>
    </row>
    <row r="1464" spans="2:5" s="1" customFormat="1" ht="13.9" customHeight="1" x14ac:dyDescent="0.2">
      <c r="B1464" s="63" t="s">
        <v>29</v>
      </c>
      <c r="C1464" s="63" t="s">
        <v>29</v>
      </c>
      <c r="D1464" s="63" t="s">
        <v>29</v>
      </c>
      <c r="E1464" s="67"/>
    </row>
    <row r="1465" spans="2:5" s="1" customFormat="1" ht="13.9" customHeight="1" x14ac:dyDescent="0.2">
      <c r="B1465" s="63" t="s">
        <v>29</v>
      </c>
      <c r="C1465" s="63" t="s">
        <v>29</v>
      </c>
      <c r="D1465" s="63" t="s">
        <v>29</v>
      </c>
      <c r="E1465" s="67"/>
    </row>
    <row r="1466" spans="2:5" s="1" customFormat="1" ht="13.9" customHeight="1" x14ac:dyDescent="0.2">
      <c r="B1466" s="63" t="s">
        <v>29</v>
      </c>
      <c r="C1466" s="63" t="s">
        <v>29</v>
      </c>
      <c r="D1466" s="63" t="s">
        <v>29</v>
      </c>
      <c r="E1466" s="67"/>
    </row>
    <row r="1467" spans="2:5" s="1" customFormat="1" ht="13.9" customHeight="1" x14ac:dyDescent="0.2">
      <c r="B1467" s="63" t="s">
        <v>29</v>
      </c>
      <c r="C1467" s="63" t="s">
        <v>29</v>
      </c>
      <c r="D1467" s="63" t="s">
        <v>29</v>
      </c>
      <c r="E1467" s="67"/>
    </row>
    <row r="1468" spans="2:5" s="1" customFormat="1" ht="13.9" customHeight="1" x14ac:dyDescent="0.2">
      <c r="B1468" s="63" t="s">
        <v>29</v>
      </c>
      <c r="C1468" s="63" t="s">
        <v>29</v>
      </c>
      <c r="D1468" s="63" t="s">
        <v>29</v>
      </c>
      <c r="E1468" s="67"/>
    </row>
    <row r="1469" spans="2:5" s="1" customFormat="1" ht="13.9" customHeight="1" x14ac:dyDescent="0.2">
      <c r="B1469" s="63" t="s">
        <v>29</v>
      </c>
      <c r="C1469" s="63" t="s">
        <v>29</v>
      </c>
      <c r="D1469" s="63" t="s">
        <v>29</v>
      </c>
      <c r="E1469" s="67"/>
    </row>
    <row r="1470" spans="2:5" s="1" customFormat="1" ht="13.9" customHeight="1" x14ac:dyDescent="0.2">
      <c r="B1470" s="63" t="s">
        <v>29</v>
      </c>
      <c r="C1470" s="63" t="s">
        <v>29</v>
      </c>
      <c r="D1470" s="63" t="s">
        <v>29</v>
      </c>
      <c r="E1470" s="67"/>
    </row>
    <row r="1471" spans="2:5" s="1" customFormat="1" ht="13.9" customHeight="1" x14ac:dyDescent="0.2">
      <c r="B1471" s="63" t="s">
        <v>29</v>
      </c>
      <c r="C1471" s="63" t="s">
        <v>29</v>
      </c>
      <c r="D1471" s="63" t="s">
        <v>29</v>
      </c>
      <c r="E1471" s="67"/>
    </row>
    <row r="1472" spans="2:5" s="1" customFormat="1" ht="13.9" customHeight="1" x14ac:dyDescent="0.2">
      <c r="B1472" s="63" t="s">
        <v>29</v>
      </c>
      <c r="C1472" s="63" t="s">
        <v>29</v>
      </c>
      <c r="D1472" s="63" t="s">
        <v>29</v>
      </c>
      <c r="E1472" s="67"/>
    </row>
    <row r="1473" spans="2:5" s="1" customFormat="1" ht="13.9" customHeight="1" x14ac:dyDescent="0.2">
      <c r="B1473" s="63" t="s">
        <v>29</v>
      </c>
      <c r="C1473" s="63" t="s">
        <v>29</v>
      </c>
      <c r="D1473" s="63" t="s">
        <v>29</v>
      </c>
      <c r="E1473" s="67"/>
    </row>
    <row r="1474" spans="2:5" s="1" customFormat="1" ht="13.9" customHeight="1" x14ac:dyDescent="0.2">
      <c r="B1474" s="63" t="s">
        <v>29</v>
      </c>
      <c r="C1474" s="63" t="s">
        <v>29</v>
      </c>
      <c r="D1474" s="63" t="s">
        <v>29</v>
      </c>
      <c r="E1474" s="67"/>
    </row>
    <row r="1475" spans="2:5" s="1" customFormat="1" ht="13.9" customHeight="1" x14ac:dyDescent="0.2">
      <c r="B1475" s="63" t="s">
        <v>29</v>
      </c>
      <c r="C1475" s="63" t="s">
        <v>29</v>
      </c>
      <c r="D1475" s="63" t="s">
        <v>29</v>
      </c>
      <c r="E1475" s="67"/>
    </row>
    <row r="1476" spans="2:5" s="1" customFormat="1" ht="13.9" customHeight="1" x14ac:dyDescent="0.2">
      <c r="B1476" s="63" t="s">
        <v>29</v>
      </c>
      <c r="C1476" s="63" t="s">
        <v>29</v>
      </c>
      <c r="D1476" s="63" t="s">
        <v>29</v>
      </c>
      <c r="E1476" s="67"/>
    </row>
    <row r="1477" spans="2:5" s="1" customFormat="1" ht="13.9" customHeight="1" x14ac:dyDescent="0.2">
      <c r="B1477" s="63" t="s">
        <v>29</v>
      </c>
      <c r="C1477" s="63" t="s">
        <v>29</v>
      </c>
      <c r="D1477" s="63" t="s">
        <v>29</v>
      </c>
      <c r="E1477" s="67"/>
    </row>
    <row r="1478" spans="2:5" s="1" customFormat="1" ht="13.9" customHeight="1" x14ac:dyDescent="0.2">
      <c r="B1478" s="63" t="s">
        <v>29</v>
      </c>
      <c r="C1478" s="63" t="s">
        <v>29</v>
      </c>
      <c r="D1478" s="63" t="s">
        <v>29</v>
      </c>
      <c r="E1478" s="67"/>
    </row>
    <row r="1479" spans="2:5" s="1" customFormat="1" ht="13.9" customHeight="1" x14ac:dyDescent="0.2">
      <c r="B1479" s="63" t="s">
        <v>29</v>
      </c>
      <c r="C1479" s="63" t="s">
        <v>29</v>
      </c>
      <c r="D1479" s="63" t="s">
        <v>29</v>
      </c>
      <c r="E1479" s="67"/>
    </row>
    <row r="1480" spans="2:5" s="1" customFormat="1" ht="13.9" customHeight="1" x14ac:dyDescent="0.2">
      <c r="B1480" s="63" t="s">
        <v>29</v>
      </c>
      <c r="C1480" s="63" t="s">
        <v>29</v>
      </c>
      <c r="D1480" s="63" t="s">
        <v>29</v>
      </c>
      <c r="E1480" s="67"/>
    </row>
    <row r="1481" spans="2:5" s="1" customFormat="1" ht="13.9" customHeight="1" x14ac:dyDescent="0.2">
      <c r="B1481" s="63" t="s">
        <v>29</v>
      </c>
      <c r="C1481" s="63" t="s">
        <v>29</v>
      </c>
      <c r="D1481" s="63" t="s">
        <v>29</v>
      </c>
      <c r="E1481" s="67"/>
    </row>
    <row r="1482" spans="2:5" s="1" customFormat="1" ht="13.9" customHeight="1" x14ac:dyDescent="0.2">
      <c r="B1482" s="63" t="s">
        <v>29</v>
      </c>
      <c r="C1482" s="63" t="s">
        <v>29</v>
      </c>
      <c r="D1482" s="63" t="s">
        <v>29</v>
      </c>
      <c r="E1482" s="67"/>
    </row>
    <row r="1483" spans="2:5" s="1" customFormat="1" ht="13.9" customHeight="1" x14ac:dyDescent="0.2">
      <c r="B1483" s="63" t="s">
        <v>29</v>
      </c>
      <c r="C1483" s="63" t="s">
        <v>29</v>
      </c>
      <c r="D1483" s="63" t="s">
        <v>29</v>
      </c>
      <c r="E1483" s="67"/>
    </row>
    <row r="1484" spans="2:5" s="1" customFormat="1" ht="13.9" customHeight="1" x14ac:dyDescent="0.2">
      <c r="B1484" s="63" t="s">
        <v>29</v>
      </c>
      <c r="C1484" s="63" t="s">
        <v>29</v>
      </c>
      <c r="D1484" s="63" t="s">
        <v>29</v>
      </c>
      <c r="E1484" s="67"/>
    </row>
    <row r="1485" spans="2:5" s="1" customFormat="1" ht="13.9" customHeight="1" x14ac:dyDescent="0.2">
      <c r="B1485" s="63" t="s">
        <v>29</v>
      </c>
      <c r="C1485" s="63" t="s">
        <v>29</v>
      </c>
      <c r="D1485" s="63" t="s">
        <v>29</v>
      </c>
      <c r="E1485" s="67"/>
    </row>
    <row r="1486" spans="2:5" s="1" customFormat="1" ht="13.9" customHeight="1" x14ac:dyDescent="0.2">
      <c r="B1486" s="63" t="s">
        <v>29</v>
      </c>
      <c r="C1486" s="63" t="s">
        <v>29</v>
      </c>
      <c r="D1486" s="63" t="s">
        <v>29</v>
      </c>
      <c r="E1486" s="67"/>
    </row>
    <row r="1487" spans="2:5" s="1" customFormat="1" ht="13.9" customHeight="1" x14ac:dyDescent="0.2">
      <c r="B1487" s="63" t="s">
        <v>29</v>
      </c>
      <c r="C1487" s="63" t="s">
        <v>29</v>
      </c>
      <c r="D1487" s="63" t="s">
        <v>29</v>
      </c>
      <c r="E1487" s="67"/>
    </row>
    <row r="1488" spans="2:5" s="1" customFormat="1" ht="13.9" customHeight="1" x14ac:dyDescent="0.2">
      <c r="B1488" s="63" t="s">
        <v>29</v>
      </c>
      <c r="C1488" s="63" t="s">
        <v>29</v>
      </c>
      <c r="D1488" s="63" t="s">
        <v>29</v>
      </c>
      <c r="E1488" s="67"/>
    </row>
    <row r="1489" spans="2:5" s="1" customFormat="1" ht="13.9" customHeight="1" x14ac:dyDescent="0.2">
      <c r="B1489" s="63" t="s">
        <v>29</v>
      </c>
      <c r="C1489" s="63" t="s">
        <v>29</v>
      </c>
      <c r="D1489" s="63" t="s">
        <v>29</v>
      </c>
      <c r="E1489" s="67"/>
    </row>
    <row r="1490" spans="2:5" s="1" customFormat="1" ht="13.9" customHeight="1" x14ac:dyDescent="0.2">
      <c r="B1490" s="63" t="s">
        <v>29</v>
      </c>
      <c r="C1490" s="63" t="s">
        <v>29</v>
      </c>
      <c r="D1490" s="63" t="s">
        <v>29</v>
      </c>
      <c r="E1490" s="67"/>
    </row>
    <row r="1491" spans="2:5" s="1" customFormat="1" ht="13.9" customHeight="1" x14ac:dyDescent="0.2">
      <c r="B1491" s="63" t="s">
        <v>29</v>
      </c>
      <c r="C1491" s="63" t="s">
        <v>29</v>
      </c>
      <c r="D1491" s="63" t="s">
        <v>29</v>
      </c>
      <c r="E1491" s="67"/>
    </row>
    <row r="1492" spans="2:5" s="1" customFormat="1" ht="13.9" customHeight="1" x14ac:dyDescent="0.2">
      <c r="B1492" s="63" t="s">
        <v>29</v>
      </c>
      <c r="C1492" s="63" t="s">
        <v>29</v>
      </c>
      <c r="D1492" s="63" t="s">
        <v>29</v>
      </c>
      <c r="E1492" s="67"/>
    </row>
    <row r="1493" spans="2:5" s="1" customFormat="1" ht="13.9" customHeight="1" x14ac:dyDescent="0.2">
      <c r="E1493" s="67"/>
    </row>
    <row r="1494" spans="2:5" s="1" customFormat="1" ht="13.9" customHeight="1" x14ac:dyDescent="0.2">
      <c r="E1494" s="67"/>
    </row>
    <row r="1495" spans="2:5" s="1" customFormat="1" ht="13.9" customHeight="1" x14ac:dyDescent="0.2">
      <c r="E1495" s="67"/>
    </row>
    <row r="1496" spans="2:5" s="1" customFormat="1" ht="13.9" customHeight="1" x14ac:dyDescent="0.2">
      <c r="E1496" s="67"/>
    </row>
    <row r="1497" spans="2:5" s="1" customFormat="1" ht="13.9" customHeight="1" x14ac:dyDescent="0.2">
      <c r="E1497" s="67"/>
    </row>
    <row r="1498" spans="2:5" s="1" customFormat="1" ht="13.9" customHeight="1" x14ac:dyDescent="0.2">
      <c r="E1498" s="67"/>
    </row>
    <row r="1499" spans="2:5" s="1" customFormat="1" ht="13.9" customHeight="1" x14ac:dyDescent="0.2">
      <c r="E1499" s="67"/>
    </row>
    <row r="1500" spans="2:5" s="1" customFormat="1" ht="13.9" customHeight="1" x14ac:dyDescent="0.2">
      <c r="E1500" s="67"/>
    </row>
    <row r="1501" spans="2:5" s="1" customFormat="1" ht="13.9" customHeight="1" x14ac:dyDescent="0.2">
      <c r="E1501" s="67"/>
    </row>
    <row r="1502" spans="2:5" s="1" customFormat="1" ht="13.9" customHeight="1" x14ac:dyDescent="0.2">
      <c r="E1502" s="67"/>
    </row>
    <row r="1503" spans="2:5" s="1" customFormat="1" ht="13.9" customHeight="1" x14ac:dyDescent="0.2">
      <c r="E1503" s="67"/>
    </row>
    <row r="1504" spans="2:5" s="1" customFormat="1" ht="13.9" customHeight="1" x14ac:dyDescent="0.2">
      <c r="E1504" s="67"/>
    </row>
    <row r="1505" spans="5:5" s="1" customFormat="1" ht="13.9" customHeight="1" x14ac:dyDescent="0.2">
      <c r="E1505" s="67"/>
    </row>
    <row r="1506" spans="5:5" s="1" customFormat="1" ht="13.9" customHeight="1" x14ac:dyDescent="0.2">
      <c r="E1506" s="67"/>
    </row>
    <row r="1507" spans="5:5" s="1" customFormat="1" ht="13.9" customHeight="1" x14ac:dyDescent="0.2">
      <c r="E1507" s="67"/>
    </row>
    <row r="1508" spans="5:5" s="1" customFormat="1" ht="13.9" customHeight="1" x14ac:dyDescent="0.2">
      <c r="E1508" s="67"/>
    </row>
    <row r="1509" spans="5:5" s="1" customFormat="1" ht="13.9" customHeight="1" x14ac:dyDescent="0.2">
      <c r="E1509" s="67"/>
    </row>
    <row r="1510" spans="5:5" s="1" customFormat="1" ht="13.9" customHeight="1" x14ac:dyDescent="0.2">
      <c r="E1510" s="67"/>
    </row>
    <row r="1511" spans="5:5" s="1" customFormat="1" ht="13.9" customHeight="1" x14ac:dyDescent="0.2">
      <c r="E1511" s="67"/>
    </row>
    <row r="1512" spans="5:5" s="1" customFormat="1" ht="13.9" customHeight="1" x14ac:dyDescent="0.2">
      <c r="E1512" s="67"/>
    </row>
    <row r="1513" spans="5:5" s="1" customFormat="1" ht="13.9" customHeight="1" x14ac:dyDescent="0.2">
      <c r="E1513" s="67"/>
    </row>
    <row r="1514" spans="5:5" s="1" customFormat="1" ht="13.9" customHeight="1" x14ac:dyDescent="0.2">
      <c r="E1514" s="67"/>
    </row>
    <row r="1515" spans="5:5" s="1" customFormat="1" ht="13.9" customHeight="1" x14ac:dyDescent="0.2">
      <c r="E1515" s="67"/>
    </row>
    <row r="1516" spans="5:5" s="1" customFormat="1" ht="13.9" customHeight="1" x14ac:dyDescent="0.2">
      <c r="E1516" s="67"/>
    </row>
    <row r="1517" spans="5:5" s="1" customFormat="1" ht="13.9" customHeight="1" x14ac:dyDescent="0.2">
      <c r="E1517" s="67"/>
    </row>
    <row r="1518" spans="5:5" s="1" customFormat="1" ht="13.9" customHeight="1" x14ac:dyDescent="0.2">
      <c r="E1518" s="67"/>
    </row>
    <row r="1519" spans="5:5" s="1" customFormat="1" ht="13.9" customHeight="1" x14ac:dyDescent="0.2">
      <c r="E1519" s="67"/>
    </row>
    <row r="1520" spans="5:5" s="1" customFormat="1" ht="13.9" customHeight="1" x14ac:dyDescent="0.2">
      <c r="E1520" s="67"/>
    </row>
    <row r="1521" spans="5:5" s="1" customFormat="1" ht="13.9" customHeight="1" x14ac:dyDescent="0.2">
      <c r="E1521" s="67"/>
    </row>
    <row r="1522" spans="5:5" s="1" customFormat="1" ht="13.9" customHeight="1" x14ac:dyDescent="0.2">
      <c r="E1522" s="67"/>
    </row>
    <row r="1523" spans="5:5" s="1" customFormat="1" ht="13.9" customHeight="1" x14ac:dyDescent="0.2">
      <c r="E1523" s="67"/>
    </row>
    <row r="1524" spans="5:5" s="1" customFormat="1" ht="13.9" customHeight="1" x14ac:dyDescent="0.2">
      <c r="E1524" s="67"/>
    </row>
    <row r="1525" spans="5:5" s="1" customFormat="1" ht="13.9" customHeight="1" x14ac:dyDescent="0.2">
      <c r="E1525" s="67"/>
    </row>
    <row r="1526" spans="5:5" s="1" customFormat="1" ht="13.9" customHeight="1" x14ac:dyDescent="0.2">
      <c r="E1526" s="67"/>
    </row>
    <row r="1527" spans="5:5" s="1" customFormat="1" ht="13.9" customHeight="1" x14ac:dyDescent="0.2">
      <c r="E1527" s="67"/>
    </row>
    <row r="1528" spans="5:5" s="1" customFormat="1" ht="13.9" customHeight="1" x14ac:dyDescent="0.2">
      <c r="E1528" s="67"/>
    </row>
    <row r="1529" spans="5:5" s="1" customFormat="1" ht="13.9" customHeight="1" x14ac:dyDescent="0.2">
      <c r="E1529" s="67"/>
    </row>
    <row r="1530" spans="5:5" s="1" customFormat="1" ht="13.9" customHeight="1" x14ac:dyDescent="0.2">
      <c r="E1530" s="67"/>
    </row>
    <row r="1531" spans="5:5" s="1" customFormat="1" ht="13.9" customHeight="1" x14ac:dyDescent="0.2">
      <c r="E1531" s="67"/>
    </row>
    <row r="1532" spans="5:5" s="1" customFormat="1" ht="13.9" customHeight="1" x14ac:dyDescent="0.2">
      <c r="E1532" s="67"/>
    </row>
    <row r="1533" spans="5:5" s="1" customFormat="1" ht="13.9" customHeight="1" x14ac:dyDescent="0.2">
      <c r="E1533" s="67"/>
    </row>
    <row r="1534" spans="5:5" s="1" customFormat="1" ht="13.9" customHeight="1" x14ac:dyDescent="0.2">
      <c r="E1534" s="67"/>
    </row>
    <row r="1535" spans="5:5" s="1" customFormat="1" ht="13.9" customHeight="1" x14ac:dyDescent="0.2">
      <c r="E1535" s="67"/>
    </row>
    <row r="1536" spans="5:5" s="1" customFormat="1" ht="13.9" customHeight="1" x14ac:dyDescent="0.2">
      <c r="E1536" s="67"/>
    </row>
    <row r="1537" spans="5:5" s="1" customFormat="1" ht="13.9" customHeight="1" x14ac:dyDescent="0.2">
      <c r="E1537" s="67"/>
    </row>
    <row r="1538" spans="5:5" s="1" customFormat="1" ht="13.9" customHeight="1" x14ac:dyDescent="0.2">
      <c r="E1538" s="67"/>
    </row>
    <row r="1539" spans="5:5" s="1" customFormat="1" ht="13.9" customHeight="1" x14ac:dyDescent="0.2">
      <c r="E1539" s="67"/>
    </row>
    <row r="1540" spans="5:5" s="1" customFormat="1" ht="13.9" customHeight="1" x14ac:dyDescent="0.2">
      <c r="E1540" s="67"/>
    </row>
    <row r="1541" spans="5:5" s="1" customFormat="1" ht="13.9" customHeight="1" x14ac:dyDescent="0.2">
      <c r="E1541" s="67"/>
    </row>
    <row r="1542" spans="5:5" s="1" customFormat="1" ht="13.9" customHeight="1" x14ac:dyDescent="0.2">
      <c r="E1542" s="67"/>
    </row>
    <row r="1543" spans="5:5" s="1" customFormat="1" ht="13.9" customHeight="1" x14ac:dyDescent="0.2">
      <c r="E1543" s="67"/>
    </row>
    <row r="1544" spans="5:5" s="1" customFormat="1" ht="13.9" customHeight="1" x14ac:dyDescent="0.2">
      <c r="E1544" s="67"/>
    </row>
    <row r="1545" spans="5:5" s="1" customFormat="1" ht="13.9" customHeight="1" x14ac:dyDescent="0.2">
      <c r="E1545" s="67"/>
    </row>
    <row r="1546" spans="5:5" s="1" customFormat="1" ht="13.9" customHeight="1" x14ac:dyDescent="0.2">
      <c r="E1546" s="67"/>
    </row>
    <row r="1547" spans="5:5" s="1" customFormat="1" ht="13.9" customHeight="1" x14ac:dyDescent="0.2">
      <c r="E1547" s="67"/>
    </row>
    <row r="1548" spans="5:5" s="1" customFormat="1" ht="13.9" customHeight="1" x14ac:dyDescent="0.2">
      <c r="E1548" s="67"/>
    </row>
    <row r="1549" spans="5:5" s="1" customFormat="1" ht="13.9" customHeight="1" x14ac:dyDescent="0.2">
      <c r="E1549" s="67"/>
    </row>
    <row r="1550" spans="5:5" s="1" customFormat="1" ht="13.9" customHeight="1" x14ac:dyDescent="0.2">
      <c r="E1550" s="67"/>
    </row>
    <row r="1551" spans="5:5" s="1" customFormat="1" ht="13.9" customHeight="1" x14ac:dyDescent="0.2">
      <c r="E1551" s="67"/>
    </row>
    <row r="1552" spans="5:5" s="1" customFormat="1" ht="13.9" customHeight="1" x14ac:dyDescent="0.2">
      <c r="E1552" s="67"/>
    </row>
    <row r="1553" spans="5:5" s="1" customFormat="1" ht="13.9" customHeight="1" x14ac:dyDescent="0.2">
      <c r="E1553" s="67"/>
    </row>
    <row r="1554" spans="5:5" s="1" customFormat="1" ht="13.9" customHeight="1" x14ac:dyDescent="0.2">
      <c r="E1554" s="67"/>
    </row>
    <row r="1555" spans="5:5" s="1" customFormat="1" ht="13.9" customHeight="1" x14ac:dyDescent="0.2">
      <c r="E1555" s="67"/>
    </row>
    <row r="1556" spans="5:5" s="1" customFormat="1" ht="13.9" customHeight="1" x14ac:dyDescent="0.2">
      <c r="E1556" s="67"/>
    </row>
    <row r="1557" spans="5:5" s="1" customFormat="1" ht="13.9" customHeight="1" x14ac:dyDescent="0.2">
      <c r="E1557" s="67"/>
    </row>
    <row r="1558" spans="5:5" s="1" customFormat="1" ht="13.9" customHeight="1" x14ac:dyDescent="0.2">
      <c r="E1558" s="67"/>
    </row>
    <row r="1559" spans="5:5" s="1" customFormat="1" ht="13.9" customHeight="1" x14ac:dyDescent="0.2">
      <c r="E1559" s="67"/>
    </row>
    <row r="1560" spans="5:5" s="1" customFormat="1" ht="13.9" customHeight="1" x14ac:dyDescent="0.2">
      <c r="E1560" s="67"/>
    </row>
    <row r="1561" spans="5:5" s="1" customFormat="1" ht="13.9" customHeight="1" x14ac:dyDescent="0.2">
      <c r="E1561" s="67"/>
    </row>
    <row r="1562" spans="5:5" s="1" customFormat="1" ht="13.9" customHeight="1" x14ac:dyDescent="0.2">
      <c r="E1562" s="67"/>
    </row>
    <row r="1563" spans="5:5" s="1" customFormat="1" ht="13.9" customHeight="1" x14ac:dyDescent="0.2">
      <c r="E1563" s="67"/>
    </row>
    <row r="1564" spans="5:5" s="1" customFormat="1" ht="13.9" customHeight="1" x14ac:dyDescent="0.2">
      <c r="E1564" s="67"/>
    </row>
    <row r="1565" spans="5:5" s="1" customFormat="1" ht="13.9" customHeight="1" x14ac:dyDescent="0.2">
      <c r="E1565" s="67"/>
    </row>
    <row r="1566" spans="5:5" s="1" customFormat="1" ht="13.9" customHeight="1" x14ac:dyDescent="0.2">
      <c r="E1566" s="67"/>
    </row>
    <row r="1567" spans="5:5" s="1" customFormat="1" ht="13.9" customHeight="1" x14ac:dyDescent="0.2">
      <c r="E1567" s="67"/>
    </row>
    <row r="1568" spans="5:5" s="1" customFormat="1" ht="13.9" customHeight="1" x14ac:dyDescent="0.2">
      <c r="E1568" s="67"/>
    </row>
    <row r="1569" spans="5:5" s="1" customFormat="1" ht="13.9" customHeight="1" x14ac:dyDescent="0.2">
      <c r="E1569" s="67"/>
    </row>
    <row r="1570" spans="5:5" s="1" customFormat="1" ht="13.9" customHeight="1" x14ac:dyDescent="0.2">
      <c r="E1570" s="67"/>
    </row>
    <row r="1571" spans="5:5" s="1" customFormat="1" ht="13.9" customHeight="1" x14ac:dyDescent="0.2">
      <c r="E1571" s="67"/>
    </row>
    <row r="1572" spans="5:5" s="1" customFormat="1" ht="13.9" customHeight="1" x14ac:dyDescent="0.2">
      <c r="E1572" s="67"/>
    </row>
    <row r="1573" spans="5:5" s="1" customFormat="1" ht="13.9" customHeight="1" x14ac:dyDescent="0.2">
      <c r="E1573" s="67"/>
    </row>
    <row r="1574" spans="5:5" s="1" customFormat="1" ht="13.9" customHeight="1" x14ac:dyDescent="0.2">
      <c r="E1574" s="67"/>
    </row>
    <row r="1575" spans="5:5" s="1" customFormat="1" ht="13.9" customHeight="1" x14ac:dyDescent="0.2">
      <c r="E1575" s="67"/>
    </row>
    <row r="1576" spans="5:5" s="1" customFormat="1" ht="13.9" customHeight="1" x14ac:dyDescent="0.2">
      <c r="E1576" s="67"/>
    </row>
    <row r="1577" spans="5:5" s="1" customFormat="1" ht="13.9" customHeight="1" x14ac:dyDescent="0.2">
      <c r="E1577" s="67"/>
    </row>
    <row r="1578" spans="5:5" s="1" customFormat="1" ht="13.9" customHeight="1" x14ac:dyDescent="0.2">
      <c r="E1578" s="67"/>
    </row>
    <row r="1579" spans="5:5" s="1" customFormat="1" ht="13.9" customHeight="1" x14ac:dyDescent="0.2">
      <c r="E1579" s="67"/>
    </row>
    <row r="1580" spans="5:5" s="1" customFormat="1" ht="13.9" customHeight="1" x14ac:dyDescent="0.2">
      <c r="E1580" s="67"/>
    </row>
    <row r="1581" spans="5:5" s="1" customFormat="1" ht="13.9" customHeight="1" x14ac:dyDescent="0.2">
      <c r="E1581" s="67"/>
    </row>
    <row r="1582" spans="5:5" s="1" customFormat="1" ht="13.9" customHeight="1" x14ac:dyDescent="0.2">
      <c r="E1582" s="67"/>
    </row>
    <row r="1583" spans="5:5" s="1" customFormat="1" ht="13.9" customHeight="1" x14ac:dyDescent="0.2">
      <c r="E1583" s="67"/>
    </row>
    <row r="1584" spans="5:5" s="1" customFormat="1" ht="13.9" customHeight="1" x14ac:dyDescent="0.2">
      <c r="E1584" s="67"/>
    </row>
    <row r="1585" spans="5:5" s="1" customFormat="1" ht="13.9" customHeight="1" x14ac:dyDescent="0.2">
      <c r="E1585" s="67"/>
    </row>
    <row r="1586" spans="5:5" s="1" customFormat="1" ht="13.9" customHeight="1" x14ac:dyDescent="0.2">
      <c r="E1586" s="67"/>
    </row>
    <row r="1587" spans="5:5" s="1" customFormat="1" ht="13.9" customHeight="1" x14ac:dyDescent="0.2">
      <c r="E1587" s="67"/>
    </row>
    <row r="1588" spans="5:5" s="1" customFormat="1" ht="13.9" customHeight="1" x14ac:dyDescent="0.2">
      <c r="E1588" s="67"/>
    </row>
    <row r="1589" spans="5:5" s="1" customFormat="1" ht="13.9" customHeight="1" x14ac:dyDescent="0.2">
      <c r="E1589" s="67"/>
    </row>
    <row r="1590" spans="5:5" s="1" customFormat="1" ht="13.9" customHeight="1" x14ac:dyDescent="0.2">
      <c r="E1590" s="67"/>
    </row>
    <row r="1591" spans="5:5" s="1" customFormat="1" ht="13.9" customHeight="1" x14ac:dyDescent="0.2">
      <c r="E1591" s="67"/>
    </row>
    <row r="1592" spans="5:5" s="1" customFormat="1" ht="13.9" customHeight="1" x14ac:dyDescent="0.2">
      <c r="E1592" s="67"/>
    </row>
    <row r="1593" spans="5:5" s="1" customFormat="1" ht="13.9" customHeight="1" x14ac:dyDescent="0.2">
      <c r="E1593" s="67"/>
    </row>
    <row r="1594" spans="5:5" s="1" customFormat="1" ht="13.9" customHeight="1" x14ac:dyDescent="0.2">
      <c r="E1594" s="67"/>
    </row>
    <row r="1595" spans="5:5" s="1" customFormat="1" ht="13.9" customHeight="1" x14ac:dyDescent="0.2">
      <c r="E1595" s="67"/>
    </row>
    <row r="1596" spans="5:5" s="1" customFormat="1" ht="13.9" customHeight="1" x14ac:dyDescent="0.2">
      <c r="E1596" s="67"/>
    </row>
    <row r="1597" spans="5:5" s="1" customFormat="1" ht="13.9" customHeight="1" x14ac:dyDescent="0.2">
      <c r="E1597" s="67"/>
    </row>
    <row r="1598" spans="5:5" s="1" customFormat="1" ht="13.9" customHeight="1" x14ac:dyDescent="0.2">
      <c r="E1598" s="67"/>
    </row>
    <row r="1599" spans="5:5" s="1" customFormat="1" ht="13.9" customHeight="1" x14ac:dyDescent="0.2">
      <c r="E1599" s="67"/>
    </row>
    <row r="1600" spans="5:5" s="1" customFormat="1" ht="13.9" customHeight="1" x14ac:dyDescent="0.2">
      <c r="E1600" s="67"/>
    </row>
    <row r="1601" spans="5:5" s="1" customFormat="1" ht="13.9" customHeight="1" x14ac:dyDescent="0.2">
      <c r="E1601" s="67"/>
    </row>
    <row r="1602" spans="5:5" s="1" customFormat="1" ht="13.9" customHeight="1" x14ac:dyDescent="0.2">
      <c r="E1602" s="67"/>
    </row>
    <row r="1603" spans="5:5" s="1" customFormat="1" ht="13.9" customHeight="1" x14ac:dyDescent="0.2">
      <c r="E1603" s="67"/>
    </row>
    <row r="1604" spans="5:5" s="1" customFormat="1" ht="13.9" customHeight="1" x14ac:dyDescent="0.2">
      <c r="E1604" s="67"/>
    </row>
    <row r="1605" spans="5:5" s="1" customFormat="1" ht="13.9" customHeight="1" x14ac:dyDescent="0.2">
      <c r="E1605" s="67"/>
    </row>
    <row r="1606" spans="5:5" s="1" customFormat="1" ht="13.9" customHeight="1" x14ac:dyDescent="0.2">
      <c r="E1606" s="67"/>
    </row>
    <row r="1607" spans="5:5" s="1" customFormat="1" ht="13.9" customHeight="1" x14ac:dyDescent="0.2">
      <c r="E1607" s="67"/>
    </row>
    <row r="1608" spans="5:5" s="1" customFormat="1" ht="13.9" customHeight="1" x14ac:dyDescent="0.2">
      <c r="E1608" s="67"/>
    </row>
    <row r="1609" spans="5:5" s="1" customFormat="1" ht="13.9" customHeight="1" x14ac:dyDescent="0.2">
      <c r="E1609" s="67"/>
    </row>
    <row r="1610" spans="5:5" s="1" customFormat="1" ht="13.9" customHeight="1" x14ac:dyDescent="0.2">
      <c r="E1610" s="67"/>
    </row>
    <row r="1611" spans="5:5" s="1" customFormat="1" ht="13.9" customHeight="1" x14ac:dyDescent="0.2">
      <c r="E1611" s="67"/>
    </row>
    <row r="1612" spans="5:5" s="1" customFormat="1" ht="13.9" customHeight="1" x14ac:dyDescent="0.2">
      <c r="E1612" s="67"/>
    </row>
    <row r="1613" spans="5:5" s="1" customFormat="1" ht="13.9" customHeight="1" x14ac:dyDescent="0.2">
      <c r="E1613" s="67"/>
    </row>
    <row r="1614" spans="5:5" s="1" customFormat="1" ht="13.9" customHeight="1" x14ac:dyDescent="0.2">
      <c r="E1614" s="67"/>
    </row>
    <row r="1615" spans="5:5" s="1" customFormat="1" ht="13.9" customHeight="1" x14ac:dyDescent="0.2">
      <c r="E1615" s="67"/>
    </row>
    <row r="1616" spans="5:5" s="1" customFormat="1" ht="13.9" customHeight="1" x14ac:dyDescent="0.2">
      <c r="E1616" s="67"/>
    </row>
    <row r="1617" spans="5:5" s="1" customFormat="1" ht="13.9" customHeight="1" x14ac:dyDescent="0.2">
      <c r="E1617" s="67"/>
    </row>
    <row r="1618" spans="5:5" s="1" customFormat="1" ht="13.9" customHeight="1" x14ac:dyDescent="0.2">
      <c r="E1618" s="67"/>
    </row>
    <row r="1619" spans="5:5" s="1" customFormat="1" ht="13.9" customHeight="1" x14ac:dyDescent="0.2">
      <c r="E1619" s="67"/>
    </row>
    <row r="1620" spans="5:5" s="1" customFormat="1" ht="13.9" customHeight="1" x14ac:dyDescent="0.2">
      <c r="E1620" s="67"/>
    </row>
    <row r="1621" spans="5:5" s="1" customFormat="1" ht="13.9" customHeight="1" x14ac:dyDescent="0.2">
      <c r="E1621" s="67"/>
    </row>
    <row r="1622" spans="5:5" s="1" customFormat="1" ht="13.9" customHeight="1" x14ac:dyDescent="0.2">
      <c r="E1622" s="67"/>
    </row>
    <row r="1623" spans="5:5" s="1" customFormat="1" ht="13.9" customHeight="1" x14ac:dyDescent="0.2">
      <c r="E1623" s="67"/>
    </row>
    <row r="1624" spans="5:5" s="1" customFormat="1" ht="13.9" customHeight="1" x14ac:dyDescent="0.2">
      <c r="E1624" s="67"/>
    </row>
    <row r="1625" spans="5:5" s="1" customFormat="1" ht="13.9" customHeight="1" x14ac:dyDescent="0.2">
      <c r="E1625" s="67"/>
    </row>
    <row r="1626" spans="5:5" s="1" customFormat="1" ht="13.9" customHeight="1" x14ac:dyDescent="0.2">
      <c r="E1626" s="67"/>
    </row>
    <row r="1627" spans="5:5" s="1" customFormat="1" ht="13.9" customHeight="1" x14ac:dyDescent="0.2">
      <c r="E1627" s="67"/>
    </row>
    <row r="1628" spans="5:5" s="1" customFormat="1" ht="13.9" customHeight="1" x14ac:dyDescent="0.2">
      <c r="E1628" s="67"/>
    </row>
    <row r="1629" spans="5:5" s="1" customFormat="1" ht="13.9" customHeight="1" x14ac:dyDescent="0.2">
      <c r="E1629" s="67"/>
    </row>
    <row r="1630" spans="5:5" s="1" customFormat="1" ht="13.9" customHeight="1" x14ac:dyDescent="0.2">
      <c r="E1630" s="67"/>
    </row>
    <row r="1631" spans="5:5" s="1" customFormat="1" ht="13.9" customHeight="1" x14ac:dyDescent="0.2">
      <c r="E1631" s="67"/>
    </row>
    <row r="1632" spans="5:5" s="1" customFormat="1" ht="13.9" customHeight="1" x14ac:dyDescent="0.2">
      <c r="E1632" s="67"/>
    </row>
    <row r="1633" spans="5:5" s="1" customFormat="1" ht="13.9" customHeight="1" x14ac:dyDescent="0.2">
      <c r="E1633" s="67"/>
    </row>
    <row r="1634" spans="5:5" s="1" customFormat="1" ht="13.9" customHeight="1" x14ac:dyDescent="0.2">
      <c r="E1634" s="67"/>
    </row>
    <row r="1635" spans="5:5" s="1" customFormat="1" ht="13.9" customHeight="1" x14ac:dyDescent="0.2">
      <c r="E1635" s="67"/>
    </row>
    <row r="1636" spans="5:5" s="1" customFormat="1" ht="13.9" customHeight="1" x14ac:dyDescent="0.2">
      <c r="E1636" s="67"/>
    </row>
    <row r="1637" spans="5:5" s="1" customFormat="1" ht="13.9" customHeight="1" x14ac:dyDescent="0.2">
      <c r="E1637" s="67"/>
    </row>
    <row r="1638" spans="5:5" s="1" customFormat="1" ht="13.9" customHeight="1" x14ac:dyDescent="0.2">
      <c r="E1638" s="67"/>
    </row>
    <row r="1639" spans="5:5" s="1" customFormat="1" ht="13.9" customHeight="1" x14ac:dyDescent="0.2">
      <c r="E1639" s="67"/>
    </row>
    <row r="1640" spans="5:5" s="1" customFormat="1" ht="13.9" customHeight="1" x14ac:dyDescent="0.2">
      <c r="E1640" s="67"/>
    </row>
    <row r="1641" spans="5:5" s="1" customFormat="1" ht="13.9" customHeight="1" x14ac:dyDescent="0.2">
      <c r="E1641" s="67"/>
    </row>
    <row r="1642" spans="5:5" s="1" customFormat="1" ht="13.9" customHeight="1" x14ac:dyDescent="0.2">
      <c r="E1642" s="67"/>
    </row>
    <row r="1643" spans="5:5" s="1" customFormat="1" ht="13.9" customHeight="1" x14ac:dyDescent="0.2">
      <c r="E1643" s="67"/>
    </row>
    <row r="1644" spans="5:5" s="1" customFormat="1" ht="13.9" customHeight="1" x14ac:dyDescent="0.2">
      <c r="E1644" s="67"/>
    </row>
    <row r="1645" spans="5:5" s="1" customFormat="1" ht="13.9" customHeight="1" x14ac:dyDescent="0.2">
      <c r="E1645" s="67"/>
    </row>
    <row r="1646" spans="5:5" s="1" customFormat="1" ht="13.9" customHeight="1" x14ac:dyDescent="0.2">
      <c r="E1646" s="67"/>
    </row>
    <row r="1647" spans="5:5" s="1" customFormat="1" ht="13.9" customHeight="1" x14ac:dyDescent="0.2">
      <c r="E1647" s="67"/>
    </row>
    <row r="1648" spans="5:5" s="1" customFormat="1" ht="13.9" customHeight="1" x14ac:dyDescent="0.2">
      <c r="E1648" s="67"/>
    </row>
    <row r="1649" spans="5:5" s="1" customFormat="1" ht="13.9" customHeight="1" x14ac:dyDescent="0.2">
      <c r="E1649" s="67"/>
    </row>
    <row r="1650" spans="5:5" s="1" customFormat="1" ht="13.9" customHeight="1" x14ac:dyDescent="0.2">
      <c r="E1650" s="67"/>
    </row>
    <row r="1651" spans="5:5" s="1" customFormat="1" ht="13.9" customHeight="1" x14ac:dyDescent="0.2">
      <c r="E1651" s="67"/>
    </row>
    <row r="1652" spans="5:5" s="1" customFormat="1" ht="13.9" customHeight="1" x14ac:dyDescent="0.2">
      <c r="E1652" s="67"/>
    </row>
    <row r="1653" spans="5:5" s="1" customFormat="1" ht="13.9" customHeight="1" x14ac:dyDescent="0.2">
      <c r="E1653" s="67"/>
    </row>
    <row r="1654" spans="5:5" s="1" customFormat="1" ht="13.9" customHeight="1" x14ac:dyDescent="0.2">
      <c r="E1654" s="67"/>
    </row>
    <row r="1655" spans="5:5" s="1" customFormat="1" ht="13.9" customHeight="1" x14ac:dyDescent="0.2">
      <c r="E1655" s="67"/>
    </row>
    <row r="1656" spans="5:5" s="1" customFormat="1" ht="13.9" customHeight="1" x14ac:dyDescent="0.2">
      <c r="E1656" s="67"/>
    </row>
    <row r="1657" spans="5:5" s="1" customFormat="1" ht="13.9" customHeight="1" x14ac:dyDescent="0.2">
      <c r="E1657" s="67"/>
    </row>
    <row r="1658" spans="5:5" s="1" customFormat="1" ht="13.9" customHeight="1" x14ac:dyDescent="0.2">
      <c r="E1658" s="67"/>
    </row>
    <row r="1659" spans="5:5" s="1" customFormat="1" ht="13.9" customHeight="1" x14ac:dyDescent="0.2">
      <c r="E1659" s="67"/>
    </row>
    <row r="1660" spans="5:5" s="1" customFormat="1" ht="13.9" customHeight="1" x14ac:dyDescent="0.2">
      <c r="E1660" s="67"/>
    </row>
    <row r="1661" spans="5:5" s="1" customFormat="1" ht="13.9" customHeight="1" x14ac:dyDescent="0.2">
      <c r="E1661" s="67"/>
    </row>
    <row r="1662" spans="5:5" s="1" customFormat="1" ht="13.9" customHeight="1" x14ac:dyDescent="0.2">
      <c r="E1662" s="67"/>
    </row>
    <row r="1663" spans="5:5" s="1" customFormat="1" ht="13.9" customHeight="1" x14ac:dyDescent="0.2">
      <c r="E1663" s="67"/>
    </row>
    <row r="1664" spans="5:5" s="1" customFormat="1" ht="13.9" customHeight="1" x14ac:dyDescent="0.2">
      <c r="E1664" s="67"/>
    </row>
    <row r="1665" spans="5:5" s="1" customFormat="1" ht="13.9" customHeight="1" x14ac:dyDescent="0.2">
      <c r="E1665" s="67"/>
    </row>
    <row r="1666" spans="5:5" s="1" customFormat="1" ht="13.9" customHeight="1" x14ac:dyDescent="0.2">
      <c r="E1666" s="67"/>
    </row>
    <row r="1667" spans="5:5" s="1" customFormat="1" ht="13.9" customHeight="1" x14ac:dyDescent="0.2">
      <c r="E1667" s="67"/>
    </row>
    <row r="1668" spans="5:5" s="1" customFormat="1" ht="13.9" customHeight="1" x14ac:dyDescent="0.2">
      <c r="E1668" s="67"/>
    </row>
    <row r="1669" spans="5:5" s="1" customFormat="1" ht="13.9" customHeight="1" x14ac:dyDescent="0.2">
      <c r="E1669" s="67"/>
    </row>
    <row r="1670" spans="5:5" s="1" customFormat="1" ht="13.9" customHeight="1" x14ac:dyDescent="0.2">
      <c r="E1670" s="67"/>
    </row>
    <row r="1671" spans="5:5" s="1" customFormat="1" ht="13.9" customHeight="1" x14ac:dyDescent="0.2">
      <c r="E1671" s="67"/>
    </row>
    <row r="1672" spans="5:5" s="1" customFormat="1" ht="13.9" customHeight="1" x14ac:dyDescent="0.2">
      <c r="E1672" s="67"/>
    </row>
    <row r="1673" spans="5:5" s="1" customFormat="1" ht="13.9" customHeight="1" x14ac:dyDescent="0.2">
      <c r="E1673" s="67"/>
    </row>
    <row r="1674" spans="5:5" s="1" customFormat="1" ht="13.9" customHeight="1" x14ac:dyDescent="0.2">
      <c r="E1674" s="67"/>
    </row>
    <row r="1675" spans="5:5" s="1" customFormat="1" ht="13.9" customHeight="1" x14ac:dyDescent="0.2">
      <c r="E1675" s="67"/>
    </row>
    <row r="1676" spans="5:5" s="1" customFormat="1" ht="13.9" customHeight="1" x14ac:dyDescent="0.2">
      <c r="E1676" s="67"/>
    </row>
    <row r="1677" spans="5:5" s="1" customFormat="1" ht="13.9" customHeight="1" x14ac:dyDescent="0.2">
      <c r="E1677" s="67"/>
    </row>
    <row r="1678" spans="5:5" s="1" customFormat="1" ht="13.9" customHeight="1" x14ac:dyDescent="0.2">
      <c r="E1678" s="67"/>
    </row>
    <row r="1679" spans="5:5" s="1" customFormat="1" ht="13.9" customHeight="1" x14ac:dyDescent="0.2">
      <c r="E1679" s="67"/>
    </row>
    <row r="1680" spans="5:5" s="1" customFormat="1" ht="13.9" customHeight="1" x14ac:dyDescent="0.2">
      <c r="E1680" s="67"/>
    </row>
    <row r="1681" spans="5:5" s="1" customFormat="1" ht="13.9" customHeight="1" x14ac:dyDescent="0.2">
      <c r="E1681" s="67"/>
    </row>
    <row r="1682" spans="5:5" s="1" customFormat="1" ht="13.9" customHeight="1" x14ac:dyDescent="0.2">
      <c r="E1682" s="67"/>
    </row>
    <row r="1683" spans="5:5" s="1" customFormat="1" ht="13.9" customHeight="1" x14ac:dyDescent="0.2">
      <c r="E1683" s="67"/>
    </row>
    <row r="1684" spans="5:5" s="1" customFormat="1" ht="13.9" customHeight="1" x14ac:dyDescent="0.2">
      <c r="E1684" s="67"/>
    </row>
    <row r="1685" spans="5:5" s="1" customFormat="1" ht="13.9" customHeight="1" x14ac:dyDescent="0.2">
      <c r="E1685" s="67"/>
    </row>
    <row r="1686" spans="5:5" s="1" customFormat="1" ht="13.9" customHeight="1" x14ac:dyDescent="0.2">
      <c r="E1686" s="67"/>
    </row>
    <row r="1687" spans="5:5" s="1" customFormat="1" ht="13.9" customHeight="1" x14ac:dyDescent="0.2">
      <c r="E1687" s="67"/>
    </row>
    <row r="1688" spans="5:5" s="1" customFormat="1" ht="13.9" customHeight="1" x14ac:dyDescent="0.2">
      <c r="E1688" s="67"/>
    </row>
    <row r="1689" spans="5:5" s="1" customFormat="1" ht="13.9" customHeight="1" x14ac:dyDescent="0.2">
      <c r="E1689" s="67"/>
    </row>
    <row r="1690" spans="5:5" s="1" customFormat="1" ht="13.9" customHeight="1" x14ac:dyDescent="0.2">
      <c r="E1690" s="67"/>
    </row>
    <row r="1691" spans="5:5" s="1" customFormat="1" ht="13.9" customHeight="1" x14ac:dyDescent="0.2">
      <c r="E1691" s="67"/>
    </row>
    <row r="1692" spans="5:5" s="1" customFormat="1" ht="13.9" customHeight="1" x14ac:dyDescent="0.2">
      <c r="E1692" s="67"/>
    </row>
    <row r="1693" spans="5:5" s="1" customFormat="1" ht="13.9" customHeight="1" x14ac:dyDescent="0.2">
      <c r="E1693" s="67"/>
    </row>
    <row r="1694" spans="5:5" s="1" customFormat="1" ht="13.9" customHeight="1" x14ac:dyDescent="0.2">
      <c r="E1694" s="67"/>
    </row>
    <row r="1695" spans="5:5" s="1" customFormat="1" ht="13.9" customHeight="1" x14ac:dyDescent="0.2">
      <c r="E1695" s="67"/>
    </row>
    <row r="1696" spans="5:5" s="1" customFormat="1" ht="13.9" customHeight="1" x14ac:dyDescent="0.2">
      <c r="E1696" s="67"/>
    </row>
    <row r="1697" spans="5:5" s="1" customFormat="1" ht="13.9" customHeight="1" x14ac:dyDescent="0.2">
      <c r="E1697" s="67"/>
    </row>
    <row r="1698" spans="5:5" s="1" customFormat="1" ht="13.9" customHeight="1" x14ac:dyDescent="0.2">
      <c r="E1698" s="67"/>
    </row>
    <row r="1699" spans="5:5" s="1" customFormat="1" ht="13.9" customHeight="1" x14ac:dyDescent="0.2">
      <c r="E1699" s="67"/>
    </row>
    <row r="1700" spans="5:5" s="1" customFormat="1" ht="13.9" customHeight="1" x14ac:dyDescent="0.2">
      <c r="E1700" s="67"/>
    </row>
    <row r="1701" spans="5:5" s="1" customFormat="1" ht="13.9" customHeight="1" x14ac:dyDescent="0.2">
      <c r="E1701" s="67"/>
    </row>
    <row r="1702" spans="5:5" s="1" customFormat="1" ht="13.9" customHeight="1" x14ac:dyDescent="0.2">
      <c r="E1702" s="67"/>
    </row>
    <row r="1703" spans="5:5" s="1" customFormat="1" ht="13.9" customHeight="1" x14ac:dyDescent="0.2">
      <c r="E1703" s="67"/>
    </row>
    <row r="1704" spans="5:5" s="1" customFormat="1" ht="13.9" customHeight="1" x14ac:dyDescent="0.2">
      <c r="E1704" s="67"/>
    </row>
    <row r="1705" spans="5:5" s="1" customFormat="1" ht="13.9" customHeight="1" x14ac:dyDescent="0.2">
      <c r="E1705" s="67"/>
    </row>
    <row r="1706" spans="5:5" s="1" customFormat="1" ht="13.9" customHeight="1" x14ac:dyDescent="0.2">
      <c r="E1706" s="67"/>
    </row>
    <row r="1707" spans="5:5" s="1" customFormat="1" ht="13.9" customHeight="1" x14ac:dyDescent="0.2">
      <c r="E1707" s="67"/>
    </row>
    <row r="1708" spans="5:5" s="1" customFormat="1" ht="13.9" customHeight="1" x14ac:dyDescent="0.2">
      <c r="E1708" s="67"/>
    </row>
    <row r="1709" spans="5:5" s="1" customFormat="1" ht="13.9" customHeight="1" x14ac:dyDescent="0.2">
      <c r="E1709" s="67"/>
    </row>
    <row r="1710" spans="5:5" s="1" customFormat="1" ht="13.9" customHeight="1" x14ac:dyDescent="0.2">
      <c r="E1710" s="67"/>
    </row>
    <row r="1711" spans="5:5" s="1" customFormat="1" ht="13.9" customHeight="1" x14ac:dyDescent="0.2">
      <c r="E1711" s="67"/>
    </row>
    <row r="1712" spans="5:5" s="1" customFormat="1" ht="13.9" customHeight="1" x14ac:dyDescent="0.2">
      <c r="E1712" s="67"/>
    </row>
    <row r="1713" spans="5:5" s="1" customFormat="1" ht="13.9" customHeight="1" x14ac:dyDescent="0.2">
      <c r="E1713" s="67"/>
    </row>
    <row r="1714" spans="5:5" s="1" customFormat="1" ht="13.9" customHeight="1" x14ac:dyDescent="0.2">
      <c r="E1714" s="67"/>
    </row>
    <row r="1715" spans="5:5" s="1" customFormat="1" ht="13.9" customHeight="1" x14ac:dyDescent="0.2">
      <c r="E1715" s="67"/>
    </row>
    <row r="1716" spans="5:5" s="1" customFormat="1" ht="13.9" customHeight="1" x14ac:dyDescent="0.2">
      <c r="E1716" s="67"/>
    </row>
    <row r="1717" spans="5:5" s="1" customFormat="1" ht="13.9" customHeight="1" x14ac:dyDescent="0.2">
      <c r="E1717" s="67"/>
    </row>
    <row r="1718" spans="5:5" s="1" customFormat="1" ht="13.9" customHeight="1" x14ac:dyDescent="0.2">
      <c r="E1718" s="67"/>
    </row>
    <row r="1719" spans="5:5" s="1" customFormat="1" ht="13.9" customHeight="1" x14ac:dyDescent="0.2">
      <c r="E1719" s="67"/>
    </row>
    <row r="1720" spans="5:5" s="1" customFormat="1" ht="13.9" customHeight="1" x14ac:dyDescent="0.2">
      <c r="E1720" s="67"/>
    </row>
    <row r="1721" spans="5:5" s="1" customFormat="1" ht="13.9" customHeight="1" x14ac:dyDescent="0.2">
      <c r="E1721" s="67"/>
    </row>
    <row r="1722" spans="5:5" s="1" customFormat="1" ht="13.9" customHeight="1" x14ac:dyDescent="0.2">
      <c r="E1722" s="67"/>
    </row>
    <row r="1723" spans="5:5" s="1" customFormat="1" ht="13.9" customHeight="1" x14ac:dyDescent="0.2">
      <c r="E1723" s="67"/>
    </row>
    <row r="1724" spans="5:5" s="1" customFormat="1" ht="13.9" customHeight="1" x14ac:dyDescent="0.2">
      <c r="E1724" s="67"/>
    </row>
    <row r="1725" spans="5:5" s="1" customFormat="1" ht="13.9" customHeight="1" x14ac:dyDescent="0.2">
      <c r="E1725" s="67"/>
    </row>
    <row r="1726" spans="5:5" s="1" customFormat="1" ht="13.9" customHeight="1" x14ac:dyDescent="0.2">
      <c r="E1726" s="67"/>
    </row>
    <row r="1727" spans="5:5" s="1" customFormat="1" ht="13.9" customHeight="1" x14ac:dyDescent="0.2">
      <c r="E1727" s="67"/>
    </row>
    <row r="1728" spans="5:5" s="1" customFormat="1" ht="13.9" customHeight="1" x14ac:dyDescent="0.2">
      <c r="E1728" s="67"/>
    </row>
    <row r="1729" spans="5:5" s="1" customFormat="1" ht="13.9" customHeight="1" x14ac:dyDescent="0.2">
      <c r="E1729" s="67"/>
    </row>
    <row r="1730" spans="5:5" s="1" customFormat="1" ht="13.9" customHeight="1" x14ac:dyDescent="0.2">
      <c r="E1730" s="67"/>
    </row>
    <row r="1731" spans="5:5" s="1" customFormat="1" ht="13.9" customHeight="1" x14ac:dyDescent="0.2">
      <c r="E1731" s="67"/>
    </row>
    <row r="1732" spans="5:5" s="1" customFormat="1" ht="13.9" customHeight="1" x14ac:dyDescent="0.2">
      <c r="E1732" s="67"/>
    </row>
    <row r="1733" spans="5:5" s="1" customFormat="1" ht="13.9" customHeight="1" x14ac:dyDescent="0.2">
      <c r="E1733" s="67"/>
    </row>
    <row r="1734" spans="5:5" s="1" customFormat="1" ht="13.9" customHeight="1" x14ac:dyDescent="0.2">
      <c r="E1734" s="67"/>
    </row>
    <row r="1735" spans="5:5" s="1" customFormat="1" ht="13.9" customHeight="1" x14ac:dyDescent="0.2">
      <c r="E1735" s="67"/>
    </row>
    <row r="1736" spans="5:5" s="1" customFormat="1" ht="13.9" customHeight="1" x14ac:dyDescent="0.2">
      <c r="E1736" s="67"/>
    </row>
    <row r="1737" spans="5:5" s="1" customFormat="1" ht="13.9" customHeight="1" x14ac:dyDescent="0.2">
      <c r="E1737" s="67"/>
    </row>
    <row r="1738" spans="5:5" s="1" customFormat="1" ht="13.9" customHeight="1" x14ac:dyDescent="0.2">
      <c r="E1738" s="67"/>
    </row>
    <row r="1739" spans="5:5" s="1" customFormat="1" ht="13.9" customHeight="1" x14ac:dyDescent="0.2">
      <c r="E1739" s="67"/>
    </row>
    <row r="1740" spans="5:5" s="1" customFormat="1" ht="13.9" customHeight="1" x14ac:dyDescent="0.2">
      <c r="E1740" s="67"/>
    </row>
    <row r="1741" spans="5:5" s="1" customFormat="1" ht="13.9" customHeight="1" x14ac:dyDescent="0.2">
      <c r="E1741" s="67"/>
    </row>
    <row r="1742" spans="5:5" s="1" customFormat="1" ht="13.9" customHeight="1" x14ac:dyDescent="0.2">
      <c r="E1742" s="67"/>
    </row>
    <row r="1743" spans="5:5" s="1" customFormat="1" ht="13.9" customHeight="1" x14ac:dyDescent="0.2">
      <c r="E1743" s="67"/>
    </row>
    <row r="1744" spans="5:5" s="1" customFormat="1" ht="13.9" customHeight="1" x14ac:dyDescent="0.2">
      <c r="E1744" s="67"/>
    </row>
    <row r="1745" spans="5:5" s="1" customFormat="1" ht="13.9" customHeight="1" x14ac:dyDescent="0.2">
      <c r="E1745" s="67"/>
    </row>
    <row r="1746" spans="5:5" s="1" customFormat="1" ht="13.9" customHeight="1" x14ac:dyDescent="0.2">
      <c r="E1746" s="67"/>
    </row>
    <row r="1747" spans="5:5" s="1" customFormat="1" ht="13.9" customHeight="1" x14ac:dyDescent="0.2">
      <c r="E1747" s="67"/>
    </row>
    <row r="1748" spans="5:5" s="1" customFormat="1" ht="13.9" customHeight="1" x14ac:dyDescent="0.2"/>
    <row r="1749" spans="5:5" s="1" customFormat="1" ht="13.9" customHeight="1" x14ac:dyDescent="0.2"/>
    <row r="1750" spans="5:5" s="1" customFormat="1" ht="13.9" customHeight="1" x14ac:dyDescent="0.2"/>
    <row r="1751" spans="5:5" s="1" customFormat="1" ht="13.9" customHeight="1" x14ac:dyDescent="0.2"/>
    <row r="1752" spans="5:5" s="1" customFormat="1" ht="13.9" customHeight="1" x14ac:dyDescent="0.2"/>
    <row r="1753" spans="5:5" s="1" customFormat="1" ht="13.9" customHeight="1" x14ac:dyDescent="0.2"/>
    <row r="1754" spans="5:5" s="1" customFormat="1" ht="13.9" customHeight="1" x14ac:dyDescent="0.2"/>
    <row r="1755" spans="5:5" s="1" customFormat="1" ht="13.9" customHeight="1" x14ac:dyDescent="0.2"/>
    <row r="1756" spans="5:5" s="1" customFormat="1" ht="13.9" customHeight="1" x14ac:dyDescent="0.2"/>
    <row r="1757" spans="5:5" s="1" customFormat="1" ht="13.9" customHeight="1" x14ac:dyDescent="0.2"/>
    <row r="1758" spans="5:5" s="1" customFormat="1" ht="13.9" customHeight="1" x14ac:dyDescent="0.2"/>
    <row r="1759" spans="5:5" s="1" customFormat="1" ht="13.9" customHeight="1" x14ac:dyDescent="0.2"/>
    <row r="1760" spans="5:5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S12 H220:S220 H207:S207 H194:S194 H181:S181 H168:S168 H155:S155 H142:S142 H129:S129 H116:S116 H103:S103 H90:S90 H77:S77 H64:S64 H51:S51 H38:S38 H25:S25" xr:uid="{00000000-0002-0000-03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="85" zoomScaleNormal="85" workbookViewId="0">
      <pane xSplit="6" ySplit="11" topLeftCell="H43" activePane="bottomRight" state="frozen"/>
      <selection pane="topRight" activeCell="G1" sqref="G1"/>
      <selection pane="bottomLeft" activeCell="A12" sqref="A12"/>
      <selection pane="bottomRight" activeCell="E65" sqref="E65"/>
    </sheetView>
  </sheetViews>
  <sheetFormatPr defaultColWidth="9" defaultRowHeight="15" x14ac:dyDescent="0.2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 x14ac:dyDescent="0.2">
      <c r="A1" s="5"/>
      <c r="B1" s="88" t="s">
        <v>481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R1" s="60"/>
    </row>
    <row r="2" spans="1:107" s="4" customFormat="1" ht="16.149999999999999" customHeight="1" x14ac:dyDescent="0.2">
      <c r="AZ2" s="4" t="s">
        <v>446</v>
      </c>
    </row>
    <row r="3" spans="1:107" s="4" customFormat="1" ht="16.149999999999999" customHeight="1" x14ac:dyDescent="0.2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447</v>
      </c>
    </row>
    <row r="4" spans="1:107" s="4" customFormat="1" ht="16.149999999999999" hidden="1" customHeight="1" x14ac:dyDescent="0.25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A4" s="4" t="s">
        <v>483</v>
      </c>
      <c r="BB4" s="86" t="s">
        <v>9</v>
      </c>
    </row>
    <row r="5" spans="1:107" s="4" customFormat="1" ht="16.149999999999999" hidden="1" customHeight="1" x14ac:dyDescent="0.25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 x14ac:dyDescent="0.25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 x14ac:dyDescent="0.2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25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 x14ac:dyDescent="0.2">
      <c r="B9" s="8" t="s">
        <v>25</v>
      </c>
      <c r="C9" s="16"/>
      <c r="T9" s="9"/>
      <c r="U9" s="9"/>
      <c r="V9" s="9"/>
    </row>
    <row r="10" spans="1:107" s="68" customFormat="1" ht="13.9" customHeight="1" x14ac:dyDescent="0.2">
      <c r="B10" s="21"/>
      <c r="C10" s="21"/>
      <c r="D10" s="61"/>
      <c r="E10" s="61"/>
      <c r="F10" s="61"/>
      <c r="G10" s="62"/>
      <c r="H10" s="19" t="s">
        <v>448</v>
      </c>
      <c r="I10" s="19" t="s">
        <v>448</v>
      </c>
      <c r="J10" s="19" t="s">
        <v>448</v>
      </c>
      <c r="K10" s="19" t="s">
        <v>448</v>
      </c>
      <c r="L10" s="19" t="s">
        <v>448</v>
      </c>
      <c r="M10" s="19" t="s">
        <v>448</v>
      </c>
      <c r="N10" s="19" t="s">
        <v>448</v>
      </c>
      <c r="O10" s="19" t="s">
        <v>448</v>
      </c>
      <c r="P10" s="19" t="s">
        <v>448</v>
      </c>
      <c r="Q10" s="19" t="s">
        <v>448</v>
      </c>
      <c r="R10" s="19" t="s">
        <v>448</v>
      </c>
      <c r="S10" s="19" t="s">
        <v>448</v>
      </c>
      <c r="T10" s="19" t="s">
        <v>29</v>
      </c>
      <c r="U10" s="19" t="s">
        <v>449</v>
      </c>
      <c r="V10" s="19" t="s">
        <v>450</v>
      </c>
      <c r="W10" s="19" t="s">
        <v>29</v>
      </c>
      <c r="X10" s="19" t="s">
        <v>29</v>
      </c>
      <c r="Y10" s="19" t="s">
        <v>29</v>
      </c>
      <c r="Z10" s="19" t="s">
        <v>29</v>
      </c>
      <c r="AA10" s="19" t="s">
        <v>29</v>
      </c>
      <c r="AB10" s="19" t="s">
        <v>29</v>
      </c>
      <c r="AC10" s="19" t="s">
        <v>29</v>
      </c>
      <c r="AD10" s="19" t="s">
        <v>29</v>
      </c>
      <c r="AE10" s="19" t="s">
        <v>29</v>
      </c>
      <c r="AF10" s="19" t="s">
        <v>29</v>
      </c>
      <c r="AG10" s="19" t="s">
        <v>29</v>
      </c>
      <c r="AH10" s="19" t="s">
        <v>29</v>
      </c>
      <c r="AI10" s="19" t="s">
        <v>29</v>
      </c>
      <c r="AJ10" s="19" t="s">
        <v>29</v>
      </c>
      <c r="AK10" s="19" t="s">
        <v>29</v>
      </c>
      <c r="AL10" s="19" t="s">
        <v>29</v>
      </c>
      <c r="AM10" s="19" t="s">
        <v>29</v>
      </c>
      <c r="AN10" s="19" t="s">
        <v>29</v>
      </c>
      <c r="AO10" s="19" t="s">
        <v>29</v>
      </c>
      <c r="AP10" s="19" t="s">
        <v>29</v>
      </c>
      <c r="AQ10" s="19" t="s">
        <v>29</v>
      </c>
      <c r="AR10" s="19" t="s">
        <v>29</v>
      </c>
      <c r="AS10" s="19" t="s">
        <v>29</v>
      </c>
      <c r="AT10" s="19" t="s">
        <v>29</v>
      </c>
      <c r="AU10" s="19" t="s">
        <v>29</v>
      </c>
      <c r="AV10" s="19" t="s">
        <v>29</v>
      </c>
      <c r="AW10" s="19" t="s">
        <v>29</v>
      </c>
      <c r="AX10" s="19" t="s">
        <v>29</v>
      </c>
      <c r="AY10" s="19" t="s">
        <v>29</v>
      </c>
      <c r="AZ10" s="19" t="s">
        <v>29</v>
      </c>
      <c r="BA10" s="19" t="s">
        <v>29</v>
      </c>
      <c r="BB10" s="19" t="s">
        <v>29</v>
      </c>
      <c r="BC10" s="19" t="s">
        <v>29</v>
      </c>
      <c r="BD10" s="19" t="s">
        <v>29</v>
      </c>
      <c r="BE10" s="19" t="s">
        <v>29</v>
      </c>
      <c r="BF10" s="19" t="s">
        <v>29</v>
      </c>
      <c r="BG10" s="19" t="s">
        <v>29</v>
      </c>
      <c r="BH10" s="69" t="s">
        <v>29</v>
      </c>
      <c r="BI10" s="69" t="s">
        <v>29</v>
      </c>
      <c r="BJ10" s="69" t="s">
        <v>29</v>
      </c>
      <c r="BK10" s="69" t="s">
        <v>29</v>
      </c>
      <c r="BL10" s="69" t="s">
        <v>29</v>
      </c>
      <c r="BM10" s="69" t="s">
        <v>29</v>
      </c>
      <c r="BN10" s="69" t="s">
        <v>29</v>
      </c>
      <c r="BO10" s="69" t="s">
        <v>29</v>
      </c>
      <c r="BP10" s="69" t="s">
        <v>29</v>
      </c>
      <c r="BQ10" s="69" t="s">
        <v>29</v>
      </c>
      <c r="BR10" s="69" t="s">
        <v>29</v>
      </c>
      <c r="BS10" s="69" t="s">
        <v>29</v>
      </c>
      <c r="BT10" s="69" t="s">
        <v>29</v>
      </c>
      <c r="BU10" s="69" t="s">
        <v>29</v>
      </c>
      <c r="BV10" s="69" t="s">
        <v>29</v>
      </c>
      <c r="BW10" s="69" t="s">
        <v>29</v>
      </c>
      <c r="BX10" s="69" t="s">
        <v>29</v>
      </c>
      <c r="BY10" s="69" t="s">
        <v>29</v>
      </c>
      <c r="BZ10" s="69" t="s">
        <v>29</v>
      </c>
      <c r="CA10" s="69" t="s">
        <v>29</v>
      </c>
      <c r="CB10" s="69" t="s">
        <v>29</v>
      </c>
      <c r="CC10" s="69" t="s">
        <v>29</v>
      </c>
      <c r="CD10" s="69" t="s">
        <v>29</v>
      </c>
      <c r="CE10" s="69" t="s">
        <v>29</v>
      </c>
      <c r="CF10" s="69" t="s">
        <v>29</v>
      </c>
      <c r="CG10" s="69" t="s">
        <v>29</v>
      </c>
      <c r="CH10" s="69" t="s">
        <v>29</v>
      </c>
      <c r="CI10" s="69" t="s">
        <v>29</v>
      </c>
      <c r="CJ10" s="69" t="s">
        <v>29</v>
      </c>
      <c r="CK10" s="69" t="s">
        <v>29</v>
      </c>
      <c r="CL10" s="69" t="s">
        <v>29</v>
      </c>
      <c r="CM10" s="69" t="s">
        <v>29</v>
      </c>
      <c r="CN10" s="69" t="s">
        <v>29</v>
      </c>
      <c r="CO10" s="69" t="s">
        <v>29</v>
      </c>
      <c r="CP10" s="69" t="s">
        <v>29</v>
      </c>
      <c r="CQ10" s="69" t="s">
        <v>29</v>
      </c>
      <c r="CR10" s="69" t="s">
        <v>29</v>
      </c>
      <c r="CS10" s="69" t="s">
        <v>29</v>
      </c>
      <c r="CT10" s="69" t="s">
        <v>29</v>
      </c>
      <c r="CU10" s="69" t="s">
        <v>29</v>
      </c>
      <c r="CV10" s="69" t="s">
        <v>29</v>
      </c>
      <c r="CW10" s="69" t="s">
        <v>29</v>
      </c>
      <c r="CX10" s="69" t="s">
        <v>29</v>
      </c>
      <c r="CY10" s="69" t="s">
        <v>29</v>
      </c>
      <c r="CZ10" s="69" t="s">
        <v>29</v>
      </c>
      <c r="DA10" s="69" t="s">
        <v>29</v>
      </c>
      <c r="DB10" s="69" t="s">
        <v>29</v>
      </c>
      <c r="DC10" s="69" t="s">
        <v>29</v>
      </c>
    </row>
    <row r="11" spans="1:107" s="1" customFormat="1" ht="13.9" customHeight="1" x14ac:dyDescent="0.2">
      <c r="B11" s="19" t="s">
        <v>451</v>
      </c>
      <c r="C11" s="19" t="s">
        <v>23</v>
      </c>
      <c r="D11" s="19" t="s">
        <v>24</v>
      </c>
      <c r="E11" s="19" t="s">
        <v>452</v>
      </c>
      <c r="F11" s="19" t="s">
        <v>482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454</v>
      </c>
      <c r="U11" s="19" t="s">
        <v>452</v>
      </c>
      <c r="V11" s="19" t="s">
        <v>455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 x14ac:dyDescent="0.2">
      <c r="B12" s="63" t="str">
        <f>Roster_Selection_Women!AF48&amp;" " &amp; "JV1 "</f>
        <v xml:space="preserve">Lindenwood University JV1 </v>
      </c>
      <c r="C12" s="63" t="str">
        <f>Roster_Selection_Women!AH48</f>
        <v>21-50967</v>
      </c>
      <c r="D12" s="63" t="str">
        <f>Roster_Selection_Women!AI48</f>
        <v>Alexis Schweiss</v>
      </c>
      <c r="E12" s="64"/>
      <c r="F12" s="1" t="str">
        <f>IF(ISERROR(Individual_Scores_Women_JV!E12), " ", IF(Individual_Scores_Women_JV!E12 = "Yes", "Yes", "  "))</f>
        <v xml:space="preserve">  </v>
      </c>
      <c r="G12" s="24" t="s">
        <v>449</v>
      </c>
      <c r="H12" s="52">
        <v>157</v>
      </c>
      <c r="I12" s="52">
        <v>168</v>
      </c>
      <c r="J12" s="52">
        <v>164</v>
      </c>
      <c r="K12" s="52">
        <v>162</v>
      </c>
      <c r="L12" s="52">
        <v>197</v>
      </c>
      <c r="M12" s="52">
        <v>175</v>
      </c>
      <c r="N12" s="52">
        <v>207</v>
      </c>
      <c r="O12" s="52">
        <v>188</v>
      </c>
      <c r="P12" s="52">
        <v>257</v>
      </c>
      <c r="Q12" s="52">
        <v>167</v>
      </c>
      <c r="R12" s="52">
        <v>160</v>
      </c>
      <c r="S12" s="52">
        <v>158</v>
      </c>
      <c r="T12" s="19">
        <f>SUM(H12:S12)</f>
        <v>2160</v>
      </c>
      <c r="U12" s="19">
        <f>COUNTIF(H12:S12, "&gt;0" )</f>
        <v>12</v>
      </c>
      <c r="V12" s="19">
        <f>T12/U12</f>
        <v>180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 x14ac:dyDescent="0.2">
      <c r="B13" s="63" t="str">
        <f>Roster_Selection_Women!AF49&amp;" " &amp; "JV1 "</f>
        <v xml:space="preserve">Lindenwood University JV1 </v>
      </c>
      <c r="C13" s="63" t="str">
        <f>Roster_Selection_Women!AH49</f>
        <v>18-61890</v>
      </c>
      <c r="D13" s="63" t="str">
        <f>Roster_Selection_Women!AI49</f>
        <v>Annie Hicks</v>
      </c>
      <c r="E13" s="64"/>
      <c r="F13" s="1" t="str">
        <f>IF(ISERROR(Individual_Scores_Women_JV!E13), " ", IF(Individual_Scores_Women_JV!E13 = "Yes", "Yes", "  "))</f>
        <v xml:space="preserve">  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 x14ac:dyDescent="0.2">
      <c r="B14" s="63" t="str">
        <f>Roster_Selection_Women!AF50&amp;" " &amp; "JV1 "</f>
        <v xml:space="preserve">Lindenwood University JV1 </v>
      </c>
      <c r="C14" s="63" t="str">
        <f>Roster_Selection_Women!AH50</f>
        <v>16-109295</v>
      </c>
      <c r="D14" s="63" t="str">
        <f>Roster_Selection_Women!AI50</f>
        <v>Haley Gough</v>
      </c>
      <c r="E14" s="64"/>
      <c r="F14" s="1" t="str">
        <f>IF(ISERROR(Individual_Scores_Women_JV!E14), " ", IF(Individual_Scores_Women_JV!E14 = "Yes", "Yes", "  "))</f>
        <v xml:space="preserve">  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 x14ac:dyDescent="0.2">
      <c r="B15" s="63" t="str">
        <f>Roster_Selection_Women!AF51&amp;" " &amp; "JV1 "</f>
        <v xml:space="preserve">Lindenwood University JV1 </v>
      </c>
      <c r="C15" s="63" t="str">
        <f>Roster_Selection_Women!AH51</f>
        <v>21-2561</v>
      </c>
      <c r="D15" s="63" t="str">
        <f>Roster_Selection_Women!AI51</f>
        <v>Julia Smith</v>
      </c>
      <c r="E15" s="64"/>
      <c r="F15" s="1" t="str">
        <f>IF(ISERROR(Individual_Scores_Women_JV!E15), " ", IF(Individual_Scores_Women_JV!E15 = "Yes", "Yes", "  "))</f>
        <v xml:space="preserve">  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 x14ac:dyDescent="0.2">
      <c r="B16" s="63" t="str">
        <f>Roster_Selection_Women!AF52&amp;" " &amp; "JV1 "</f>
        <v xml:space="preserve">Lindenwood University JV1 </v>
      </c>
      <c r="C16" s="63" t="str">
        <f>Roster_Selection_Women!AH52</f>
        <v>11-449668</v>
      </c>
      <c r="D16" s="63" t="str">
        <f>Roster_Selection_Women!AI52</f>
        <v>Karsyn Braasch</v>
      </c>
      <c r="E16" s="64"/>
      <c r="F16" s="1" t="str">
        <f>IF(ISERROR(Individual_Scores_Women_JV!E16), " ", IF(Individual_Scores_Women_JV!E16 = "Yes", "Yes", "  "))</f>
        <v xml:space="preserve">  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 x14ac:dyDescent="0.2">
      <c r="B17" s="63" t="str">
        <f>Roster_Selection_Women!AF53&amp;" " &amp; "JV1 "</f>
        <v xml:space="preserve">Lindenwood University JV1 </v>
      </c>
      <c r="C17" s="63" t="str">
        <f>Roster_Selection_Women!AH53</f>
        <v>22-16986</v>
      </c>
      <c r="D17" s="63" t="str">
        <f>Roster_Selection_Women!AI53</f>
        <v>Madeline Woelfel</v>
      </c>
      <c r="E17" s="64"/>
      <c r="F17" s="1" t="str">
        <f>IF(ISERROR(Individual_Scores_Women_JV!E17), " ", IF(Individual_Scores_Women_JV!E17 = "Yes", "Yes", "  "))</f>
        <v xml:space="preserve">  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 x14ac:dyDescent="0.2">
      <c r="B18" s="63" t="str">
        <f>Roster_Selection_Women!AF54&amp;" " &amp; "JV1 "</f>
        <v xml:space="preserve">Lindenwood University JV1 </v>
      </c>
      <c r="C18" s="63" t="str">
        <f>Roster_Selection_Women!AH54</f>
        <v>20-29842</v>
      </c>
      <c r="D18" s="63" t="str">
        <f>Roster_Selection_Women!AI54</f>
        <v>Paige Ludington</v>
      </c>
      <c r="E18" s="64"/>
      <c r="F18" s="1" t="str">
        <f>IF(ISERROR(Individual_Scores_Women_JV!E18), " ", IF(Individual_Scores_Women_JV!E18 = "Yes", "Yes", "  "))</f>
        <v xml:space="preserve">  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 x14ac:dyDescent="0.2">
      <c r="B19" s="63" t="str">
        <f>Roster_Selection_Women!AF55&amp;" " &amp; "JV1 "</f>
        <v xml:space="preserve">Lindenwood University JV1 </v>
      </c>
      <c r="C19" s="63" t="str">
        <f>Roster_Selection_Women!AH55</f>
        <v>16-161359</v>
      </c>
      <c r="D19" s="63" t="str">
        <f>Roster_Selection_Women!AI55</f>
        <v>Trinity Capps</v>
      </c>
      <c r="E19" s="64"/>
      <c r="F19" s="1" t="str">
        <f>IF(ISERROR(Individual_Scores_Women_JV!E19), " ", IF(Individual_Scores_Women_JV!E19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 x14ac:dyDescent="0.25">
      <c r="B20" s="63" t="s">
        <v>484</v>
      </c>
      <c r="C20" s="65" t="str">
        <f>Individual_Scores_Women_JV!C20</f>
        <v/>
      </c>
      <c r="D20" s="66" t="str">
        <f>Individual_Scores_Women_JV!D20</f>
        <v/>
      </c>
      <c r="E20" s="64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 x14ac:dyDescent="0.25">
      <c r="B21" s="63" t="s">
        <v>484</v>
      </c>
      <c r="C21" s="65" t="str">
        <f>Individual_Scores_Women_JV!C21</f>
        <v/>
      </c>
      <c r="D21" s="66" t="str">
        <f>Individual_Scores_Women_JV!D21</f>
        <v/>
      </c>
      <c r="E21" s="64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 x14ac:dyDescent="0.25">
      <c r="B22" s="63" t="s">
        <v>484</v>
      </c>
      <c r="C22" s="65" t="str">
        <f>Individual_Scores_Women_JV!C22</f>
        <v/>
      </c>
      <c r="D22" s="66" t="str">
        <f>Individual_Scores_Women_JV!D22</f>
        <v/>
      </c>
      <c r="E22" s="64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 x14ac:dyDescent="0.2">
      <c r="B23" s="63" t="s">
        <v>29</v>
      </c>
      <c r="C23" s="63" t="s">
        <v>29</v>
      </c>
      <c r="D23" s="63" t="s">
        <v>29</v>
      </c>
      <c r="E23" s="67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 x14ac:dyDescent="0.2">
      <c r="B24" s="63" t="s">
        <v>29</v>
      </c>
      <c r="C24" s="63" t="s">
        <v>29</v>
      </c>
      <c r="D24" s="63" t="s">
        <v>29</v>
      </c>
      <c r="E24" s="67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 x14ac:dyDescent="0.2">
      <c r="B25" s="63" t="str">
        <f>Roster_Selection_Women!AF77&amp;" " &amp; "JV1 "</f>
        <v xml:space="preserve">Midway University JV1 </v>
      </c>
      <c r="C25" s="63" t="str">
        <f>Roster_Selection_Women!AH77</f>
        <v>8019-40653</v>
      </c>
      <c r="D25" s="63" t="str">
        <f>Roster_Selection_Women!AI77</f>
        <v>Arianna Peter</v>
      </c>
      <c r="E25" s="64"/>
      <c r="F25" s="1" t="str">
        <f>IF(ISERROR(Individual_Scores_Women_JV!E25), " ", IF(Individual_Scores_Women_JV!E25 = "Yes", "Yes", "  "))</f>
        <v xml:space="preserve">  </v>
      </c>
      <c r="G25" s="24" t="s">
        <v>449</v>
      </c>
      <c r="H25" s="52">
        <v>182</v>
      </c>
      <c r="I25" s="52">
        <v>146</v>
      </c>
      <c r="J25" s="52">
        <v>154</v>
      </c>
      <c r="K25" s="52">
        <v>188</v>
      </c>
      <c r="L25" s="52">
        <v>157</v>
      </c>
      <c r="M25" s="52">
        <v>157</v>
      </c>
      <c r="N25" s="52">
        <v>157</v>
      </c>
      <c r="O25" s="52">
        <v>208</v>
      </c>
      <c r="P25" s="52">
        <v>188</v>
      </c>
      <c r="Q25" s="52">
        <v>221</v>
      </c>
      <c r="R25" s="52">
        <v>146</v>
      </c>
      <c r="S25" s="52">
        <v>222</v>
      </c>
      <c r="T25" s="19">
        <f>SUM(H25:S25)</f>
        <v>2126</v>
      </c>
      <c r="U25" s="19">
        <f>COUNTIF(H25:S25, "&gt;0" )</f>
        <v>12</v>
      </c>
      <c r="V25" s="19">
        <f>T25/U25</f>
        <v>177.16666666666666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 x14ac:dyDescent="0.2">
      <c r="B26" s="63" t="str">
        <f>Roster_Selection_Women!AF78&amp;" " &amp; "JV1 "</f>
        <v xml:space="preserve">Midway University JV1 </v>
      </c>
      <c r="C26" s="63" t="str">
        <f>Roster_Selection_Women!AH78</f>
        <v>15-191883</v>
      </c>
      <c r="D26" s="63" t="str">
        <f>Roster_Selection_Women!AI78</f>
        <v>Ashley Smith</v>
      </c>
      <c r="E26" s="64"/>
      <c r="F26" s="1" t="str">
        <f>IF(ISERROR(Individual_Scores_Women_JV!E26), " ", IF(Individual_Scores_Women_JV!E26 = "Yes", "Yes", "  "))</f>
        <v xml:space="preserve">  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 x14ac:dyDescent="0.2">
      <c r="B27" s="63" t="str">
        <f>Roster_Selection_Women!AF79&amp;" " &amp; "JV1 "</f>
        <v xml:space="preserve">Midway University JV1 </v>
      </c>
      <c r="C27" s="63" t="str">
        <f>Roster_Selection_Women!AH79</f>
        <v>19-67593</v>
      </c>
      <c r="D27" s="63" t="str">
        <f>Roster_Selection_Women!AI79</f>
        <v>Hailey Barnett</v>
      </c>
      <c r="E27" s="64"/>
      <c r="F27" s="1" t="str">
        <f>IF(ISERROR(Individual_Scores_Women_JV!E27), " ", IF(Individual_Scores_Women_JV!E27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 x14ac:dyDescent="0.2">
      <c r="B28" s="63" t="str">
        <f>Roster_Selection_Women!AF80&amp;" " &amp; "JV1 "</f>
        <v xml:space="preserve">Midway University JV1 </v>
      </c>
      <c r="C28" s="63" t="str">
        <f>Roster_Selection_Women!AH80</f>
        <v>15-151292</v>
      </c>
      <c r="D28" s="63" t="str">
        <f>Roster_Selection_Women!AI80</f>
        <v>Kaitlyn Sturgell</v>
      </c>
      <c r="E28" s="64"/>
      <c r="F28" s="1" t="str">
        <f>IF(ISERROR(Individual_Scores_Women_JV!E28), " ", IF(Individual_Scores_Women_JV!E28 = "Yes", "Yes", "  "))</f>
        <v xml:space="preserve">  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 x14ac:dyDescent="0.2">
      <c r="B29" s="63" t="str">
        <f>Roster_Selection_Women!AF81&amp;" " &amp; "JV1 "</f>
        <v xml:space="preserve">Midway University JV1 </v>
      </c>
      <c r="C29" s="63" t="str">
        <f>Roster_Selection_Women!AH81</f>
        <v>11-262748</v>
      </c>
      <c r="D29" s="63" t="str">
        <f>Roster_Selection_Women!AI81</f>
        <v>Makayla Pounds</v>
      </c>
      <c r="E29" s="64"/>
      <c r="F29" s="1" t="str">
        <f>IF(ISERROR(Individual_Scores_Women_JV!E29), " ", IF(Individual_Scores_Women_JV!E29 = "Yes", "Yes", "  "))</f>
        <v xml:space="preserve">  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 x14ac:dyDescent="0.2">
      <c r="B30" s="63" t="str">
        <f>Roster_Selection_Women!AF82&amp;" " &amp; "JV1 "</f>
        <v xml:space="preserve"> JV1 </v>
      </c>
      <c r="C30" s="63" t="str">
        <f>Roster_Selection_Women!AH82</f>
        <v/>
      </c>
      <c r="D30" s="63" t="str">
        <f>Roster_Selection_Women!AI82</f>
        <v/>
      </c>
      <c r="E30" s="64"/>
      <c r="F30" s="1" t="str">
        <f>IF(ISERROR(Individual_Scores_Women_JV!E30), " ", IF(Individual_Scores_Women_JV!E30 = "Yes", "Yes", "  "))</f>
        <v xml:space="preserve">  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 x14ac:dyDescent="0.2">
      <c r="B31" s="63" t="str">
        <f>Roster_Selection_Women!AF83&amp;" " &amp; "JV1 "</f>
        <v xml:space="preserve"> JV1 </v>
      </c>
      <c r="C31" s="63" t="str">
        <f>Roster_Selection_Women!AH83</f>
        <v/>
      </c>
      <c r="D31" s="63" t="str">
        <f>Roster_Selection_Women!AI83</f>
        <v/>
      </c>
      <c r="E31" s="64"/>
      <c r="F31" s="1" t="str">
        <f>IF(ISERROR(Individual_Scores_Women_JV!E31), " ", IF(Individual_Scores_Women_JV!E31 = "Yes", "Yes", "  "))</f>
        <v xml:space="preserve">  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 x14ac:dyDescent="0.2">
      <c r="B32" s="63" t="str">
        <f>Roster_Selection_Women!AF84&amp;" " &amp; "JV1 "</f>
        <v xml:space="preserve"> JV1 </v>
      </c>
      <c r="C32" s="63" t="str">
        <f>Roster_Selection_Women!AH84</f>
        <v/>
      </c>
      <c r="D32" s="63" t="str">
        <f>Roster_Selection_Women!AI84</f>
        <v/>
      </c>
      <c r="E32" s="64"/>
      <c r="F32" s="1" t="str">
        <f>IF(ISERROR(Individual_Scores_Women_JV!E32), " ", IF(Individual_Scores_Women_JV!E32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 x14ac:dyDescent="0.25">
      <c r="B33" s="63" t="s">
        <v>485</v>
      </c>
      <c r="C33" s="65" t="str">
        <f>Individual_Scores_Women_JV!C33</f>
        <v/>
      </c>
      <c r="D33" s="66" t="str">
        <f>Individual_Scores_Women_JV!D33</f>
        <v/>
      </c>
      <c r="E33" s="64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 x14ac:dyDescent="0.25">
      <c r="B34" s="63" t="s">
        <v>485</v>
      </c>
      <c r="C34" s="65" t="str">
        <f>Individual_Scores_Women_JV!C34</f>
        <v/>
      </c>
      <c r="D34" s="66" t="str">
        <f>Individual_Scores_Women_JV!D34</f>
        <v/>
      </c>
      <c r="E34" s="64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 x14ac:dyDescent="0.25">
      <c r="B35" s="63" t="s">
        <v>485</v>
      </c>
      <c r="C35" s="65" t="str">
        <f>Individual_Scores_Women_JV!C35</f>
        <v/>
      </c>
      <c r="D35" s="66" t="str">
        <f>Individual_Scores_Women_JV!D35</f>
        <v/>
      </c>
      <c r="E35" s="64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 x14ac:dyDescent="0.2">
      <c r="B36" s="63" t="s">
        <v>29</v>
      </c>
      <c r="C36" s="63" t="s">
        <v>29</v>
      </c>
      <c r="D36" s="63" t="s">
        <v>29</v>
      </c>
      <c r="E36" s="67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 x14ac:dyDescent="0.2">
      <c r="B37" s="63" t="s">
        <v>29</v>
      </c>
      <c r="C37" s="63" t="s">
        <v>29</v>
      </c>
      <c r="D37" s="63" t="s">
        <v>29</v>
      </c>
      <c r="E37" s="67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 x14ac:dyDescent="0.2">
      <c r="B38" s="63" t="str">
        <f>Roster_Selection_Women!AF90&amp;" " &amp; "JV1 "</f>
        <v xml:space="preserve">Milligan University JV1 </v>
      </c>
      <c r="C38" s="63" t="str">
        <f>Roster_Selection_Women!AH90</f>
        <v>16-29313</v>
      </c>
      <c r="D38" s="63" t="str">
        <f>Roster_Selection_Women!AI90</f>
        <v>Alexis Wright</v>
      </c>
      <c r="E38" s="64"/>
      <c r="F38" s="1" t="str">
        <f>IF(ISERROR(Individual_Scores_Women_JV!E38), " ", IF(Individual_Scores_Women_JV!E38 = "Yes", "Yes", "  "))</f>
        <v xml:space="preserve">  </v>
      </c>
      <c r="G38" s="24" t="s">
        <v>449</v>
      </c>
      <c r="H38" s="52">
        <v>163</v>
      </c>
      <c r="I38" s="52">
        <v>156</v>
      </c>
      <c r="J38" s="52">
        <v>182</v>
      </c>
      <c r="K38" s="52">
        <v>189</v>
      </c>
      <c r="L38" s="52">
        <v>201</v>
      </c>
      <c r="M38" s="52">
        <v>156</v>
      </c>
      <c r="N38" s="52">
        <v>179</v>
      </c>
      <c r="O38" s="52">
        <v>155</v>
      </c>
      <c r="P38" s="52">
        <v>222</v>
      </c>
      <c r="Q38" s="52">
        <v>149</v>
      </c>
      <c r="R38" s="52">
        <v>135</v>
      </c>
      <c r="S38" s="52">
        <v>146</v>
      </c>
      <c r="T38" s="19">
        <f>SUM(H38:S38)</f>
        <v>2033</v>
      </c>
      <c r="U38" s="19">
        <f>COUNTIF(H38:S38, "&gt;0" )</f>
        <v>12</v>
      </c>
      <c r="V38" s="19">
        <f>T38/U38</f>
        <v>169.41666666666666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 x14ac:dyDescent="0.2">
      <c r="B39" s="63" t="str">
        <f>Roster_Selection_Women!AF91&amp;" " &amp; "JV1 "</f>
        <v xml:space="preserve">Milligan University JV1 </v>
      </c>
      <c r="C39" s="63" t="str">
        <f>Roster_Selection_Women!AH91</f>
        <v>17-106365</v>
      </c>
      <c r="D39" s="63" t="str">
        <f>Roster_Selection_Women!AI91</f>
        <v>Braeton Wilson</v>
      </c>
      <c r="E39" s="64"/>
      <c r="F39" s="1" t="str">
        <f>IF(ISERROR(Individual_Scores_Women_JV!E39), " ", IF(Individual_Scores_Women_JV!E39 = "Yes", "Yes", "  "))</f>
        <v xml:space="preserve">  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 x14ac:dyDescent="0.2">
      <c r="B40" s="63" t="str">
        <f>Roster_Selection_Women!AF92&amp;" " &amp; "JV1 "</f>
        <v xml:space="preserve">Milligan University JV1 </v>
      </c>
      <c r="C40" s="63" t="str">
        <f>Roster_Selection_Women!AH92</f>
        <v>15-171138</v>
      </c>
      <c r="D40" s="63" t="str">
        <f>Roster_Selection_Women!AI92</f>
        <v>Emily King</v>
      </c>
      <c r="E40" s="64"/>
      <c r="F40" s="1" t="str">
        <f>IF(ISERROR(Individual_Scores_Women_JV!E40), " ", IF(Individual_Scores_Women_JV!E40 = "Yes", "Yes", "  "))</f>
        <v xml:space="preserve">  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 x14ac:dyDescent="0.2">
      <c r="B41" s="63" t="str">
        <f>Roster_Selection_Women!AF93&amp;" " &amp; "JV1 "</f>
        <v xml:space="preserve">Milligan University JV1 </v>
      </c>
      <c r="C41" s="63" t="str">
        <f>Roster_Selection_Women!AH93</f>
        <v>18-90562</v>
      </c>
      <c r="D41" s="63" t="str">
        <f>Roster_Selection_Women!AI93</f>
        <v>Molly Burnett</v>
      </c>
      <c r="E41" s="64"/>
      <c r="F41" s="1" t="str">
        <f>IF(ISERROR(Individual_Scores_Women_JV!E41), " ", IF(Individual_Scores_Women_JV!E41 = "Yes", "Yes", "  "))</f>
        <v xml:space="preserve">  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 x14ac:dyDescent="0.2">
      <c r="B42" s="63" t="str">
        <f>Roster_Selection_Women!AF94&amp;" " &amp; "JV1 "</f>
        <v xml:space="preserve">Milligan University JV1 </v>
      </c>
      <c r="C42" s="63" t="str">
        <f>Roster_Selection_Women!AH94</f>
        <v>11-573458</v>
      </c>
      <c r="D42" s="63" t="str">
        <f>Roster_Selection_Women!AI94</f>
        <v>Olivia Vanhooser</v>
      </c>
      <c r="E42" s="64"/>
      <c r="F42" s="1" t="str">
        <f>IF(ISERROR(Individual_Scores_Women_JV!E42), " ", IF(Individual_Scores_Women_JV!E42 = "Yes", "Yes", "  "))</f>
        <v xml:space="preserve">  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 x14ac:dyDescent="0.2">
      <c r="B43" s="63" t="str">
        <f>Roster_Selection_Women!AF95&amp;" " &amp; "JV1 "</f>
        <v xml:space="preserve"> JV1 </v>
      </c>
      <c r="C43" s="63" t="str">
        <f>Roster_Selection_Women!AH95</f>
        <v/>
      </c>
      <c r="D43" s="63" t="str">
        <f>Roster_Selection_Women!AI95</f>
        <v/>
      </c>
      <c r="E43" s="64"/>
      <c r="F43" s="1" t="str">
        <f>IF(ISERROR(Individual_Scores_Women_JV!E43), " ", IF(Individual_Scores_Women_JV!E43 = "Yes", "Yes", "  "))</f>
        <v xml:space="preserve">  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 x14ac:dyDescent="0.2">
      <c r="B44" s="63" t="str">
        <f>Roster_Selection_Women!AF96&amp;" " &amp; "JV1 "</f>
        <v xml:space="preserve"> JV1 </v>
      </c>
      <c r="C44" s="63" t="str">
        <f>Roster_Selection_Women!AH96</f>
        <v/>
      </c>
      <c r="D44" s="63" t="str">
        <f>Roster_Selection_Women!AI96</f>
        <v/>
      </c>
      <c r="E44" s="64"/>
      <c r="F44" s="1" t="str">
        <f>IF(ISERROR(Individual_Scores_Women_JV!E44), " ", IF(Individual_Scores_Women_JV!E44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 x14ac:dyDescent="0.2">
      <c r="B45" s="63" t="str">
        <f>Roster_Selection_Women!AF97&amp;" " &amp; "JV1 "</f>
        <v xml:space="preserve"> JV1 </v>
      </c>
      <c r="C45" s="63" t="str">
        <f>Roster_Selection_Women!AH97</f>
        <v/>
      </c>
      <c r="D45" s="63" t="str">
        <f>Roster_Selection_Women!AI97</f>
        <v/>
      </c>
      <c r="E45" s="64"/>
      <c r="F45" s="1" t="str">
        <f>IF(ISERROR(Individual_Scores_Women_JV!E45), " ", IF(Individual_Scores_Women_JV!E45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 x14ac:dyDescent="0.25">
      <c r="B46" s="63" t="s">
        <v>486</v>
      </c>
      <c r="C46" s="65" t="str">
        <f>Individual_Scores_Women_JV!C46</f>
        <v/>
      </c>
      <c r="D46" s="66" t="str">
        <f>Individual_Scores_Women_JV!D46</f>
        <v/>
      </c>
      <c r="E46" s="64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 x14ac:dyDescent="0.25">
      <c r="B47" s="63" t="s">
        <v>486</v>
      </c>
      <c r="C47" s="65" t="str">
        <f>Individual_Scores_Women_JV!C47</f>
        <v/>
      </c>
      <c r="D47" s="66" t="str">
        <f>Individual_Scores_Women_JV!D47</f>
        <v/>
      </c>
      <c r="E47" s="64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 x14ac:dyDescent="0.25">
      <c r="B48" s="63" t="s">
        <v>486</v>
      </c>
      <c r="C48" s="65" t="str">
        <f>Individual_Scores_Women_JV!C48</f>
        <v/>
      </c>
      <c r="D48" s="66" t="str">
        <f>Individual_Scores_Women_JV!D48</f>
        <v/>
      </c>
      <c r="E48" s="64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 x14ac:dyDescent="0.2">
      <c r="B49" s="63" t="s">
        <v>29</v>
      </c>
      <c r="C49" s="63" t="s">
        <v>29</v>
      </c>
      <c r="D49" s="63" t="s">
        <v>29</v>
      </c>
      <c r="E49" s="67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 x14ac:dyDescent="0.2">
      <c r="B50" s="63" t="s">
        <v>29</v>
      </c>
      <c r="C50" s="63" t="s">
        <v>29</v>
      </c>
      <c r="D50" s="63" t="s">
        <v>29</v>
      </c>
      <c r="E50" s="67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 x14ac:dyDescent="0.2">
      <c r="B51" s="63" t="str">
        <f>Roster_Selection_Women!AF102&amp;" " &amp; "JV1 "</f>
        <v xml:space="preserve">Pikeville ,University Of JV1 </v>
      </c>
      <c r="C51" s="63" t="str">
        <f>Roster_Selection_Women!AH102</f>
        <v>15-115753</v>
      </c>
      <c r="D51" s="63" t="str">
        <f>Roster_Selection_Women!AI102</f>
        <v>Allie Miles</v>
      </c>
      <c r="E51" s="64"/>
      <c r="F51" s="1" t="str">
        <f>IF(ISERROR(Individual_Scores_Women_JV!E51), " ", IF(Individual_Scores_Women_JV!E51 = "Yes", "Yes", "  "))</f>
        <v xml:space="preserve">  </v>
      </c>
      <c r="G51" s="24" t="s">
        <v>449</v>
      </c>
      <c r="H51" s="52">
        <v>181</v>
      </c>
      <c r="I51" s="52">
        <v>172</v>
      </c>
      <c r="J51" s="52">
        <v>178</v>
      </c>
      <c r="K51" s="52">
        <v>165</v>
      </c>
      <c r="L51" s="52">
        <v>172</v>
      </c>
      <c r="M51" s="52">
        <v>173</v>
      </c>
      <c r="N51" s="52">
        <v>226</v>
      </c>
      <c r="O51" s="52">
        <v>191</v>
      </c>
      <c r="P51" s="52">
        <v>232</v>
      </c>
      <c r="Q51" s="52">
        <v>105</v>
      </c>
      <c r="R51" s="52">
        <v>201</v>
      </c>
      <c r="S51" s="52">
        <v>144</v>
      </c>
      <c r="T51" s="19">
        <f>SUM(H51:S51)</f>
        <v>2140</v>
      </c>
      <c r="U51" s="19">
        <f>COUNTIF(H51:S51, "&gt;0" )</f>
        <v>12</v>
      </c>
      <c r="V51" s="19">
        <f>T51/U51</f>
        <v>178.33333333333334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 x14ac:dyDescent="0.2">
      <c r="B52" s="63" t="str">
        <f>Roster_Selection_Women!AF103&amp;" " &amp; "JV1 "</f>
        <v xml:space="preserve">Pikeville ,University Of JV1 </v>
      </c>
      <c r="C52" s="63" t="str">
        <f>Roster_Selection_Women!AH103</f>
        <v>6679-184</v>
      </c>
      <c r="D52" s="63" t="str">
        <f>Roster_Selection_Women!AI103</f>
        <v>Anastasia Howell</v>
      </c>
      <c r="E52" s="64"/>
      <c r="F52" s="1" t="str">
        <f>IF(ISERROR(Individual_Scores_Women_JV!E52), " ", IF(Individual_Scores_Women_JV!E52 = "Yes", "Yes", "  "))</f>
        <v xml:space="preserve">  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 x14ac:dyDescent="0.2">
      <c r="B53" s="63" t="str">
        <f>Roster_Selection_Women!AF104&amp;" " &amp; "JV1 "</f>
        <v xml:space="preserve">Pikeville ,University Of JV1 </v>
      </c>
      <c r="C53" s="63" t="str">
        <f>Roster_Selection_Women!AH104</f>
        <v>18-3595</v>
      </c>
      <c r="D53" s="63" t="str">
        <f>Roster_Selection_Women!AI104</f>
        <v>Ava McLaughlin</v>
      </c>
      <c r="E53" s="64"/>
      <c r="F53" s="1" t="str">
        <f>IF(ISERROR(Individual_Scores_Women_JV!E53), " ", IF(Individual_Scores_Women_JV!E53 = "Yes", "Yes", "  "))</f>
        <v xml:space="preserve">  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 x14ac:dyDescent="0.2">
      <c r="B54" s="63" t="str">
        <f>Roster_Selection_Women!AF105&amp;" " &amp; "JV1 "</f>
        <v xml:space="preserve">Pikeville ,University Of JV1 </v>
      </c>
      <c r="C54" s="63" t="str">
        <f>Roster_Selection_Women!AH105</f>
        <v>17-30102</v>
      </c>
      <c r="D54" s="63" t="str">
        <f>Roster_Selection_Women!AI105</f>
        <v>Doris Huskey</v>
      </c>
      <c r="E54" s="64"/>
      <c r="F54" s="1" t="str">
        <f>IF(ISERROR(Individual_Scores_Women_JV!E54), " ", IF(Individual_Scores_Women_JV!E54 = "Yes", "Yes", "  "))</f>
        <v xml:space="preserve">  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 x14ac:dyDescent="0.2">
      <c r="B55" s="63" t="str">
        <f>Roster_Selection_Women!AF106&amp;" " &amp; "JV1 "</f>
        <v xml:space="preserve">Pikeville ,University Of JV1 </v>
      </c>
      <c r="C55" s="63" t="str">
        <f>Roster_Selection_Women!AH106</f>
        <v>11-411123</v>
      </c>
      <c r="D55" s="63" t="str">
        <f>Roster_Selection_Women!AI106</f>
        <v>Faythe Reid</v>
      </c>
      <c r="E55" s="64"/>
      <c r="F55" s="1" t="str">
        <f>IF(ISERROR(Individual_Scores_Women_JV!E55), " ", IF(Individual_Scores_Women_JV!E55 = "Yes", "Yes", "  "))</f>
        <v xml:space="preserve">  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 x14ac:dyDescent="0.2">
      <c r="B56" s="63" t="str">
        <f>Roster_Selection_Women!AF107&amp;" " &amp; "JV1 "</f>
        <v xml:space="preserve">Pikeville ,University Of JV1 </v>
      </c>
      <c r="C56" s="63" t="str">
        <f>Roster_Selection_Women!AH107</f>
        <v>11-473952</v>
      </c>
      <c r="D56" s="63" t="str">
        <f>Roster_Selection_Women!AI107</f>
        <v>Hana Hackworth</v>
      </c>
      <c r="E56" s="64"/>
      <c r="F56" s="1" t="str">
        <f>IF(ISERROR(Individual_Scores_Women_JV!E56), " ", IF(Individual_Scores_Women_JV!E56 = "Yes", "Yes", "  "))</f>
        <v xml:space="preserve">  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 x14ac:dyDescent="0.2">
      <c r="B57" s="63" t="str">
        <f>Roster_Selection_Women!AF108&amp;" " &amp; "JV1 "</f>
        <v xml:space="preserve">Pikeville ,University Of JV1 </v>
      </c>
      <c r="C57" s="63" t="str">
        <f>Roster_Selection_Women!AH108</f>
        <v>19-81206</v>
      </c>
      <c r="D57" s="63" t="str">
        <f>Roster_Selection_Women!AI108</f>
        <v>Kristen Bittner</v>
      </c>
      <c r="E57" s="64"/>
      <c r="F57" s="1" t="str">
        <f>IF(ISERROR(Individual_Scores_Women_JV!E57), " ", IF(Individual_Scores_Women_JV!E57 = "Yes", "Yes", "  "))</f>
        <v xml:space="preserve">  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 x14ac:dyDescent="0.2">
      <c r="B58" s="63" t="str">
        <f>Roster_Selection_Women!AF109&amp;" " &amp; "JV1 "</f>
        <v xml:space="preserve">Pikeville ,University Of JV1 </v>
      </c>
      <c r="C58" s="63" t="str">
        <f>Roster_Selection_Women!AH109</f>
        <v>11-696645</v>
      </c>
      <c r="D58" s="63" t="str">
        <f>Roster_Selection_Women!AI109</f>
        <v>Madison Stanton</v>
      </c>
      <c r="E58" s="64"/>
      <c r="F58" s="1" t="str">
        <f>IF(ISERROR(Individual_Scores_Women_JV!E58), " ", IF(Individual_Scores_Women_JV!E58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 x14ac:dyDescent="0.25">
      <c r="B59" s="63" t="s">
        <v>487</v>
      </c>
      <c r="C59" s="65" t="str">
        <f>Individual_Scores_Women_JV!C59</f>
        <v/>
      </c>
      <c r="D59" s="66" t="str">
        <f>Individual_Scores_Women_JV!D59</f>
        <v/>
      </c>
      <c r="E59" s="64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 x14ac:dyDescent="0.25">
      <c r="B60" s="63" t="s">
        <v>487</v>
      </c>
      <c r="C60" s="65" t="str">
        <f>Individual_Scores_Women_JV!C60</f>
        <v/>
      </c>
      <c r="D60" s="66" t="str">
        <f>Individual_Scores_Women_JV!D60</f>
        <v/>
      </c>
      <c r="E60" s="64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 x14ac:dyDescent="0.25">
      <c r="B61" s="63" t="s">
        <v>487</v>
      </c>
      <c r="C61" s="65" t="str">
        <f>Individual_Scores_Women_JV!C61</f>
        <v/>
      </c>
      <c r="D61" s="66" t="str">
        <f>Individual_Scores_Women_JV!D61</f>
        <v/>
      </c>
      <c r="E61" s="64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 x14ac:dyDescent="0.2">
      <c r="B62" s="63" t="s">
        <v>29</v>
      </c>
      <c r="C62" s="63" t="s">
        <v>29</v>
      </c>
      <c r="D62" s="63" t="s">
        <v>29</v>
      </c>
      <c r="E62" s="67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 x14ac:dyDescent="0.2">
      <c r="B63" s="63" t="s">
        <v>29</v>
      </c>
      <c r="C63" s="63" t="s">
        <v>29</v>
      </c>
      <c r="D63" s="63" t="s">
        <v>29</v>
      </c>
      <c r="E63" s="67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 x14ac:dyDescent="0.2">
      <c r="B64" s="63" t="str">
        <f>Roster_Selection_Women!AJ102&amp;" " &amp; "JV2 "</f>
        <v xml:space="preserve">Pikeville ,University Of JV2 </v>
      </c>
      <c r="C64" s="63" t="str">
        <f>Roster_Selection_Women!AL102</f>
        <v>21-5188</v>
      </c>
      <c r="D64" s="63" t="str">
        <f>Roster_Selection_Women!AM102</f>
        <v>Alexis Girard</v>
      </c>
      <c r="E64" s="64"/>
      <c r="F64" s="1" t="str">
        <f>IF(ISERROR(Individual_Scores_Women_JV!E64), " ", IF(Individual_Scores_Women_JV!E64 = "Yes", "Yes", "  "))</f>
        <v xml:space="preserve">  </v>
      </c>
      <c r="G64" s="24" t="s">
        <v>449</v>
      </c>
      <c r="H64" s="52">
        <v>198</v>
      </c>
      <c r="I64" s="52">
        <v>154</v>
      </c>
      <c r="J64" s="52">
        <v>211</v>
      </c>
      <c r="K64" s="52">
        <v>176</v>
      </c>
      <c r="L64" s="52">
        <v>209</v>
      </c>
      <c r="M64" s="52">
        <v>214</v>
      </c>
      <c r="N64" s="52">
        <v>154</v>
      </c>
      <c r="O64" s="52">
        <v>190</v>
      </c>
      <c r="P64" s="52">
        <v>173</v>
      </c>
      <c r="Q64" s="52">
        <v>179</v>
      </c>
      <c r="R64" s="52">
        <v>179</v>
      </c>
      <c r="S64" s="52">
        <v>192</v>
      </c>
      <c r="T64" s="19">
        <f>SUM(H64:S64)</f>
        <v>2229</v>
      </c>
      <c r="U64" s="19">
        <f>COUNTIF(H64:S64, "&gt;0" )</f>
        <v>12</v>
      </c>
      <c r="V64" s="19">
        <f>T64/U64</f>
        <v>185.75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 x14ac:dyDescent="0.2">
      <c r="B65" s="63" t="str">
        <f>Roster_Selection_Women!AJ103&amp;" " &amp; "JV2 "</f>
        <v xml:space="preserve">Pikeville ,University Of JV2 </v>
      </c>
      <c r="C65" s="63" t="str">
        <f>Roster_Selection_Women!AL103</f>
        <v>7914-817</v>
      </c>
      <c r="D65" s="63" t="str">
        <f>Roster_Selection_Women!AM103</f>
        <v>Emily Lindsey</v>
      </c>
      <c r="E65" s="64"/>
      <c r="F65" s="1" t="str">
        <f>IF(ISERROR(Individual_Scores_Women_JV!E65), " ", IF(Individual_Scores_Women_JV!E65 = "Yes", "Yes", "  "))</f>
        <v xml:space="preserve">  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 x14ac:dyDescent="0.2">
      <c r="B66" s="63" t="str">
        <f>Roster_Selection_Women!AJ104&amp;" " &amp; "JV2 "</f>
        <v xml:space="preserve">Pikeville ,University Of JV2 </v>
      </c>
      <c r="C66" s="63" t="str">
        <f>Roster_Selection_Women!AL104</f>
        <v>15-133661</v>
      </c>
      <c r="D66" s="63" t="str">
        <f>Roster_Selection_Women!AM104</f>
        <v>Haley Grabowski</v>
      </c>
      <c r="E66" s="64"/>
      <c r="F66" s="1" t="str">
        <f>IF(ISERROR(Individual_Scores_Women_JV!E66), " ", IF(Individual_Scores_Women_JV!E66 = "Yes", "Yes", "  "))</f>
        <v xml:space="preserve">  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 x14ac:dyDescent="0.2">
      <c r="B67" s="63" t="str">
        <f>Roster_Selection_Women!AJ105&amp;" " &amp; "JV2 "</f>
        <v xml:space="preserve">Pikeville ,University Of JV2 </v>
      </c>
      <c r="C67" s="63" t="str">
        <f>Roster_Selection_Women!AL105</f>
        <v>11-42975</v>
      </c>
      <c r="D67" s="63" t="str">
        <f>Roster_Selection_Women!AM105</f>
        <v>Kadie Dicken</v>
      </c>
      <c r="E67" s="64"/>
      <c r="F67" s="1" t="str">
        <f>IF(ISERROR(Individual_Scores_Women_JV!E67), " ", IF(Individual_Scores_Women_JV!E67 = "Yes", "Yes", "  "))</f>
        <v xml:space="preserve">  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 x14ac:dyDescent="0.2">
      <c r="B68" s="63" t="str">
        <f>Roster_Selection_Women!AJ106&amp;" " &amp; "JV2 "</f>
        <v xml:space="preserve">Pikeville ,University Of JV2 </v>
      </c>
      <c r="C68" s="63" t="str">
        <f>Roster_Selection_Women!AL106</f>
        <v>21-76481</v>
      </c>
      <c r="D68" s="63" t="str">
        <f>Roster_Selection_Women!AM106</f>
        <v>Madison Ginn</v>
      </c>
      <c r="E68" s="64"/>
      <c r="F68" s="1" t="str">
        <f>IF(ISERROR(Individual_Scores_Women_JV!E68), " ", IF(Individual_Scores_Women_JV!E68 = "Yes", "Yes", "  "))</f>
        <v xml:space="preserve">  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 x14ac:dyDescent="0.2">
      <c r="B69" s="63" t="str">
        <f>Roster_Selection_Women!AJ107&amp;" " &amp; "JV2 "</f>
        <v xml:space="preserve">Pikeville ,University Of JV2 </v>
      </c>
      <c r="C69" s="63" t="str">
        <f>Roster_Selection_Women!AL107</f>
        <v>11-134152</v>
      </c>
      <c r="D69" s="63" t="str">
        <f>Roster_Selection_Women!AM107</f>
        <v>Mikayla Blair</v>
      </c>
      <c r="E69" s="64"/>
      <c r="F69" s="1" t="str">
        <f>IF(ISERROR(Individual_Scores_Women_JV!E69), " ", IF(Individual_Scores_Women_JV!E69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 x14ac:dyDescent="0.2">
      <c r="B70" s="63" t="str">
        <f>Roster_Selection_Women!AJ108&amp;" " &amp; "JV2 "</f>
        <v xml:space="preserve">Pikeville ,University Of JV2 </v>
      </c>
      <c r="C70" s="63" t="str">
        <f>Roster_Selection_Women!AL108</f>
        <v>11-170853</v>
      </c>
      <c r="D70" s="63" t="str">
        <f>Roster_Selection_Women!AM108</f>
        <v>Rayce Yelton</v>
      </c>
      <c r="E70" s="64"/>
      <c r="F70" s="1" t="str">
        <f>IF(ISERROR(Individual_Scores_Women_JV!E70), " ", IF(Individual_Scores_Women_JV!E70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 x14ac:dyDescent="0.2">
      <c r="B71" s="63" t="str">
        <f>Roster_Selection_Women!AJ109&amp;" " &amp; "JV2 "</f>
        <v xml:space="preserve">Pikeville ,University Of JV2 </v>
      </c>
      <c r="C71" s="63" t="str">
        <f>Roster_Selection_Women!AL109</f>
        <v>9829-12276</v>
      </c>
      <c r="D71" s="63" t="str">
        <f>Roster_Selection_Women!AM109</f>
        <v>Yadieliz Maldonado</v>
      </c>
      <c r="E71" s="64"/>
      <c r="F71" s="1" t="str">
        <f>IF(ISERROR(Individual_Scores_Women_JV!E71), " ", IF(Individual_Scores_Women_JV!E71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 x14ac:dyDescent="0.25">
      <c r="B72" s="63" t="s">
        <v>487</v>
      </c>
      <c r="C72" s="65" t="str">
        <f>Individual_Scores_Women_JV!C72</f>
        <v/>
      </c>
      <c r="D72" s="66" t="str">
        <f>Individual_Scores_Women_JV!D72</f>
        <v/>
      </c>
      <c r="E72" s="64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 x14ac:dyDescent="0.25">
      <c r="B73" s="63" t="s">
        <v>487</v>
      </c>
      <c r="C73" s="65" t="str">
        <f>Individual_Scores_Women_JV!C73</f>
        <v/>
      </c>
      <c r="D73" s="66" t="str">
        <f>Individual_Scores_Women_JV!D73</f>
        <v/>
      </c>
      <c r="E73" s="64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 x14ac:dyDescent="0.25">
      <c r="B74" s="63" t="s">
        <v>487</v>
      </c>
      <c r="C74" s="65" t="str">
        <f>Individual_Scores_Women_JV!C74</f>
        <v/>
      </c>
      <c r="D74" s="66" t="str">
        <f>Individual_Scores_Women_JV!D74</f>
        <v/>
      </c>
      <c r="E74" s="64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 x14ac:dyDescent="0.2">
      <c r="B75" s="63" t="s">
        <v>29</v>
      </c>
      <c r="C75" s="63" t="s">
        <v>29</v>
      </c>
      <c r="D75" s="63" t="s">
        <v>29</v>
      </c>
      <c r="E75" s="67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 x14ac:dyDescent="0.2">
      <c r="B76" s="63" t="s">
        <v>29</v>
      </c>
      <c r="C76" s="63" t="s">
        <v>29</v>
      </c>
      <c r="D76" s="63" t="s">
        <v>29</v>
      </c>
      <c r="E76" s="67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 x14ac:dyDescent="0.2">
      <c r="B77" s="63" t="s">
        <v>29</v>
      </c>
      <c r="C77" s="63" t="s">
        <v>29</v>
      </c>
      <c r="D77" s="63" t="s">
        <v>29</v>
      </c>
      <c r="E77" s="67"/>
      <c r="G77" s="24" t="s">
        <v>29</v>
      </c>
      <c r="H77" s="24" t="s">
        <v>29</v>
      </c>
      <c r="I77" s="24" t="s">
        <v>29</v>
      </c>
      <c r="J77" s="24" t="s">
        <v>29</v>
      </c>
      <c r="K77" s="24" t="s">
        <v>29</v>
      </c>
      <c r="L77" s="24" t="s">
        <v>29</v>
      </c>
      <c r="M77" s="24" t="s">
        <v>29</v>
      </c>
      <c r="N77" s="24" t="s">
        <v>29</v>
      </c>
      <c r="O77" s="24" t="s">
        <v>29</v>
      </c>
      <c r="P77" s="24" t="s">
        <v>29</v>
      </c>
      <c r="Q77" s="24" t="s">
        <v>29</v>
      </c>
      <c r="R77" s="24" t="s">
        <v>29</v>
      </c>
      <c r="S77" s="24" t="s">
        <v>29</v>
      </c>
      <c r="T77" s="24" t="s">
        <v>29</v>
      </c>
      <c r="U77" s="24" t="s">
        <v>29</v>
      </c>
      <c r="V77" s="24" t="s">
        <v>29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474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 x14ac:dyDescent="0.2">
      <c r="B78" s="63" t="s">
        <v>29</v>
      </c>
      <c r="C78" s="63" t="s">
        <v>29</v>
      </c>
      <c r="D78" s="63" t="s">
        <v>29</v>
      </c>
      <c r="E78" s="67"/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 x14ac:dyDescent="0.2">
      <c r="B79" s="63" t="s">
        <v>29</v>
      </c>
      <c r="C79" s="63" t="s">
        <v>29</v>
      </c>
      <c r="D79" s="63" t="s">
        <v>29</v>
      </c>
      <c r="E79" s="67"/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 x14ac:dyDescent="0.2">
      <c r="B80" s="63" t="s">
        <v>29</v>
      </c>
      <c r="C80" s="63" t="s">
        <v>29</v>
      </c>
      <c r="D80" s="63" t="s">
        <v>29</v>
      </c>
      <c r="E80" s="67"/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 x14ac:dyDescent="0.2">
      <c r="B81" s="63" t="s">
        <v>29</v>
      </c>
      <c r="C81" s="63" t="s">
        <v>29</v>
      </c>
      <c r="D81" s="63" t="s">
        <v>29</v>
      </c>
      <c r="E81" s="67"/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 x14ac:dyDescent="0.2">
      <c r="B82" s="63" t="s">
        <v>29</v>
      </c>
      <c r="C82" s="63" t="s">
        <v>29</v>
      </c>
      <c r="D82" s="63" t="s">
        <v>29</v>
      </c>
      <c r="E82" s="67"/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 x14ac:dyDescent="0.2">
      <c r="B83" s="63" t="s">
        <v>29</v>
      </c>
      <c r="C83" s="63" t="s">
        <v>29</v>
      </c>
      <c r="D83" s="63" t="s">
        <v>29</v>
      </c>
      <c r="E83" s="67"/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 x14ac:dyDescent="0.2">
      <c r="B84" s="63" t="s">
        <v>29</v>
      </c>
      <c r="C84" s="63" t="s">
        <v>29</v>
      </c>
      <c r="D84" s="63" t="s">
        <v>29</v>
      </c>
      <c r="E84" s="67"/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 x14ac:dyDescent="0.2">
      <c r="B85" s="63" t="s">
        <v>29</v>
      </c>
      <c r="C85" s="63" t="s">
        <v>29</v>
      </c>
      <c r="D85" s="63" t="s">
        <v>29</v>
      </c>
      <c r="E85" s="67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 x14ac:dyDescent="0.2">
      <c r="B86" s="63" t="s">
        <v>29</v>
      </c>
      <c r="C86" s="63" t="s">
        <v>29</v>
      </c>
      <c r="D86" s="63" t="s">
        <v>29</v>
      </c>
      <c r="E86" s="67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 x14ac:dyDescent="0.2">
      <c r="B87" s="63" t="s">
        <v>29</v>
      </c>
      <c r="C87" s="63" t="s">
        <v>29</v>
      </c>
      <c r="D87" s="63" t="s">
        <v>29</v>
      </c>
      <c r="E87" s="67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 x14ac:dyDescent="0.2">
      <c r="B88" s="63" t="s">
        <v>29</v>
      </c>
      <c r="C88" s="63" t="s">
        <v>29</v>
      </c>
      <c r="D88" s="63" t="s">
        <v>29</v>
      </c>
      <c r="E88" s="67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 x14ac:dyDescent="0.2">
      <c r="B89" s="63" t="s">
        <v>29</v>
      </c>
      <c r="C89" s="63" t="s">
        <v>29</v>
      </c>
      <c r="D89" s="63" t="s">
        <v>29</v>
      </c>
      <c r="E89" s="67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 x14ac:dyDescent="0.2">
      <c r="B90" s="63" t="s">
        <v>29</v>
      </c>
      <c r="C90" s="63" t="s">
        <v>29</v>
      </c>
      <c r="D90" s="63" t="s">
        <v>29</v>
      </c>
      <c r="E90" s="67"/>
      <c r="G90" s="24" t="s">
        <v>29</v>
      </c>
      <c r="H90" s="24" t="s">
        <v>29</v>
      </c>
      <c r="I90" s="24" t="s">
        <v>29</v>
      </c>
      <c r="J90" s="24" t="s">
        <v>29</v>
      </c>
      <c r="K90" s="24" t="s">
        <v>29</v>
      </c>
      <c r="L90" s="24" t="s">
        <v>29</v>
      </c>
      <c r="M90" s="24" t="s">
        <v>29</v>
      </c>
      <c r="N90" s="24" t="s">
        <v>29</v>
      </c>
      <c r="O90" s="24" t="s">
        <v>29</v>
      </c>
      <c r="P90" s="24" t="s">
        <v>29</v>
      </c>
      <c r="Q90" s="24" t="s">
        <v>29</v>
      </c>
      <c r="R90" s="24" t="s">
        <v>29</v>
      </c>
      <c r="S90" s="24" t="s">
        <v>29</v>
      </c>
      <c r="T90" s="24" t="s">
        <v>29</v>
      </c>
      <c r="U90" s="24" t="s">
        <v>29</v>
      </c>
      <c r="V90" s="24" t="s">
        <v>29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 x14ac:dyDescent="0.2">
      <c r="B91" s="63" t="s">
        <v>29</v>
      </c>
      <c r="C91" s="63" t="s">
        <v>29</v>
      </c>
      <c r="D91" s="63" t="s">
        <v>29</v>
      </c>
      <c r="E91" s="67"/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 x14ac:dyDescent="0.2">
      <c r="B92" s="63" t="s">
        <v>29</v>
      </c>
      <c r="C92" s="63" t="s">
        <v>29</v>
      </c>
      <c r="D92" s="63" t="s">
        <v>29</v>
      </c>
      <c r="E92" s="67"/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 x14ac:dyDescent="0.2">
      <c r="B93" s="63" t="s">
        <v>29</v>
      </c>
      <c r="C93" s="63" t="s">
        <v>29</v>
      </c>
      <c r="D93" s="63" t="s">
        <v>29</v>
      </c>
      <c r="E93" s="67"/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 x14ac:dyDescent="0.2">
      <c r="B94" s="63" t="s">
        <v>29</v>
      </c>
      <c r="C94" s="63" t="s">
        <v>29</v>
      </c>
      <c r="D94" s="63" t="s">
        <v>29</v>
      </c>
      <c r="E94" s="67"/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 x14ac:dyDescent="0.2">
      <c r="B95" s="63" t="s">
        <v>29</v>
      </c>
      <c r="C95" s="63" t="s">
        <v>29</v>
      </c>
      <c r="D95" s="63" t="s">
        <v>29</v>
      </c>
      <c r="E95" s="67"/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 x14ac:dyDescent="0.2">
      <c r="B96" s="63" t="s">
        <v>29</v>
      </c>
      <c r="C96" s="63" t="s">
        <v>29</v>
      </c>
      <c r="D96" s="63" t="s">
        <v>29</v>
      </c>
      <c r="E96" s="67"/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 x14ac:dyDescent="0.2">
      <c r="B97" s="63" t="s">
        <v>29</v>
      </c>
      <c r="C97" s="63" t="s">
        <v>29</v>
      </c>
      <c r="D97" s="63" t="s">
        <v>29</v>
      </c>
      <c r="E97" s="67"/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 x14ac:dyDescent="0.2">
      <c r="B98" s="63" t="s">
        <v>29</v>
      </c>
      <c r="C98" s="63" t="s">
        <v>29</v>
      </c>
      <c r="D98" s="63" t="s">
        <v>29</v>
      </c>
      <c r="E98" s="67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 x14ac:dyDescent="0.2">
      <c r="B99" s="63" t="s">
        <v>29</v>
      </c>
      <c r="C99" s="63" t="s">
        <v>29</v>
      </c>
      <c r="D99" s="63" t="s">
        <v>29</v>
      </c>
      <c r="E99" s="67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 x14ac:dyDescent="0.2">
      <c r="B100" s="63" t="s">
        <v>29</v>
      </c>
      <c r="C100" s="63" t="s">
        <v>29</v>
      </c>
      <c r="D100" s="63" t="s">
        <v>29</v>
      </c>
      <c r="E100" s="67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 x14ac:dyDescent="0.2">
      <c r="B101" s="63" t="s">
        <v>29</v>
      </c>
      <c r="C101" s="63" t="s">
        <v>29</v>
      </c>
      <c r="D101" s="63" t="s">
        <v>29</v>
      </c>
      <c r="E101" s="67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 x14ac:dyDescent="0.2">
      <c r="B102" s="63" t="s">
        <v>29</v>
      </c>
      <c r="C102" s="63" t="s">
        <v>29</v>
      </c>
      <c r="D102" s="63" t="s">
        <v>29</v>
      </c>
      <c r="E102" s="67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 x14ac:dyDescent="0.2">
      <c r="B103" s="63" t="s">
        <v>29</v>
      </c>
      <c r="C103" s="63" t="s">
        <v>29</v>
      </c>
      <c r="D103" s="63" t="s">
        <v>29</v>
      </c>
      <c r="E103" s="67"/>
      <c r="G103" s="24" t="s">
        <v>29</v>
      </c>
      <c r="H103" s="24" t="s">
        <v>29</v>
      </c>
      <c r="I103" s="24" t="s">
        <v>29</v>
      </c>
      <c r="J103" s="24" t="s">
        <v>29</v>
      </c>
      <c r="K103" s="24" t="s">
        <v>29</v>
      </c>
      <c r="L103" s="24" t="s">
        <v>29</v>
      </c>
      <c r="M103" s="24" t="s">
        <v>29</v>
      </c>
      <c r="N103" s="24" t="s">
        <v>29</v>
      </c>
      <c r="O103" s="24" t="s">
        <v>29</v>
      </c>
      <c r="P103" s="24" t="s">
        <v>29</v>
      </c>
      <c r="Q103" s="24" t="s">
        <v>29</v>
      </c>
      <c r="R103" s="24" t="s">
        <v>29</v>
      </c>
      <c r="S103" s="24" t="s">
        <v>29</v>
      </c>
      <c r="T103" s="24" t="s">
        <v>29</v>
      </c>
      <c r="U103" s="24" t="s">
        <v>29</v>
      </c>
      <c r="V103" s="24" t="s">
        <v>29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 x14ac:dyDescent="0.2">
      <c r="B104" s="63" t="s">
        <v>29</v>
      </c>
      <c r="C104" s="63" t="s">
        <v>29</v>
      </c>
      <c r="D104" s="63" t="s">
        <v>29</v>
      </c>
      <c r="E104" s="67"/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 x14ac:dyDescent="0.2">
      <c r="B105" s="63" t="s">
        <v>29</v>
      </c>
      <c r="C105" s="63" t="s">
        <v>29</v>
      </c>
      <c r="D105" s="63" t="s">
        <v>29</v>
      </c>
      <c r="E105" s="67"/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 x14ac:dyDescent="0.2">
      <c r="B106" s="63" t="s">
        <v>29</v>
      </c>
      <c r="C106" s="63" t="s">
        <v>29</v>
      </c>
      <c r="D106" s="63" t="s">
        <v>29</v>
      </c>
      <c r="E106" s="67"/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 x14ac:dyDescent="0.2">
      <c r="B107" s="63" t="s">
        <v>29</v>
      </c>
      <c r="C107" s="63" t="s">
        <v>29</v>
      </c>
      <c r="D107" s="63" t="s">
        <v>29</v>
      </c>
      <c r="E107" s="67"/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 x14ac:dyDescent="0.2">
      <c r="B108" s="63" t="s">
        <v>29</v>
      </c>
      <c r="C108" s="63" t="s">
        <v>29</v>
      </c>
      <c r="D108" s="63" t="s">
        <v>29</v>
      </c>
      <c r="E108" s="67"/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 x14ac:dyDescent="0.2">
      <c r="B109" s="63" t="s">
        <v>29</v>
      </c>
      <c r="C109" s="63" t="s">
        <v>29</v>
      </c>
      <c r="D109" s="63" t="s">
        <v>29</v>
      </c>
      <c r="E109" s="67"/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 x14ac:dyDescent="0.2">
      <c r="B110" s="63" t="s">
        <v>29</v>
      </c>
      <c r="C110" s="63" t="s">
        <v>29</v>
      </c>
      <c r="D110" s="63" t="s">
        <v>29</v>
      </c>
      <c r="E110" s="67"/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 x14ac:dyDescent="0.2">
      <c r="B111" s="63" t="s">
        <v>29</v>
      </c>
      <c r="C111" s="63" t="s">
        <v>29</v>
      </c>
      <c r="D111" s="63" t="s">
        <v>29</v>
      </c>
      <c r="E111" s="67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 x14ac:dyDescent="0.2">
      <c r="B112" s="63" t="s">
        <v>29</v>
      </c>
      <c r="C112" s="63" t="s">
        <v>29</v>
      </c>
      <c r="D112" s="63" t="s">
        <v>29</v>
      </c>
      <c r="E112" s="67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 x14ac:dyDescent="0.2">
      <c r="B113" s="63" t="s">
        <v>29</v>
      </c>
      <c r="C113" s="63" t="s">
        <v>29</v>
      </c>
      <c r="D113" s="63" t="s">
        <v>29</v>
      </c>
      <c r="E113" s="67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 x14ac:dyDescent="0.2">
      <c r="B114" s="63" t="s">
        <v>29</v>
      </c>
      <c r="C114" s="63" t="s">
        <v>29</v>
      </c>
      <c r="D114" s="63" t="s">
        <v>29</v>
      </c>
      <c r="E114" s="67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 x14ac:dyDescent="0.2">
      <c r="B115" s="63" t="s">
        <v>29</v>
      </c>
      <c r="C115" s="63" t="s">
        <v>29</v>
      </c>
      <c r="D115" s="63" t="s">
        <v>29</v>
      </c>
      <c r="E115" s="67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 x14ac:dyDescent="0.2">
      <c r="B116" s="63" t="s">
        <v>29</v>
      </c>
      <c r="C116" s="63" t="s">
        <v>29</v>
      </c>
      <c r="D116" s="63" t="s">
        <v>29</v>
      </c>
      <c r="E116" s="67"/>
      <c r="G116" s="24" t="s">
        <v>29</v>
      </c>
      <c r="H116" s="24" t="s">
        <v>29</v>
      </c>
      <c r="I116" s="24" t="s">
        <v>29</v>
      </c>
      <c r="J116" s="24" t="s">
        <v>29</v>
      </c>
      <c r="K116" s="24" t="s">
        <v>29</v>
      </c>
      <c r="L116" s="24" t="s">
        <v>29</v>
      </c>
      <c r="M116" s="24" t="s">
        <v>29</v>
      </c>
      <c r="N116" s="24" t="s">
        <v>29</v>
      </c>
      <c r="O116" s="24" t="s">
        <v>29</v>
      </c>
      <c r="P116" s="24" t="s">
        <v>29</v>
      </c>
      <c r="Q116" s="24" t="s">
        <v>29</v>
      </c>
      <c r="R116" s="24" t="s">
        <v>29</v>
      </c>
      <c r="S116" s="24" t="s">
        <v>29</v>
      </c>
      <c r="T116" s="24" t="s">
        <v>29</v>
      </c>
      <c r="U116" s="24" t="s">
        <v>29</v>
      </c>
      <c r="V116" s="24" t="s">
        <v>29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 x14ac:dyDescent="0.2">
      <c r="B117" s="63" t="s">
        <v>29</v>
      </c>
      <c r="C117" s="63" t="s">
        <v>29</v>
      </c>
      <c r="D117" s="63" t="s">
        <v>29</v>
      </c>
      <c r="E117" s="67"/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 x14ac:dyDescent="0.2">
      <c r="B118" s="63" t="s">
        <v>29</v>
      </c>
      <c r="C118" s="63" t="s">
        <v>29</v>
      </c>
      <c r="D118" s="63" t="s">
        <v>29</v>
      </c>
      <c r="E118" s="67"/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 x14ac:dyDescent="0.2">
      <c r="B119" s="63" t="s">
        <v>29</v>
      </c>
      <c r="C119" s="63" t="s">
        <v>29</v>
      </c>
      <c r="D119" s="63" t="s">
        <v>29</v>
      </c>
      <c r="E119" s="67"/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 x14ac:dyDescent="0.2">
      <c r="B120" s="63" t="s">
        <v>29</v>
      </c>
      <c r="C120" s="63" t="s">
        <v>29</v>
      </c>
      <c r="D120" s="63" t="s">
        <v>29</v>
      </c>
      <c r="E120" s="67"/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 x14ac:dyDescent="0.2">
      <c r="B121" s="63" t="s">
        <v>29</v>
      </c>
      <c r="C121" s="63" t="s">
        <v>29</v>
      </c>
      <c r="D121" s="63" t="s">
        <v>29</v>
      </c>
      <c r="E121" s="67"/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 x14ac:dyDescent="0.2">
      <c r="B122" s="63" t="s">
        <v>29</v>
      </c>
      <c r="C122" s="63" t="s">
        <v>29</v>
      </c>
      <c r="D122" s="63" t="s">
        <v>29</v>
      </c>
      <c r="E122" s="67"/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 x14ac:dyDescent="0.2">
      <c r="B123" s="63" t="s">
        <v>29</v>
      </c>
      <c r="C123" s="63" t="s">
        <v>29</v>
      </c>
      <c r="D123" s="63" t="s">
        <v>29</v>
      </c>
      <c r="E123" s="67"/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 x14ac:dyDescent="0.2">
      <c r="B124" s="63" t="s">
        <v>29</v>
      </c>
      <c r="C124" s="63" t="s">
        <v>29</v>
      </c>
      <c r="D124" s="63" t="s">
        <v>29</v>
      </c>
      <c r="E124" s="67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 x14ac:dyDescent="0.2">
      <c r="B125" s="63" t="s">
        <v>29</v>
      </c>
      <c r="C125" s="63" t="s">
        <v>29</v>
      </c>
      <c r="D125" s="63" t="s">
        <v>29</v>
      </c>
      <c r="E125" s="67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 x14ac:dyDescent="0.2">
      <c r="B126" s="63" t="s">
        <v>29</v>
      </c>
      <c r="C126" s="63" t="s">
        <v>29</v>
      </c>
      <c r="D126" s="63" t="s">
        <v>29</v>
      </c>
      <c r="E126" s="67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 x14ac:dyDescent="0.2">
      <c r="B127" s="63" t="s">
        <v>29</v>
      </c>
      <c r="C127" s="63" t="s">
        <v>29</v>
      </c>
      <c r="D127" s="63" t="s">
        <v>29</v>
      </c>
      <c r="E127" s="67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 x14ac:dyDescent="0.2">
      <c r="B128" s="63" t="s">
        <v>29</v>
      </c>
      <c r="C128" s="63" t="s">
        <v>29</v>
      </c>
      <c r="D128" s="63" t="s">
        <v>29</v>
      </c>
      <c r="E128" s="67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 x14ac:dyDescent="0.2">
      <c r="B129" s="63" t="s">
        <v>29</v>
      </c>
      <c r="C129" s="63" t="s">
        <v>29</v>
      </c>
      <c r="D129" s="63" t="s">
        <v>29</v>
      </c>
      <c r="E129" s="67"/>
      <c r="G129" s="24" t="s">
        <v>29</v>
      </c>
      <c r="H129" s="24" t="s">
        <v>29</v>
      </c>
      <c r="I129" s="24" t="s">
        <v>29</v>
      </c>
      <c r="J129" s="24" t="s">
        <v>29</v>
      </c>
      <c r="K129" s="24" t="s">
        <v>29</v>
      </c>
      <c r="L129" s="24" t="s">
        <v>29</v>
      </c>
      <c r="M129" s="24" t="s">
        <v>29</v>
      </c>
      <c r="N129" s="24" t="s">
        <v>29</v>
      </c>
      <c r="O129" s="24" t="s">
        <v>29</v>
      </c>
      <c r="P129" s="24" t="s">
        <v>29</v>
      </c>
      <c r="Q129" s="24" t="s">
        <v>29</v>
      </c>
      <c r="R129" s="24" t="s">
        <v>29</v>
      </c>
      <c r="S129" s="24" t="s">
        <v>29</v>
      </c>
      <c r="T129" s="24" t="s">
        <v>29</v>
      </c>
      <c r="U129" s="24" t="s">
        <v>29</v>
      </c>
      <c r="V129" s="24" t="s">
        <v>29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 x14ac:dyDescent="0.2">
      <c r="B130" s="63" t="s">
        <v>29</v>
      </c>
      <c r="C130" s="63" t="s">
        <v>29</v>
      </c>
      <c r="D130" s="63" t="s">
        <v>29</v>
      </c>
      <c r="E130" s="67"/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 x14ac:dyDescent="0.2">
      <c r="B131" s="63" t="s">
        <v>29</v>
      </c>
      <c r="C131" s="63" t="s">
        <v>29</v>
      </c>
      <c r="D131" s="63" t="s">
        <v>29</v>
      </c>
      <c r="E131" s="67"/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 x14ac:dyDescent="0.2">
      <c r="B132" s="63" t="s">
        <v>29</v>
      </c>
      <c r="C132" s="63" t="s">
        <v>29</v>
      </c>
      <c r="D132" s="63" t="s">
        <v>29</v>
      </c>
      <c r="E132" s="67"/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 x14ac:dyDescent="0.2">
      <c r="B133" s="63" t="s">
        <v>29</v>
      </c>
      <c r="C133" s="63" t="s">
        <v>29</v>
      </c>
      <c r="D133" s="63" t="s">
        <v>29</v>
      </c>
      <c r="E133" s="67"/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 x14ac:dyDescent="0.2">
      <c r="B134" s="63" t="s">
        <v>29</v>
      </c>
      <c r="C134" s="63" t="s">
        <v>29</v>
      </c>
      <c r="D134" s="63" t="s">
        <v>29</v>
      </c>
      <c r="E134" s="67"/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 x14ac:dyDescent="0.2">
      <c r="B135" s="63" t="s">
        <v>29</v>
      </c>
      <c r="C135" s="63" t="s">
        <v>29</v>
      </c>
      <c r="D135" s="63" t="s">
        <v>29</v>
      </c>
      <c r="E135" s="67"/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 x14ac:dyDescent="0.2">
      <c r="B136" s="63" t="s">
        <v>29</v>
      </c>
      <c r="C136" s="63" t="s">
        <v>29</v>
      </c>
      <c r="D136" s="63" t="s">
        <v>29</v>
      </c>
      <c r="E136" s="67"/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 x14ac:dyDescent="0.2">
      <c r="B137" s="63" t="s">
        <v>29</v>
      </c>
      <c r="C137" s="63" t="s">
        <v>29</v>
      </c>
      <c r="D137" s="63" t="s">
        <v>29</v>
      </c>
      <c r="E137" s="67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 x14ac:dyDescent="0.2">
      <c r="B138" s="63" t="s">
        <v>29</v>
      </c>
      <c r="C138" s="63" t="s">
        <v>29</v>
      </c>
      <c r="D138" s="63" t="s">
        <v>29</v>
      </c>
      <c r="E138" s="67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 x14ac:dyDescent="0.2">
      <c r="B139" s="63" t="s">
        <v>29</v>
      </c>
      <c r="C139" s="63" t="s">
        <v>29</v>
      </c>
      <c r="D139" s="63" t="s">
        <v>29</v>
      </c>
      <c r="E139" s="67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 x14ac:dyDescent="0.2">
      <c r="B140" s="63" t="s">
        <v>29</v>
      </c>
      <c r="C140" s="63" t="s">
        <v>29</v>
      </c>
      <c r="D140" s="63" t="s">
        <v>29</v>
      </c>
      <c r="E140" s="67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 x14ac:dyDescent="0.2">
      <c r="B141" s="63" t="s">
        <v>29</v>
      </c>
      <c r="C141" s="63" t="s">
        <v>29</v>
      </c>
      <c r="D141" s="63" t="s">
        <v>29</v>
      </c>
      <c r="E141" s="67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 x14ac:dyDescent="0.2">
      <c r="B142" s="63" t="s">
        <v>29</v>
      </c>
      <c r="C142" s="63" t="s">
        <v>29</v>
      </c>
      <c r="D142" s="63" t="s">
        <v>29</v>
      </c>
      <c r="E142" s="67"/>
      <c r="G142" s="24" t="s">
        <v>29</v>
      </c>
      <c r="H142" s="24" t="s">
        <v>29</v>
      </c>
      <c r="I142" s="24" t="s">
        <v>29</v>
      </c>
      <c r="J142" s="24" t="s">
        <v>29</v>
      </c>
      <c r="K142" s="24" t="s">
        <v>29</v>
      </c>
      <c r="L142" s="24" t="s">
        <v>29</v>
      </c>
      <c r="M142" s="24" t="s">
        <v>29</v>
      </c>
      <c r="N142" s="24" t="s">
        <v>29</v>
      </c>
      <c r="O142" s="24" t="s">
        <v>29</v>
      </c>
      <c r="P142" s="24" t="s">
        <v>29</v>
      </c>
      <c r="Q142" s="24" t="s">
        <v>29</v>
      </c>
      <c r="R142" s="24" t="s">
        <v>29</v>
      </c>
      <c r="S142" s="24" t="s">
        <v>29</v>
      </c>
      <c r="T142" s="24" t="s">
        <v>29</v>
      </c>
      <c r="U142" s="24" t="s">
        <v>29</v>
      </c>
      <c r="V142" s="24" t="s">
        <v>29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 x14ac:dyDescent="0.2">
      <c r="B143" s="63" t="s">
        <v>29</v>
      </c>
      <c r="C143" s="63" t="s">
        <v>29</v>
      </c>
      <c r="D143" s="63" t="s">
        <v>29</v>
      </c>
      <c r="E143" s="67"/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 x14ac:dyDescent="0.2">
      <c r="B144" s="63" t="s">
        <v>29</v>
      </c>
      <c r="C144" s="63" t="s">
        <v>29</v>
      </c>
      <c r="D144" s="63" t="s">
        <v>29</v>
      </c>
      <c r="E144" s="67"/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 x14ac:dyDescent="0.2">
      <c r="B145" s="63" t="s">
        <v>29</v>
      </c>
      <c r="C145" s="63" t="s">
        <v>29</v>
      </c>
      <c r="D145" s="63" t="s">
        <v>29</v>
      </c>
      <c r="E145" s="67"/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 x14ac:dyDescent="0.2">
      <c r="B146" s="63" t="s">
        <v>29</v>
      </c>
      <c r="C146" s="63" t="s">
        <v>29</v>
      </c>
      <c r="D146" s="63" t="s">
        <v>29</v>
      </c>
      <c r="E146" s="67"/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 x14ac:dyDescent="0.2">
      <c r="B147" s="63" t="s">
        <v>29</v>
      </c>
      <c r="C147" s="63" t="s">
        <v>29</v>
      </c>
      <c r="D147" s="63" t="s">
        <v>29</v>
      </c>
      <c r="E147" s="67"/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 x14ac:dyDescent="0.2">
      <c r="B148" s="63" t="s">
        <v>29</v>
      </c>
      <c r="C148" s="63" t="s">
        <v>29</v>
      </c>
      <c r="D148" s="63" t="s">
        <v>29</v>
      </c>
      <c r="E148" s="67"/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 x14ac:dyDescent="0.2">
      <c r="B149" s="63" t="s">
        <v>29</v>
      </c>
      <c r="C149" s="63" t="s">
        <v>29</v>
      </c>
      <c r="D149" s="63" t="s">
        <v>29</v>
      </c>
      <c r="E149" s="67"/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 x14ac:dyDescent="0.2">
      <c r="B150" s="63" t="s">
        <v>29</v>
      </c>
      <c r="C150" s="63" t="s">
        <v>29</v>
      </c>
      <c r="D150" s="63" t="s">
        <v>29</v>
      </c>
      <c r="E150" s="67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 x14ac:dyDescent="0.2">
      <c r="B151" s="63" t="s">
        <v>29</v>
      </c>
      <c r="C151" s="63" t="s">
        <v>29</v>
      </c>
      <c r="D151" s="63" t="s">
        <v>29</v>
      </c>
      <c r="E151" s="67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 x14ac:dyDescent="0.2">
      <c r="B152" s="63" t="s">
        <v>29</v>
      </c>
      <c r="C152" s="63" t="s">
        <v>29</v>
      </c>
      <c r="D152" s="63" t="s">
        <v>29</v>
      </c>
      <c r="E152" s="67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 x14ac:dyDescent="0.2">
      <c r="B153" s="63" t="s">
        <v>29</v>
      </c>
      <c r="C153" s="63" t="s">
        <v>29</v>
      </c>
      <c r="D153" s="63" t="s">
        <v>29</v>
      </c>
      <c r="E153" s="67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 x14ac:dyDescent="0.2">
      <c r="B154" s="63" t="s">
        <v>29</v>
      </c>
      <c r="C154" s="63" t="s">
        <v>29</v>
      </c>
      <c r="D154" s="63" t="s">
        <v>29</v>
      </c>
      <c r="E154" s="67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 x14ac:dyDescent="0.2">
      <c r="B155" s="63" t="s">
        <v>29</v>
      </c>
      <c r="C155" s="63" t="s">
        <v>29</v>
      </c>
      <c r="D155" s="63" t="s">
        <v>29</v>
      </c>
      <c r="E155" s="67"/>
      <c r="G155" s="24" t="s">
        <v>29</v>
      </c>
      <c r="H155" s="24" t="s">
        <v>29</v>
      </c>
      <c r="I155" s="24" t="s">
        <v>29</v>
      </c>
      <c r="J155" s="24" t="s">
        <v>29</v>
      </c>
      <c r="K155" s="24" t="s">
        <v>29</v>
      </c>
      <c r="L155" s="24" t="s">
        <v>29</v>
      </c>
      <c r="M155" s="24" t="s">
        <v>29</v>
      </c>
      <c r="N155" s="24" t="s">
        <v>29</v>
      </c>
      <c r="O155" s="24" t="s">
        <v>29</v>
      </c>
      <c r="P155" s="24" t="s">
        <v>29</v>
      </c>
      <c r="Q155" s="24" t="s">
        <v>29</v>
      </c>
      <c r="R155" s="24" t="s">
        <v>29</v>
      </c>
      <c r="S155" s="24" t="s">
        <v>29</v>
      </c>
      <c r="T155" s="24" t="s">
        <v>29</v>
      </c>
      <c r="U155" s="24" t="s">
        <v>29</v>
      </c>
      <c r="V155" s="24" t="s">
        <v>29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 x14ac:dyDescent="0.2">
      <c r="B156" s="63" t="s">
        <v>29</v>
      </c>
      <c r="C156" s="63" t="s">
        <v>29</v>
      </c>
      <c r="D156" s="63" t="s">
        <v>29</v>
      </c>
      <c r="E156" s="67"/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 x14ac:dyDescent="0.2">
      <c r="B157" s="63" t="s">
        <v>29</v>
      </c>
      <c r="C157" s="63" t="s">
        <v>29</v>
      </c>
      <c r="D157" s="63" t="s">
        <v>29</v>
      </c>
      <c r="E157" s="67"/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 x14ac:dyDescent="0.2">
      <c r="B158" s="63" t="s">
        <v>29</v>
      </c>
      <c r="C158" s="63" t="s">
        <v>29</v>
      </c>
      <c r="D158" s="63" t="s">
        <v>29</v>
      </c>
      <c r="E158" s="67"/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 x14ac:dyDescent="0.2">
      <c r="B159" s="63" t="s">
        <v>29</v>
      </c>
      <c r="C159" s="63" t="s">
        <v>29</v>
      </c>
      <c r="D159" s="63" t="s">
        <v>29</v>
      </c>
      <c r="E159" s="67"/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 x14ac:dyDescent="0.2">
      <c r="B160" s="63" t="s">
        <v>29</v>
      </c>
      <c r="C160" s="63" t="s">
        <v>29</v>
      </c>
      <c r="D160" s="63" t="s">
        <v>29</v>
      </c>
      <c r="E160" s="67"/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 x14ac:dyDescent="0.2">
      <c r="B161" s="63" t="s">
        <v>29</v>
      </c>
      <c r="C161" s="63" t="s">
        <v>29</v>
      </c>
      <c r="D161" s="63" t="s">
        <v>29</v>
      </c>
      <c r="E161" s="67"/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 x14ac:dyDescent="0.2">
      <c r="B162" s="63" t="s">
        <v>29</v>
      </c>
      <c r="C162" s="63" t="s">
        <v>29</v>
      </c>
      <c r="D162" s="63" t="s">
        <v>29</v>
      </c>
      <c r="E162" s="67"/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 x14ac:dyDescent="0.2">
      <c r="B163" s="63" t="s">
        <v>29</v>
      </c>
      <c r="C163" s="63" t="s">
        <v>29</v>
      </c>
      <c r="D163" s="63" t="s">
        <v>29</v>
      </c>
      <c r="E163" s="67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 x14ac:dyDescent="0.2">
      <c r="B164" s="63" t="s">
        <v>29</v>
      </c>
      <c r="C164" s="63" t="s">
        <v>29</v>
      </c>
      <c r="D164" s="63" t="s">
        <v>29</v>
      </c>
      <c r="E164" s="67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 x14ac:dyDescent="0.2">
      <c r="B165" s="63" t="s">
        <v>29</v>
      </c>
      <c r="C165" s="63" t="s">
        <v>29</v>
      </c>
      <c r="D165" s="63" t="s">
        <v>29</v>
      </c>
      <c r="E165" s="67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 x14ac:dyDescent="0.2">
      <c r="B166" s="63" t="s">
        <v>29</v>
      </c>
      <c r="C166" s="63" t="s">
        <v>29</v>
      </c>
      <c r="D166" s="63" t="s">
        <v>29</v>
      </c>
      <c r="E166" s="67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 x14ac:dyDescent="0.2">
      <c r="B167" s="63" t="s">
        <v>29</v>
      </c>
      <c r="C167" s="63" t="s">
        <v>29</v>
      </c>
      <c r="D167" s="63" t="s">
        <v>29</v>
      </c>
      <c r="E167" s="67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 x14ac:dyDescent="0.2">
      <c r="B168" s="63" t="s">
        <v>29</v>
      </c>
      <c r="C168" s="63" t="s">
        <v>29</v>
      </c>
      <c r="D168" s="63" t="s">
        <v>29</v>
      </c>
      <c r="E168" s="67"/>
      <c r="G168" s="24" t="s">
        <v>29</v>
      </c>
      <c r="H168" s="24" t="s">
        <v>29</v>
      </c>
      <c r="I168" s="24" t="s">
        <v>29</v>
      </c>
      <c r="J168" s="24" t="s">
        <v>29</v>
      </c>
      <c r="K168" s="24" t="s">
        <v>29</v>
      </c>
      <c r="L168" s="24" t="s">
        <v>29</v>
      </c>
      <c r="M168" s="24" t="s">
        <v>29</v>
      </c>
      <c r="N168" s="24" t="s">
        <v>29</v>
      </c>
      <c r="O168" s="24" t="s">
        <v>29</v>
      </c>
      <c r="P168" s="24" t="s">
        <v>29</v>
      </c>
      <c r="Q168" s="24" t="s">
        <v>29</v>
      </c>
      <c r="R168" s="24" t="s">
        <v>29</v>
      </c>
      <c r="S168" s="24" t="s">
        <v>29</v>
      </c>
      <c r="T168" s="24" t="s">
        <v>29</v>
      </c>
      <c r="U168" s="24" t="s">
        <v>29</v>
      </c>
      <c r="V168" s="24" t="s">
        <v>29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 x14ac:dyDescent="0.2">
      <c r="B169" s="63" t="s">
        <v>29</v>
      </c>
      <c r="C169" s="63" t="s">
        <v>29</v>
      </c>
      <c r="D169" s="63" t="s">
        <v>29</v>
      </c>
      <c r="E169" s="67"/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 x14ac:dyDescent="0.2">
      <c r="B170" s="63" t="s">
        <v>29</v>
      </c>
      <c r="C170" s="63" t="s">
        <v>29</v>
      </c>
      <c r="D170" s="63" t="s">
        <v>29</v>
      </c>
      <c r="E170" s="67"/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 x14ac:dyDescent="0.2">
      <c r="B171" s="63" t="s">
        <v>29</v>
      </c>
      <c r="C171" s="63" t="s">
        <v>29</v>
      </c>
      <c r="D171" s="63" t="s">
        <v>29</v>
      </c>
      <c r="E171" s="67"/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 x14ac:dyDescent="0.2">
      <c r="B172" s="63" t="s">
        <v>29</v>
      </c>
      <c r="C172" s="63" t="s">
        <v>29</v>
      </c>
      <c r="D172" s="63" t="s">
        <v>29</v>
      </c>
      <c r="E172" s="67"/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 x14ac:dyDescent="0.2">
      <c r="B173" s="63" t="s">
        <v>29</v>
      </c>
      <c r="C173" s="63" t="s">
        <v>29</v>
      </c>
      <c r="D173" s="63" t="s">
        <v>29</v>
      </c>
      <c r="E173" s="67"/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 x14ac:dyDescent="0.2">
      <c r="B174" s="63" t="s">
        <v>29</v>
      </c>
      <c r="C174" s="63" t="s">
        <v>29</v>
      </c>
      <c r="D174" s="63" t="s">
        <v>29</v>
      </c>
      <c r="E174" s="67"/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 x14ac:dyDescent="0.2">
      <c r="B175" s="63" t="s">
        <v>29</v>
      </c>
      <c r="C175" s="63" t="s">
        <v>29</v>
      </c>
      <c r="D175" s="63" t="s">
        <v>29</v>
      </c>
      <c r="E175" s="67"/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 x14ac:dyDescent="0.2">
      <c r="B176" s="63" t="s">
        <v>29</v>
      </c>
      <c r="C176" s="63" t="s">
        <v>29</v>
      </c>
      <c r="D176" s="63" t="s">
        <v>29</v>
      </c>
      <c r="E176" s="67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 x14ac:dyDescent="0.2">
      <c r="B177" s="63" t="s">
        <v>29</v>
      </c>
      <c r="C177" s="63" t="s">
        <v>29</v>
      </c>
      <c r="D177" s="63" t="s">
        <v>29</v>
      </c>
      <c r="E177" s="67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 x14ac:dyDescent="0.2">
      <c r="B178" s="63" t="s">
        <v>29</v>
      </c>
      <c r="C178" s="63" t="s">
        <v>29</v>
      </c>
      <c r="D178" s="63" t="s">
        <v>29</v>
      </c>
      <c r="E178" s="67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 x14ac:dyDescent="0.2">
      <c r="B179" s="63" t="s">
        <v>29</v>
      </c>
      <c r="C179" s="63" t="s">
        <v>29</v>
      </c>
      <c r="D179" s="63" t="s">
        <v>29</v>
      </c>
      <c r="E179" s="67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 x14ac:dyDescent="0.2">
      <c r="B180" s="63" t="s">
        <v>29</v>
      </c>
      <c r="C180" s="63" t="s">
        <v>29</v>
      </c>
      <c r="D180" s="63" t="s">
        <v>29</v>
      </c>
      <c r="E180" s="67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 x14ac:dyDescent="0.2">
      <c r="B181" s="63" t="s">
        <v>29</v>
      </c>
      <c r="C181" s="63" t="s">
        <v>29</v>
      </c>
      <c r="D181" s="63" t="s">
        <v>29</v>
      </c>
      <c r="E181" s="67"/>
      <c r="G181" s="24" t="s">
        <v>29</v>
      </c>
      <c r="H181" s="24" t="s">
        <v>29</v>
      </c>
      <c r="I181" s="24" t="s">
        <v>29</v>
      </c>
      <c r="J181" s="24" t="s">
        <v>29</v>
      </c>
      <c r="K181" s="24" t="s">
        <v>29</v>
      </c>
      <c r="L181" s="24" t="s">
        <v>29</v>
      </c>
      <c r="M181" s="24" t="s">
        <v>29</v>
      </c>
      <c r="N181" s="24" t="s">
        <v>29</v>
      </c>
      <c r="O181" s="24" t="s">
        <v>29</v>
      </c>
      <c r="P181" s="24" t="s">
        <v>29</v>
      </c>
      <c r="Q181" s="24" t="s">
        <v>29</v>
      </c>
      <c r="R181" s="24" t="s">
        <v>29</v>
      </c>
      <c r="S181" s="24" t="s">
        <v>29</v>
      </c>
      <c r="T181" s="24" t="s">
        <v>29</v>
      </c>
      <c r="U181" s="24" t="s">
        <v>29</v>
      </c>
      <c r="V181" s="24" t="s">
        <v>29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29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 x14ac:dyDescent="0.2">
      <c r="B182" s="63" t="s">
        <v>29</v>
      </c>
      <c r="C182" s="63" t="s">
        <v>29</v>
      </c>
      <c r="D182" s="63" t="s">
        <v>29</v>
      </c>
      <c r="E182" s="67"/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 x14ac:dyDescent="0.2">
      <c r="B183" s="63" t="s">
        <v>29</v>
      </c>
      <c r="C183" s="63" t="s">
        <v>29</v>
      </c>
      <c r="D183" s="63" t="s">
        <v>29</v>
      </c>
      <c r="E183" s="67"/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 x14ac:dyDescent="0.2">
      <c r="B184" s="63" t="s">
        <v>29</v>
      </c>
      <c r="C184" s="63" t="s">
        <v>29</v>
      </c>
      <c r="D184" s="63" t="s">
        <v>29</v>
      </c>
      <c r="E184" s="67"/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 x14ac:dyDescent="0.2">
      <c r="B185" s="63" t="s">
        <v>29</v>
      </c>
      <c r="C185" s="63" t="s">
        <v>29</v>
      </c>
      <c r="D185" s="63" t="s">
        <v>29</v>
      </c>
      <c r="E185" s="67"/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 x14ac:dyDescent="0.2">
      <c r="B186" s="63" t="s">
        <v>29</v>
      </c>
      <c r="C186" s="63" t="s">
        <v>29</v>
      </c>
      <c r="D186" s="63" t="s">
        <v>29</v>
      </c>
      <c r="E186" s="67"/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 x14ac:dyDescent="0.2">
      <c r="B187" s="63" t="s">
        <v>29</v>
      </c>
      <c r="C187" s="63" t="s">
        <v>29</v>
      </c>
      <c r="D187" s="63" t="s">
        <v>29</v>
      </c>
      <c r="E187" s="67"/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 x14ac:dyDescent="0.2">
      <c r="B188" s="63" t="s">
        <v>29</v>
      </c>
      <c r="C188" s="63" t="s">
        <v>29</v>
      </c>
      <c r="D188" s="63" t="s">
        <v>29</v>
      </c>
      <c r="E188" s="67"/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 x14ac:dyDescent="0.2">
      <c r="B189" s="63" t="s">
        <v>29</v>
      </c>
      <c r="C189" s="63" t="s">
        <v>29</v>
      </c>
      <c r="D189" s="63" t="s">
        <v>29</v>
      </c>
      <c r="E189" s="67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 x14ac:dyDescent="0.2">
      <c r="B190" s="63" t="s">
        <v>29</v>
      </c>
      <c r="C190" s="63" t="s">
        <v>29</v>
      </c>
      <c r="D190" s="63" t="s">
        <v>29</v>
      </c>
      <c r="E190" s="67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 x14ac:dyDescent="0.2">
      <c r="B191" s="63" t="s">
        <v>29</v>
      </c>
      <c r="C191" s="63" t="s">
        <v>29</v>
      </c>
      <c r="D191" s="63" t="s">
        <v>29</v>
      </c>
      <c r="E191" s="67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 x14ac:dyDescent="0.2">
      <c r="B192" s="63" t="s">
        <v>29</v>
      </c>
      <c r="C192" s="63" t="s">
        <v>29</v>
      </c>
      <c r="D192" s="63" t="s">
        <v>29</v>
      </c>
      <c r="E192" s="67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 x14ac:dyDescent="0.2">
      <c r="B193" s="63" t="s">
        <v>29</v>
      </c>
      <c r="C193" s="63" t="s">
        <v>29</v>
      </c>
      <c r="D193" s="63" t="s">
        <v>29</v>
      </c>
      <c r="E193" s="67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 x14ac:dyDescent="0.2">
      <c r="B194" s="63" t="s">
        <v>29</v>
      </c>
      <c r="C194" s="63" t="s">
        <v>29</v>
      </c>
      <c r="D194" s="63" t="s">
        <v>29</v>
      </c>
      <c r="E194" s="67"/>
      <c r="G194" s="24" t="s">
        <v>29</v>
      </c>
      <c r="H194" s="24" t="s">
        <v>29</v>
      </c>
      <c r="I194" s="24" t="s">
        <v>29</v>
      </c>
      <c r="J194" s="24" t="s">
        <v>29</v>
      </c>
      <c r="K194" s="24" t="s">
        <v>29</v>
      </c>
      <c r="L194" s="24" t="s">
        <v>29</v>
      </c>
      <c r="M194" s="24" t="s">
        <v>29</v>
      </c>
      <c r="N194" s="24" t="s">
        <v>29</v>
      </c>
      <c r="O194" s="24" t="s">
        <v>29</v>
      </c>
      <c r="P194" s="24" t="s">
        <v>29</v>
      </c>
      <c r="Q194" s="24" t="s">
        <v>29</v>
      </c>
      <c r="R194" s="24" t="s">
        <v>29</v>
      </c>
      <c r="S194" s="24" t="s">
        <v>29</v>
      </c>
      <c r="T194" s="24" t="s">
        <v>29</v>
      </c>
      <c r="U194" s="24" t="s">
        <v>29</v>
      </c>
      <c r="V194" s="24" t="s">
        <v>29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29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 x14ac:dyDescent="0.2">
      <c r="B195" s="63" t="s">
        <v>29</v>
      </c>
      <c r="C195" s="63" t="s">
        <v>29</v>
      </c>
      <c r="D195" s="63" t="s">
        <v>29</v>
      </c>
      <c r="E195" s="67"/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 x14ac:dyDescent="0.2">
      <c r="B196" s="63" t="s">
        <v>29</v>
      </c>
      <c r="C196" s="63" t="s">
        <v>29</v>
      </c>
      <c r="D196" s="63" t="s">
        <v>29</v>
      </c>
      <c r="E196" s="67"/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 x14ac:dyDescent="0.2">
      <c r="B197" s="63" t="s">
        <v>29</v>
      </c>
      <c r="C197" s="63" t="s">
        <v>29</v>
      </c>
      <c r="D197" s="63" t="s">
        <v>29</v>
      </c>
      <c r="E197" s="67"/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 x14ac:dyDescent="0.2">
      <c r="B198" s="63" t="s">
        <v>29</v>
      </c>
      <c r="C198" s="63" t="s">
        <v>29</v>
      </c>
      <c r="D198" s="63" t="s">
        <v>29</v>
      </c>
      <c r="E198" s="67"/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 x14ac:dyDescent="0.2">
      <c r="B199" s="63" t="s">
        <v>29</v>
      </c>
      <c r="C199" s="63" t="s">
        <v>29</v>
      </c>
      <c r="D199" s="63" t="s">
        <v>29</v>
      </c>
      <c r="E199" s="67"/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 x14ac:dyDescent="0.2">
      <c r="B200" s="63" t="s">
        <v>29</v>
      </c>
      <c r="C200" s="63" t="s">
        <v>29</v>
      </c>
      <c r="D200" s="63" t="s">
        <v>29</v>
      </c>
      <c r="E200" s="67"/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 x14ac:dyDescent="0.2">
      <c r="B201" s="63" t="s">
        <v>29</v>
      </c>
      <c r="C201" s="63" t="s">
        <v>29</v>
      </c>
      <c r="D201" s="63" t="s">
        <v>29</v>
      </c>
      <c r="E201" s="67"/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 x14ac:dyDescent="0.2">
      <c r="B202" s="63" t="s">
        <v>29</v>
      </c>
      <c r="C202" s="63" t="s">
        <v>29</v>
      </c>
      <c r="D202" s="63" t="s">
        <v>29</v>
      </c>
      <c r="E202" s="67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 x14ac:dyDescent="0.2">
      <c r="B203" s="63" t="s">
        <v>29</v>
      </c>
      <c r="C203" s="63" t="s">
        <v>29</v>
      </c>
      <c r="D203" s="63" t="s">
        <v>29</v>
      </c>
      <c r="E203" s="67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 x14ac:dyDescent="0.2">
      <c r="B204" s="63" t="s">
        <v>29</v>
      </c>
      <c r="C204" s="63" t="s">
        <v>29</v>
      </c>
      <c r="D204" s="63" t="s">
        <v>29</v>
      </c>
      <c r="E204" s="67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 x14ac:dyDescent="0.2">
      <c r="B205" s="63" t="s">
        <v>29</v>
      </c>
      <c r="C205" s="63" t="s">
        <v>29</v>
      </c>
      <c r="D205" s="63" t="s">
        <v>29</v>
      </c>
      <c r="E205" s="67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 x14ac:dyDescent="0.2">
      <c r="B206" s="63" t="s">
        <v>29</v>
      </c>
      <c r="C206" s="63" t="s">
        <v>29</v>
      </c>
      <c r="D206" s="63" t="s">
        <v>29</v>
      </c>
      <c r="E206" s="67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 x14ac:dyDescent="0.2">
      <c r="B207" s="63" t="s">
        <v>29</v>
      </c>
      <c r="C207" s="63" t="s">
        <v>29</v>
      </c>
      <c r="D207" s="63" t="s">
        <v>29</v>
      </c>
      <c r="E207" s="67"/>
      <c r="G207" s="24" t="s">
        <v>29</v>
      </c>
      <c r="H207" s="24" t="s">
        <v>29</v>
      </c>
      <c r="I207" s="24" t="s">
        <v>29</v>
      </c>
      <c r="J207" s="24" t="s">
        <v>29</v>
      </c>
      <c r="K207" s="24" t="s">
        <v>29</v>
      </c>
      <c r="L207" s="24" t="s">
        <v>29</v>
      </c>
      <c r="M207" s="24" t="s">
        <v>29</v>
      </c>
      <c r="N207" s="24" t="s">
        <v>29</v>
      </c>
      <c r="O207" s="24" t="s">
        <v>29</v>
      </c>
      <c r="P207" s="24" t="s">
        <v>29</v>
      </c>
      <c r="Q207" s="24" t="s">
        <v>29</v>
      </c>
      <c r="R207" s="24" t="s">
        <v>29</v>
      </c>
      <c r="S207" s="24" t="s">
        <v>29</v>
      </c>
      <c r="T207" s="24" t="s">
        <v>29</v>
      </c>
      <c r="U207" s="24" t="s">
        <v>29</v>
      </c>
      <c r="V207" s="24" t="s">
        <v>29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 x14ac:dyDescent="0.2">
      <c r="B208" s="63" t="s">
        <v>29</v>
      </c>
      <c r="C208" s="63" t="s">
        <v>29</v>
      </c>
      <c r="D208" s="63" t="s">
        <v>29</v>
      </c>
      <c r="E208" s="67"/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 x14ac:dyDescent="0.2">
      <c r="B209" s="63" t="s">
        <v>29</v>
      </c>
      <c r="C209" s="63" t="s">
        <v>29</v>
      </c>
      <c r="D209" s="63" t="s">
        <v>29</v>
      </c>
      <c r="E209" s="67"/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 x14ac:dyDescent="0.2">
      <c r="B210" s="63" t="s">
        <v>29</v>
      </c>
      <c r="C210" s="63" t="s">
        <v>29</v>
      </c>
      <c r="D210" s="63" t="s">
        <v>29</v>
      </c>
      <c r="E210" s="67"/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 x14ac:dyDescent="0.2">
      <c r="B211" s="63" t="s">
        <v>29</v>
      </c>
      <c r="C211" s="63" t="s">
        <v>29</v>
      </c>
      <c r="D211" s="63" t="s">
        <v>29</v>
      </c>
      <c r="E211" s="67"/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 x14ac:dyDescent="0.2">
      <c r="B212" s="63" t="s">
        <v>29</v>
      </c>
      <c r="C212" s="63" t="s">
        <v>29</v>
      </c>
      <c r="D212" s="63" t="s">
        <v>29</v>
      </c>
      <c r="E212" s="67"/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 x14ac:dyDescent="0.2">
      <c r="B213" s="63" t="s">
        <v>29</v>
      </c>
      <c r="C213" s="63" t="s">
        <v>29</v>
      </c>
      <c r="D213" s="63" t="s">
        <v>29</v>
      </c>
      <c r="E213" s="67"/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 x14ac:dyDescent="0.2">
      <c r="B214" s="63" t="s">
        <v>29</v>
      </c>
      <c r="C214" s="63" t="s">
        <v>29</v>
      </c>
      <c r="D214" s="63" t="s">
        <v>29</v>
      </c>
      <c r="E214" s="67"/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 x14ac:dyDescent="0.2">
      <c r="B215" s="63" t="s">
        <v>29</v>
      </c>
      <c r="C215" s="63" t="s">
        <v>29</v>
      </c>
      <c r="D215" s="63" t="s">
        <v>29</v>
      </c>
      <c r="E215" s="67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 x14ac:dyDescent="0.2">
      <c r="B216" s="63" t="s">
        <v>29</v>
      </c>
      <c r="C216" s="63" t="s">
        <v>29</v>
      </c>
      <c r="D216" s="63" t="s">
        <v>29</v>
      </c>
      <c r="E216" s="67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 x14ac:dyDescent="0.2">
      <c r="B217" s="63" t="s">
        <v>29</v>
      </c>
      <c r="C217" s="63" t="s">
        <v>29</v>
      </c>
      <c r="D217" s="63" t="s">
        <v>29</v>
      </c>
      <c r="E217" s="67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 x14ac:dyDescent="0.2">
      <c r="B218" s="63" t="s">
        <v>29</v>
      </c>
      <c r="C218" s="63" t="s">
        <v>29</v>
      </c>
      <c r="D218" s="63" t="s">
        <v>29</v>
      </c>
      <c r="E218" s="67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 x14ac:dyDescent="0.2">
      <c r="B219" s="63" t="s">
        <v>29</v>
      </c>
      <c r="C219" s="63" t="s">
        <v>29</v>
      </c>
      <c r="D219" s="63" t="s">
        <v>29</v>
      </c>
      <c r="E219" s="67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 x14ac:dyDescent="0.2">
      <c r="B220" s="63" t="s">
        <v>29</v>
      </c>
      <c r="C220" s="63" t="s">
        <v>29</v>
      </c>
      <c r="D220" s="63" t="s">
        <v>29</v>
      </c>
      <c r="E220" s="67"/>
      <c r="G220" s="24" t="s">
        <v>29</v>
      </c>
      <c r="H220" s="24" t="s">
        <v>29</v>
      </c>
      <c r="I220" s="24" t="s">
        <v>29</v>
      </c>
      <c r="J220" s="24" t="s">
        <v>29</v>
      </c>
      <c r="K220" s="24" t="s">
        <v>29</v>
      </c>
      <c r="L220" s="24" t="s">
        <v>29</v>
      </c>
      <c r="M220" s="24" t="s">
        <v>29</v>
      </c>
      <c r="N220" s="24" t="s">
        <v>29</v>
      </c>
      <c r="O220" s="24" t="s">
        <v>29</v>
      </c>
      <c r="P220" s="24" t="s">
        <v>29</v>
      </c>
      <c r="Q220" s="24" t="s">
        <v>29</v>
      </c>
      <c r="R220" s="24" t="s">
        <v>29</v>
      </c>
      <c r="S220" s="24" t="s">
        <v>29</v>
      </c>
      <c r="T220" s="24" t="s">
        <v>29</v>
      </c>
      <c r="U220" s="24" t="s">
        <v>29</v>
      </c>
      <c r="V220" s="24" t="s">
        <v>29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 x14ac:dyDescent="0.2">
      <c r="B221" s="63" t="s">
        <v>29</v>
      </c>
      <c r="C221" s="63" t="s">
        <v>29</v>
      </c>
      <c r="D221" s="63" t="s">
        <v>29</v>
      </c>
      <c r="E221" s="67"/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 x14ac:dyDescent="0.2">
      <c r="B222" s="63" t="s">
        <v>29</v>
      </c>
      <c r="C222" s="63" t="s">
        <v>29</v>
      </c>
      <c r="D222" s="63" t="s">
        <v>29</v>
      </c>
      <c r="E222" s="67"/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 x14ac:dyDescent="0.2">
      <c r="B223" s="63" t="s">
        <v>29</v>
      </c>
      <c r="C223" s="63" t="s">
        <v>29</v>
      </c>
      <c r="D223" s="63" t="s">
        <v>29</v>
      </c>
      <c r="E223" s="67"/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 x14ac:dyDescent="0.2">
      <c r="B224" s="63" t="s">
        <v>29</v>
      </c>
      <c r="C224" s="63" t="s">
        <v>29</v>
      </c>
      <c r="D224" s="63" t="s">
        <v>29</v>
      </c>
      <c r="E224" s="67"/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 x14ac:dyDescent="0.2">
      <c r="B225" s="63" t="s">
        <v>29</v>
      </c>
      <c r="C225" s="63" t="s">
        <v>29</v>
      </c>
      <c r="D225" s="63" t="s">
        <v>29</v>
      </c>
      <c r="E225" s="67"/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 x14ac:dyDescent="0.2">
      <c r="B226" s="63" t="s">
        <v>29</v>
      </c>
      <c r="C226" s="63" t="s">
        <v>29</v>
      </c>
      <c r="D226" s="63" t="s">
        <v>29</v>
      </c>
      <c r="E226" s="67"/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 x14ac:dyDescent="0.2">
      <c r="B227" s="63" t="s">
        <v>29</v>
      </c>
      <c r="C227" s="63" t="s">
        <v>29</v>
      </c>
      <c r="D227" s="63" t="s">
        <v>29</v>
      </c>
      <c r="E227" s="67"/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 x14ac:dyDescent="0.2">
      <c r="B228" s="63" t="s">
        <v>29</v>
      </c>
      <c r="C228" s="63" t="s">
        <v>29</v>
      </c>
      <c r="D228" s="63" t="s">
        <v>29</v>
      </c>
      <c r="E228" s="67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 x14ac:dyDescent="0.2">
      <c r="B229" s="63" t="s">
        <v>29</v>
      </c>
      <c r="C229" s="63" t="s">
        <v>29</v>
      </c>
      <c r="D229" s="63" t="s">
        <v>29</v>
      </c>
      <c r="E229" s="67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 x14ac:dyDescent="0.2">
      <c r="B230" s="63" t="s">
        <v>29</v>
      </c>
      <c r="C230" s="63" t="s">
        <v>29</v>
      </c>
      <c r="D230" s="63" t="s">
        <v>29</v>
      </c>
      <c r="E230" s="67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 x14ac:dyDescent="0.2">
      <c r="B231" s="63" t="s">
        <v>29</v>
      </c>
      <c r="C231" s="63" t="s">
        <v>29</v>
      </c>
      <c r="D231" s="63" t="s">
        <v>29</v>
      </c>
      <c r="E231" s="67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 x14ac:dyDescent="0.2">
      <c r="B232" s="63" t="s">
        <v>29</v>
      </c>
      <c r="C232" s="63" t="s">
        <v>29</v>
      </c>
      <c r="D232" s="63" t="s">
        <v>29</v>
      </c>
      <c r="E232" s="67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 x14ac:dyDescent="0.2">
      <c r="B233" s="63" t="s">
        <v>29</v>
      </c>
      <c r="C233" s="63" t="s">
        <v>29</v>
      </c>
      <c r="D233" s="63" t="s">
        <v>29</v>
      </c>
      <c r="E233" s="67"/>
      <c r="G233" s="24" t="s">
        <v>29</v>
      </c>
      <c r="H233" s="24" t="s">
        <v>29</v>
      </c>
      <c r="I233" s="24" t="s">
        <v>29</v>
      </c>
      <c r="J233" s="24" t="s">
        <v>29</v>
      </c>
      <c r="K233" s="24" t="s">
        <v>29</v>
      </c>
      <c r="L233" s="24" t="s">
        <v>29</v>
      </c>
      <c r="M233" s="24" t="s">
        <v>29</v>
      </c>
      <c r="N233" s="24" t="s">
        <v>29</v>
      </c>
      <c r="O233" s="24" t="s">
        <v>29</v>
      </c>
      <c r="P233" s="24" t="s">
        <v>29</v>
      </c>
      <c r="Q233" s="24" t="s">
        <v>29</v>
      </c>
      <c r="R233" s="24" t="s">
        <v>29</v>
      </c>
      <c r="S233" s="24" t="s">
        <v>29</v>
      </c>
      <c r="T233" s="24" t="s">
        <v>29</v>
      </c>
      <c r="U233" s="24" t="s">
        <v>29</v>
      </c>
      <c r="V233" s="24" t="s">
        <v>29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29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 x14ac:dyDescent="0.2">
      <c r="B234" s="63" t="s">
        <v>29</v>
      </c>
      <c r="C234" s="63" t="s">
        <v>29</v>
      </c>
      <c r="D234" s="63" t="s">
        <v>29</v>
      </c>
      <c r="E234" s="67"/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 x14ac:dyDescent="0.2">
      <c r="B235" s="63" t="s">
        <v>29</v>
      </c>
      <c r="C235" s="63" t="s">
        <v>29</v>
      </c>
      <c r="D235" s="63" t="s">
        <v>29</v>
      </c>
      <c r="E235" s="67"/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 x14ac:dyDescent="0.2">
      <c r="B236" s="63" t="s">
        <v>29</v>
      </c>
      <c r="C236" s="63" t="s">
        <v>29</v>
      </c>
      <c r="D236" s="63" t="s">
        <v>29</v>
      </c>
      <c r="E236" s="67"/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 x14ac:dyDescent="0.2">
      <c r="B237" s="63" t="s">
        <v>29</v>
      </c>
      <c r="C237" s="63" t="s">
        <v>29</v>
      </c>
      <c r="D237" s="63" t="s">
        <v>29</v>
      </c>
      <c r="E237" s="67"/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 x14ac:dyDescent="0.2">
      <c r="B238" s="63" t="s">
        <v>29</v>
      </c>
      <c r="C238" s="63" t="s">
        <v>29</v>
      </c>
      <c r="D238" s="63" t="s">
        <v>29</v>
      </c>
      <c r="E238" s="67"/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 x14ac:dyDescent="0.2">
      <c r="B239" s="63" t="s">
        <v>29</v>
      </c>
      <c r="C239" s="63" t="s">
        <v>29</v>
      </c>
      <c r="D239" s="63" t="s">
        <v>29</v>
      </c>
      <c r="E239" s="67"/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 x14ac:dyDescent="0.2">
      <c r="B240" s="63" t="s">
        <v>29</v>
      </c>
      <c r="C240" s="63" t="s">
        <v>29</v>
      </c>
      <c r="D240" s="63" t="s">
        <v>29</v>
      </c>
      <c r="E240" s="67"/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 x14ac:dyDescent="0.2">
      <c r="B241" s="63" t="s">
        <v>29</v>
      </c>
      <c r="C241" s="63" t="s">
        <v>29</v>
      </c>
      <c r="D241" s="63" t="s">
        <v>29</v>
      </c>
      <c r="E241" s="67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 x14ac:dyDescent="0.2">
      <c r="B242" s="63" t="s">
        <v>29</v>
      </c>
      <c r="C242" s="63" t="s">
        <v>29</v>
      </c>
      <c r="D242" s="63" t="s">
        <v>29</v>
      </c>
      <c r="E242" s="67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 x14ac:dyDescent="0.2">
      <c r="B243" s="63" t="s">
        <v>29</v>
      </c>
      <c r="C243" s="63" t="s">
        <v>29</v>
      </c>
      <c r="D243" s="63" t="s">
        <v>29</v>
      </c>
      <c r="E243" s="67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 x14ac:dyDescent="0.2">
      <c r="B244" s="63" t="s">
        <v>29</v>
      </c>
      <c r="C244" s="63" t="s">
        <v>29</v>
      </c>
      <c r="D244" s="63" t="s">
        <v>29</v>
      </c>
      <c r="E244" s="67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 x14ac:dyDescent="0.2">
      <c r="B245" s="63" t="s">
        <v>29</v>
      </c>
      <c r="C245" s="63" t="s">
        <v>29</v>
      </c>
      <c r="D245" s="63" t="s">
        <v>29</v>
      </c>
      <c r="E245" s="67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 x14ac:dyDescent="0.2">
      <c r="B246" s="63" t="s">
        <v>29</v>
      </c>
      <c r="C246" s="63" t="s">
        <v>29</v>
      </c>
      <c r="D246" s="63" t="s">
        <v>29</v>
      </c>
      <c r="E246" s="67"/>
      <c r="G246" s="24" t="s">
        <v>29</v>
      </c>
      <c r="H246" s="24" t="s">
        <v>29</v>
      </c>
      <c r="I246" s="24" t="s">
        <v>29</v>
      </c>
      <c r="J246" s="24" t="s">
        <v>29</v>
      </c>
      <c r="K246" s="24" t="s">
        <v>29</v>
      </c>
      <c r="L246" s="24" t="s">
        <v>29</v>
      </c>
      <c r="M246" s="24" t="s">
        <v>29</v>
      </c>
      <c r="N246" s="24" t="s">
        <v>29</v>
      </c>
      <c r="O246" s="24" t="s">
        <v>29</v>
      </c>
      <c r="P246" s="24" t="s">
        <v>29</v>
      </c>
      <c r="Q246" s="24" t="s">
        <v>29</v>
      </c>
      <c r="R246" s="24" t="s">
        <v>29</v>
      </c>
      <c r="S246" s="24" t="s">
        <v>29</v>
      </c>
      <c r="T246" s="24" t="s">
        <v>29</v>
      </c>
      <c r="U246" s="24" t="s">
        <v>29</v>
      </c>
      <c r="V246" s="24" t="s">
        <v>29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 x14ac:dyDescent="0.2">
      <c r="B247" s="63" t="s">
        <v>29</v>
      </c>
      <c r="C247" s="63" t="s">
        <v>29</v>
      </c>
      <c r="D247" s="63" t="s">
        <v>29</v>
      </c>
      <c r="E247" s="67"/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 x14ac:dyDescent="0.2">
      <c r="B248" s="63" t="s">
        <v>29</v>
      </c>
      <c r="C248" s="63" t="s">
        <v>29</v>
      </c>
      <c r="D248" s="63" t="s">
        <v>29</v>
      </c>
      <c r="E248" s="67"/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 x14ac:dyDescent="0.2">
      <c r="B249" s="63" t="s">
        <v>29</v>
      </c>
      <c r="C249" s="63" t="s">
        <v>29</v>
      </c>
      <c r="D249" s="63" t="s">
        <v>29</v>
      </c>
      <c r="E249" s="67"/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 x14ac:dyDescent="0.2">
      <c r="B250" s="63" t="s">
        <v>29</v>
      </c>
      <c r="C250" s="63" t="s">
        <v>29</v>
      </c>
      <c r="D250" s="63" t="s">
        <v>29</v>
      </c>
      <c r="E250" s="67"/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 x14ac:dyDescent="0.2">
      <c r="B251" s="63" t="s">
        <v>29</v>
      </c>
      <c r="C251" s="63" t="s">
        <v>29</v>
      </c>
      <c r="D251" s="63" t="s">
        <v>29</v>
      </c>
      <c r="E251" s="67"/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 x14ac:dyDescent="0.2">
      <c r="B252" s="63" t="s">
        <v>29</v>
      </c>
      <c r="C252" s="63" t="s">
        <v>29</v>
      </c>
      <c r="D252" s="63" t="s">
        <v>29</v>
      </c>
      <c r="E252" s="67"/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 x14ac:dyDescent="0.2">
      <c r="B253" s="63" t="s">
        <v>29</v>
      </c>
      <c r="C253" s="63" t="s">
        <v>29</v>
      </c>
      <c r="D253" s="63" t="s">
        <v>29</v>
      </c>
      <c r="E253" s="67"/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 x14ac:dyDescent="0.2">
      <c r="B254" s="63" t="s">
        <v>29</v>
      </c>
      <c r="C254" s="63" t="s">
        <v>29</v>
      </c>
      <c r="D254" s="63" t="s">
        <v>29</v>
      </c>
      <c r="E254" s="67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 x14ac:dyDescent="0.2">
      <c r="B255" s="63" t="s">
        <v>29</v>
      </c>
      <c r="C255" s="63" t="s">
        <v>29</v>
      </c>
      <c r="D255" s="63" t="s">
        <v>29</v>
      </c>
      <c r="E255" s="67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 x14ac:dyDescent="0.2">
      <c r="B256" s="63" t="s">
        <v>29</v>
      </c>
      <c r="C256" s="63" t="s">
        <v>29</v>
      </c>
      <c r="D256" s="63" t="s">
        <v>29</v>
      </c>
      <c r="E256" s="67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 x14ac:dyDescent="0.2">
      <c r="B257" s="63" t="s">
        <v>29</v>
      </c>
      <c r="C257" s="63" t="s">
        <v>29</v>
      </c>
      <c r="D257" s="63" t="s">
        <v>29</v>
      </c>
      <c r="E257" s="67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 x14ac:dyDescent="0.2">
      <c r="B258" s="63" t="s">
        <v>29</v>
      </c>
      <c r="C258" s="63" t="s">
        <v>29</v>
      </c>
      <c r="D258" s="63" t="s">
        <v>29</v>
      </c>
      <c r="E258" s="67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 x14ac:dyDescent="0.2">
      <c r="B259" s="63" t="s">
        <v>29</v>
      </c>
      <c r="C259" s="63" t="s">
        <v>29</v>
      </c>
      <c r="D259" s="63" t="s">
        <v>29</v>
      </c>
      <c r="E259" s="67"/>
      <c r="G259" s="24" t="s">
        <v>29</v>
      </c>
      <c r="H259" s="24" t="s">
        <v>29</v>
      </c>
      <c r="I259" s="24" t="s">
        <v>29</v>
      </c>
      <c r="J259" s="24" t="s">
        <v>29</v>
      </c>
      <c r="K259" s="24" t="s">
        <v>29</v>
      </c>
      <c r="L259" s="24" t="s">
        <v>29</v>
      </c>
      <c r="M259" s="24" t="s">
        <v>29</v>
      </c>
      <c r="N259" s="24" t="s">
        <v>29</v>
      </c>
      <c r="O259" s="24" t="s">
        <v>29</v>
      </c>
      <c r="P259" s="24" t="s">
        <v>29</v>
      </c>
      <c r="Q259" s="24" t="s">
        <v>29</v>
      </c>
      <c r="R259" s="24" t="s">
        <v>29</v>
      </c>
      <c r="S259" s="24" t="s">
        <v>29</v>
      </c>
      <c r="T259" s="24" t="s">
        <v>29</v>
      </c>
      <c r="U259" s="24" t="s">
        <v>29</v>
      </c>
      <c r="V259" s="24" t="s">
        <v>29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 x14ac:dyDescent="0.2">
      <c r="B260" s="63" t="s">
        <v>29</v>
      </c>
      <c r="C260" s="63" t="s">
        <v>29</v>
      </c>
      <c r="D260" s="63" t="s">
        <v>29</v>
      </c>
      <c r="E260" s="67"/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 x14ac:dyDescent="0.2">
      <c r="B261" s="63" t="s">
        <v>29</v>
      </c>
      <c r="C261" s="63" t="s">
        <v>29</v>
      </c>
      <c r="D261" s="63" t="s">
        <v>29</v>
      </c>
      <c r="E261" s="67"/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 x14ac:dyDescent="0.2">
      <c r="B262" s="63" t="s">
        <v>29</v>
      </c>
      <c r="C262" s="63" t="s">
        <v>29</v>
      </c>
      <c r="D262" s="63" t="s">
        <v>29</v>
      </c>
      <c r="E262" s="67"/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 x14ac:dyDescent="0.2">
      <c r="B263" s="63" t="s">
        <v>29</v>
      </c>
      <c r="C263" s="63" t="s">
        <v>29</v>
      </c>
      <c r="D263" s="63" t="s">
        <v>29</v>
      </c>
      <c r="E263" s="67"/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 x14ac:dyDescent="0.2">
      <c r="B264" s="63" t="s">
        <v>29</v>
      </c>
      <c r="C264" s="63" t="s">
        <v>29</v>
      </c>
      <c r="D264" s="63" t="s">
        <v>29</v>
      </c>
      <c r="E264" s="67"/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 x14ac:dyDescent="0.2">
      <c r="B265" s="63" t="s">
        <v>29</v>
      </c>
      <c r="C265" s="63" t="s">
        <v>29</v>
      </c>
      <c r="D265" s="63" t="s">
        <v>29</v>
      </c>
      <c r="E265" s="67"/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 x14ac:dyDescent="0.2">
      <c r="B266" s="63" t="s">
        <v>29</v>
      </c>
      <c r="C266" s="63" t="s">
        <v>29</v>
      </c>
      <c r="D266" s="63" t="s">
        <v>29</v>
      </c>
      <c r="E266" s="67"/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 x14ac:dyDescent="0.2">
      <c r="B267" s="63" t="s">
        <v>29</v>
      </c>
      <c r="C267" s="63" t="s">
        <v>29</v>
      </c>
      <c r="D267" s="63" t="s">
        <v>29</v>
      </c>
      <c r="E267" s="67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 x14ac:dyDescent="0.2">
      <c r="B268" s="63" t="s">
        <v>29</v>
      </c>
      <c r="C268" s="63" t="s">
        <v>29</v>
      </c>
      <c r="D268" s="63" t="s">
        <v>29</v>
      </c>
      <c r="E268" s="67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 x14ac:dyDescent="0.2">
      <c r="B269" s="63" t="s">
        <v>29</v>
      </c>
      <c r="C269" s="63" t="s">
        <v>29</v>
      </c>
      <c r="D269" s="63" t="s">
        <v>29</v>
      </c>
      <c r="E269" s="67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 x14ac:dyDescent="0.2">
      <c r="B270" s="63" t="s">
        <v>29</v>
      </c>
      <c r="C270" s="63" t="s">
        <v>29</v>
      </c>
      <c r="D270" s="63" t="s">
        <v>29</v>
      </c>
      <c r="E270" s="67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 x14ac:dyDescent="0.2">
      <c r="B271" s="63" t="s">
        <v>29</v>
      </c>
      <c r="C271" s="63" t="s">
        <v>29</v>
      </c>
      <c r="D271" s="63" t="s">
        <v>29</v>
      </c>
      <c r="E271" s="67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 x14ac:dyDescent="0.2">
      <c r="B272" s="63" t="s">
        <v>29</v>
      </c>
      <c r="C272" s="63" t="s">
        <v>29</v>
      </c>
      <c r="D272" s="63" t="s">
        <v>29</v>
      </c>
      <c r="E272" s="67"/>
      <c r="G272" s="24" t="s">
        <v>29</v>
      </c>
      <c r="H272" s="24" t="s">
        <v>29</v>
      </c>
      <c r="I272" s="24" t="s">
        <v>29</v>
      </c>
      <c r="J272" s="24" t="s">
        <v>29</v>
      </c>
      <c r="K272" s="24" t="s">
        <v>29</v>
      </c>
      <c r="L272" s="24" t="s">
        <v>29</v>
      </c>
      <c r="M272" s="24" t="s">
        <v>29</v>
      </c>
      <c r="N272" s="24" t="s">
        <v>29</v>
      </c>
      <c r="O272" s="24" t="s">
        <v>29</v>
      </c>
      <c r="P272" s="24" t="s">
        <v>29</v>
      </c>
      <c r="Q272" s="24" t="s">
        <v>29</v>
      </c>
      <c r="R272" s="24" t="s">
        <v>29</v>
      </c>
      <c r="S272" s="24" t="s">
        <v>29</v>
      </c>
      <c r="T272" s="24" t="s">
        <v>29</v>
      </c>
      <c r="U272" s="24" t="s">
        <v>29</v>
      </c>
      <c r="V272" s="24" t="s">
        <v>29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29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 x14ac:dyDescent="0.2">
      <c r="B273" s="63" t="s">
        <v>29</v>
      </c>
      <c r="C273" s="63" t="s">
        <v>29</v>
      </c>
      <c r="D273" s="63" t="s">
        <v>29</v>
      </c>
      <c r="E273" s="67"/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 x14ac:dyDescent="0.2">
      <c r="B274" s="63" t="s">
        <v>29</v>
      </c>
      <c r="C274" s="63" t="s">
        <v>29</v>
      </c>
      <c r="D274" s="63" t="s">
        <v>29</v>
      </c>
      <c r="E274" s="67"/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 x14ac:dyDescent="0.2">
      <c r="B275" s="63" t="s">
        <v>29</v>
      </c>
      <c r="C275" s="63" t="s">
        <v>29</v>
      </c>
      <c r="D275" s="63" t="s">
        <v>29</v>
      </c>
      <c r="E275" s="67"/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 x14ac:dyDescent="0.2">
      <c r="B276" s="63" t="s">
        <v>29</v>
      </c>
      <c r="C276" s="63" t="s">
        <v>29</v>
      </c>
      <c r="D276" s="63" t="s">
        <v>29</v>
      </c>
      <c r="E276" s="67"/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 x14ac:dyDescent="0.2">
      <c r="B277" s="63" t="s">
        <v>29</v>
      </c>
      <c r="C277" s="63" t="s">
        <v>29</v>
      </c>
      <c r="D277" s="63" t="s">
        <v>29</v>
      </c>
      <c r="E277" s="67"/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 x14ac:dyDescent="0.2">
      <c r="B278" s="63" t="s">
        <v>29</v>
      </c>
      <c r="C278" s="63" t="s">
        <v>29</v>
      </c>
      <c r="D278" s="63" t="s">
        <v>29</v>
      </c>
      <c r="E278" s="67"/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 x14ac:dyDescent="0.2">
      <c r="B279" s="63" t="s">
        <v>29</v>
      </c>
      <c r="C279" s="63" t="s">
        <v>29</v>
      </c>
      <c r="D279" s="63" t="s">
        <v>29</v>
      </c>
      <c r="E279" s="67"/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 x14ac:dyDescent="0.2">
      <c r="B280" s="63" t="s">
        <v>29</v>
      </c>
      <c r="C280" s="63" t="s">
        <v>29</v>
      </c>
      <c r="D280" s="63" t="s">
        <v>29</v>
      </c>
      <c r="E280" s="67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 x14ac:dyDescent="0.2">
      <c r="B281" s="63" t="s">
        <v>29</v>
      </c>
      <c r="C281" s="63" t="s">
        <v>29</v>
      </c>
      <c r="D281" s="63" t="s">
        <v>29</v>
      </c>
      <c r="E281" s="67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 x14ac:dyDescent="0.2">
      <c r="B282" s="63" t="s">
        <v>29</v>
      </c>
      <c r="C282" s="63" t="s">
        <v>29</v>
      </c>
      <c r="D282" s="63" t="s">
        <v>29</v>
      </c>
      <c r="E282" s="67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 x14ac:dyDescent="0.2">
      <c r="B283" s="63" t="s">
        <v>29</v>
      </c>
      <c r="C283" s="63" t="s">
        <v>29</v>
      </c>
      <c r="D283" s="63" t="s">
        <v>29</v>
      </c>
      <c r="E283" s="67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 x14ac:dyDescent="0.2">
      <c r="B284" s="63" t="s">
        <v>29</v>
      </c>
      <c r="C284" s="63" t="s">
        <v>29</v>
      </c>
      <c r="D284" s="63" t="s">
        <v>29</v>
      </c>
      <c r="E284" s="67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 x14ac:dyDescent="0.2">
      <c r="B285" s="63" t="s">
        <v>29</v>
      </c>
      <c r="C285" s="63" t="s">
        <v>29</v>
      </c>
      <c r="D285" s="63" t="s">
        <v>29</v>
      </c>
      <c r="E285" s="67"/>
      <c r="G285" s="24" t="s">
        <v>29</v>
      </c>
      <c r="H285" s="24" t="s">
        <v>29</v>
      </c>
      <c r="I285" s="24" t="s">
        <v>29</v>
      </c>
      <c r="J285" s="24" t="s">
        <v>29</v>
      </c>
      <c r="K285" s="24" t="s">
        <v>29</v>
      </c>
      <c r="L285" s="24" t="s">
        <v>29</v>
      </c>
      <c r="M285" s="24" t="s">
        <v>29</v>
      </c>
      <c r="N285" s="24" t="s">
        <v>29</v>
      </c>
      <c r="O285" s="24" t="s">
        <v>29</v>
      </c>
      <c r="P285" s="24" t="s">
        <v>29</v>
      </c>
      <c r="Q285" s="24" t="s">
        <v>29</v>
      </c>
      <c r="R285" s="24" t="s">
        <v>29</v>
      </c>
      <c r="S285" s="24" t="s">
        <v>29</v>
      </c>
      <c r="T285" s="24" t="s">
        <v>29</v>
      </c>
      <c r="U285" s="24" t="s">
        <v>29</v>
      </c>
      <c r="V285" s="24" t="s">
        <v>29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29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 x14ac:dyDescent="0.2">
      <c r="B286" s="63" t="s">
        <v>29</v>
      </c>
      <c r="C286" s="63" t="s">
        <v>29</v>
      </c>
      <c r="D286" s="63" t="s">
        <v>29</v>
      </c>
      <c r="E286" s="67"/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 x14ac:dyDescent="0.2">
      <c r="B287" s="63" t="s">
        <v>29</v>
      </c>
      <c r="C287" s="63" t="s">
        <v>29</v>
      </c>
      <c r="D287" s="63" t="s">
        <v>29</v>
      </c>
      <c r="E287" s="67"/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 x14ac:dyDescent="0.2">
      <c r="B288" s="63" t="s">
        <v>29</v>
      </c>
      <c r="C288" s="63" t="s">
        <v>29</v>
      </c>
      <c r="D288" s="63" t="s">
        <v>29</v>
      </c>
      <c r="E288" s="67"/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 x14ac:dyDescent="0.2">
      <c r="B289" s="63" t="s">
        <v>29</v>
      </c>
      <c r="C289" s="63" t="s">
        <v>29</v>
      </c>
      <c r="D289" s="63" t="s">
        <v>29</v>
      </c>
      <c r="E289" s="67"/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 x14ac:dyDescent="0.2">
      <c r="B290" s="63" t="s">
        <v>29</v>
      </c>
      <c r="C290" s="63" t="s">
        <v>29</v>
      </c>
      <c r="D290" s="63" t="s">
        <v>29</v>
      </c>
      <c r="E290" s="67"/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 x14ac:dyDescent="0.2">
      <c r="B291" s="63" t="s">
        <v>29</v>
      </c>
      <c r="C291" s="63" t="s">
        <v>29</v>
      </c>
      <c r="D291" s="63" t="s">
        <v>29</v>
      </c>
      <c r="E291" s="67"/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 x14ac:dyDescent="0.2">
      <c r="B292" s="63" t="s">
        <v>29</v>
      </c>
      <c r="C292" s="63" t="s">
        <v>29</v>
      </c>
      <c r="D292" s="63" t="s">
        <v>29</v>
      </c>
      <c r="E292" s="67"/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 x14ac:dyDescent="0.2">
      <c r="B293" s="63" t="s">
        <v>29</v>
      </c>
      <c r="C293" s="63" t="s">
        <v>29</v>
      </c>
      <c r="D293" s="63" t="s">
        <v>29</v>
      </c>
      <c r="E293" s="67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 x14ac:dyDescent="0.2">
      <c r="B294" s="63" t="s">
        <v>29</v>
      </c>
      <c r="C294" s="63" t="s">
        <v>29</v>
      </c>
      <c r="D294" s="63" t="s">
        <v>29</v>
      </c>
      <c r="E294" s="67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 x14ac:dyDescent="0.2">
      <c r="B295" s="63" t="s">
        <v>29</v>
      </c>
      <c r="C295" s="63" t="s">
        <v>29</v>
      </c>
      <c r="D295" s="63" t="s">
        <v>29</v>
      </c>
      <c r="E295" s="67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 x14ac:dyDescent="0.2">
      <c r="B296" s="63" t="s">
        <v>29</v>
      </c>
      <c r="C296" s="63" t="s">
        <v>29</v>
      </c>
      <c r="D296" s="63" t="s">
        <v>29</v>
      </c>
      <c r="E296" s="67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 x14ac:dyDescent="0.2">
      <c r="B297" s="63" t="s">
        <v>29</v>
      </c>
      <c r="C297" s="63" t="s">
        <v>29</v>
      </c>
      <c r="D297" s="63" t="s">
        <v>29</v>
      </c>
      <c r="E297" s="67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 x14ac:dyDescent="0.2">
      <c r="B298" s="63" t="s">
        <v>29</v>
      </c>
      <c r="C298" s="63" t="s">
        <v>29</v>
      </c>
      <c r="D298" s="63" t="s">
        <v>29</v>
      </c>
      <c r="E298" s="67"/>
      <c r="G298" s="24" t="s">
        <v>29</v>
      </c>
      <c r="H298" s="24" t="s">
        <v>29</v>
      </c>
      <c r="I298" s="24" t="s">
        <v>29</v>
      </c>
      <c r="J298" s="24" t="s">
        <v>29</v>
      </c>
      <c r="K298" s="24" t="s">
        <v>29</v>
      </c>
      <c r="L298" s="24" t="s">
        <v>29</v>
      </c>
      <c r="M298" s="24" t="s">
        <v>29</v>
      </c>
      <c r="N298" s="24" t="s">
        <v>29</v>
      </c>
      <c r="O298" s="24" t="s">
        <v>29</v>
      </c>
      <c r="P298" s="24" t="s">
        <v>29</v>
      </c>
      <c r="Q298" s="24" t="s">
        <v>29</v>
      </c>
      <c r="R298" s="24" t="s">
        <v>29</v>
      </c>
      <c r="S298" s="24" t="s">
        <v>29</v>
      </c>
      <c r="T298" s="24" t="s">
        <v>29</v>
      </c>
      <c r="U298" s="24" t="s">
        <v>29</v>
      </c>
      <c r="V298" s="24" t="s">
        <v>29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 x14ac:dyDescent="0.2">
      <c r="B299" s="63" t="s">
        <v>29</v>
      </c>
      <c r="C299" s="63" t="s">
        <v>29</v>
      </c>
      <c r="D299" s="63" t="s">
        <v>29</v>
      </c>
      <c r="E299" s="67"/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 x14ac:dyDescent="0.2">
      <c r="B300" s="63" t="s">
        <v>29</v>
      </c>
      <c r="C300" s="63" t="s">
        <v>29</v>
      </c>
      <c r="D300" s="63" t="s">
        <v>29</v>
      </c>
      <c r="E300" s="67"/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 x14ac:dyDescent="0.2">
      <c r="B301" s="63" t="s">
        <v>29</v>
      </c>
      <c r="C301" s="63" t="s">
        <v>29</v>
      </c>
      <c r="D301" s="63" t="s">
        <v>29</v>
      </c>
      <c r="E301" s="67"/>
    </row>
    <row r="302" spans="2:80" s="1" customFormat="1" ht="13.9" customHeight="1" x14ac:dyDescent="0.2">
      <c r="B302" s="63" t="s">
        <v>29</v>
      </c>
      <c r="C302" s="63" t="s">
        <v>29</v>
      </c>
      <c r="D302" s="63" t="s">
        <v>29</v>
      </c>
      <c r="E302" s="67"/>
    </row>
    <row r="303" spans="2:80" s="1" customFormat="1" ht="13.9" customHeight="1" x14ac:dyDescent="0.2">
      <c r="B303" s="63" t="s">
        <v>29</v>
      </c>
      <c r="C303" s="63" t="s">
        <v>29</v>
      </c>
      <c r="D303" s="63" t="s">
        <v>29</v>
      </c>
      <c r="E303" s="67"/>
    </row>
    <row r="304" spans="2:80" s="1" customFormat="1" ht="13.9" customHeight="1" x14ac:dyDescent="0.2">
      <c r="B304" s="63" t="s">
        <v>29</v>
      </c>
      <c r="C304" s="63" t="s">
        <v>29</v>
      </c>
      <c r="D304" s="63" t="s">
        <v>29</v>
      </c>
      <c r="E304" s="67"/>
    </row>
    <row r="305" spans="2:5" s="1" customFormat="1" ht="13.9" customHeight="1" x14ac:dyDescent="0.2">
      <c r="B305" s="63" t="s">
        <v>29</v>
      </c>
      <c r="C305" s="63" t="s">
        <v>29</v>
      </c>
      <c r="D305" s="63" t="s">
        <v>29</v>
      </c>
      <c r="E305" s="67"/>
    </row>
    <row r="306" spans="2:5" s="1" customFormat="1" ht="13.9" customHeight="1" x14ac:dyDescent="0.2">
      <c r="B306" s="63" t="s">
        <v>29</v>
      </c>
      <c r="C306" s="63" t="s">
        <v>29</v>
      </c>
      <c r="D306" s="63" t="s">
        <v>29</v>
      </c>
      <c r="E306" s="67"/>
    </row>
    <row r="307" spans="2:5" s="1" customFormat="1" ht="13.9" customHeight="1" x14ac:dyDescent="0.2">
      <c r="B307" s="63" t="s">
        <v>29</v>
      </c>
      <c r="C307" s="63" t="s">
        <v>29</v>
      </c>
      <c r="D307" s="63" t="s">
        <v>29</v>
      </c>
      <c r="E307" s="67"/>
    </row>
    <row r="308" spans="2:5" s="1" customFormat="1" ht="13.9" customHeight="1" x14ac:dyDescent="0.2">
      <c r="B308" s="63" t="s">
        <v>29</v>
      </c>
      <c r="C308" s="63" t="s">
        <v>29</v>
      </c>
      <c r="D308" s="63" t="s">
        <v>29</v>
      </c>
      <c r="E308" s="67"/>
    </row>
    <row r="309" spans="2:5" s="1" customFormat="1" ht="13.9" customHeight="1" x14ac:dyDescent="0.2">
      <c r="B309" s="63" t="s">
        <v>29</v>
      </c>
      <c r="C309" s="63" t="s">
        <v>29</v>
      </c>
      <c r="D309" s="63" t="s">
        <v>29</v>
      </c>
      <c r="E309" s="67"/>
    </row>
    <row r="310" spans="2:5" s="1" customFormat="1" ht="13.9" customHeight="1" x14ac:dyDescent="0.2">
      <c r="B310" s="63" t="s">
        <v>29</v>
      </c>
      <c r="C310" s="63" t="s">
        <v>29</v>
      </c>
      <c r="D310" s="63" t="s">
        <v>29</v>
      </c>
      <c r="E310" s="67"/>
    </row>
    <row r="311" spans="2:5" s="1" customFormat="1" ht="13.9" customHeight="1" x14ac:dyDescent="0.2">
      <c r="B311" s="63" t="s">
        <v>29</v>
      </c>
      <c r="C311" s="63" t="s">
        <v>29</v>
      </c>
      <c r="D311" s="63" t="s">
        <v>29</v>
      </c>
      <c r="E311" s="67"/>
    </row>
    <row r="312" spans="2:5" s="1" customFormat="1" ht="13.9" customHeight="1" x14ac:dyDescent="0.2">
      <c r="B312" s="63" t="s">
        <v>29</v>
      </c>
      <c r="C312" s="63" t="s">
        <v>29</v>
      </c>
      <c r="D312" s="63" t="s">
        <v>29</v>
      </c>
      <c r="E312" s="67"/>
    </row>
    <row r="313" spans="2:5" s="1" customFormat="1" ht="13.9" customHeight="1" x14ac:dyDescent="0.2">
      <c r="B313" s="63" t="s">
        <v>29</v>
      </c>
      <c r="C313" s="63" t="s">
        <v>29</v>
      </c>
      <c r="D313" s="63" t="s">
        <v>29</v>
      </c>
      <c r="E313" s="67"/>
    </row>
    <row r="314" spans="2:5" s="1" customFormat="1" ht="13.9" customHeight="1" x14ac:dyDescent="0.2">
      <c r="B314" s="63" t="s">
        <v>29</v>
      </c>
      <c r="C314" s="63" t="s">
        <v>29</v>
      </c>
      <c r="D314" s="63" t="s">
        <v>29</v>
      </c>
      <c r="E314" s="67"/>
    </row>
    <row r="315" spans="2:5" s="1" customFormat="1" ht="13.9" customHeight="1" x14ac:dyDescent="0.2">
      <c r="B315" s="63" t="s">
        <v>29</v>
      </c>
      <c r="C315" s="63" t="s">
        <v>29</v>
      </c>
      <c r="D315" s="63" t="s">
        <v>29</v>
      </c>
      <c r="E315" s="67"/>
    </row>
    <row r="316" spans="2:5" s="1" customFormat="1" ht="13.9" customHeight="1" x14ac:dyDescent="0.2">
      <c r="B316" s="63" t="s">
        <v>29</v>
      </c>
      <c r="C316" s="63" t="s">
        <v>29</v>
      </c>
      <c r="D316" s="63" t="s">
        <v>29</v>
      </c>
      <c r="E316" s="67"/>
    </row>
    <row r="317" spans="2:5" s="1" customFormat="1" ht="13.9" customHeight="1" x14ac:dyDescent="0.2">
      <c r="B317" s="63" t="s">
        <v>29</v>
      </c>
      <c r="C317" s="63" t="s">
        <v>29</v>
      </c>
      <c r="D317" s="63" t="s">
        <v>29</v>
      </c>
      <c r="E317" s="67"/>
    </row>
    <row r="318" spans="2:5" s="1" customFormat="1" ht="13.9" customHeight="1" x14ac:dyDescent="0.2">
      <c r="B318" s="63" t="s">
        <v>29</v>
      </c>
      <c r="C318" s="63" t="s">
        <v>29</v>
      </c>
      <c r="D318" s="63" t="s">
        <v>29</v>
      </c>
      <c r="E318" s="67"/>
    </row>
    <row r="319" spans="2:5" s="1" customFormat="1" ht="13.9" customHeight="1" x14ac:dyDescent="0.2">
      <c r="B319" s="63" t="s">
        <v>29</v>
      </c>
      <c r="C319" s="63" t="s">
        <v>29</v>
      </c>
      <c r="D319" s="63" t="s">
        <v>29</v>
      </c>
      <c r="E319" s="67"/>
    </row>
    <row r="320" spans="2:5" s="1" customFormat="1" ht="13.9" customHeight="1" x14ac:dyDescent="0.2">
      <c r="B320" s="63" t="s">
        <v>29</v>
      </c>
      <c r="C320" s="63" t="s">
        <v>29</v>
      </c>
      <c r="D320" s="63" t="s">
        <v>29</v>
      </c>
      <c r="E320" s="67"/>
    </row>
    <row r="321" spans="2:5" s="1" customFormat="1" ht="13.9" customHeight="1" x14ac:dyDescent="0.2">
      <c r="B321" s="63" t="s">
        <v>29</v>
      </c>
      <c r="C321" s="63" t="s">
        <v>29</v>
      </c>
      <c r="D321" s="63" t="s">
        <v>29</v>
      </c>
      <c r="E321" s="67"/>
    </row>
    <row r="322" spans="2:5" s="1" customFormat="1" ht="13.9" customHeight="1" x14ac:dyDescent="0.2">
      <c r="B322" s="63" t="s">
        <v>29</v>
      </c>
      <c r="C322" s="63" t="s">
        <v>29</v>
      </c>
      <c r="D322" s="63" t="s">
        <v>29</v>
      </c>
      <c r="E322" s="67"/>
    </row>
    <row r="323" spans="2:5" s="1" customFormat="1" ht="13.9" customHeight="1" x14ac:dyDescent="0.2">
      <c r="B323" s="63" t="s">
        <v>29</v>
      </c>
      <c r="C323" s="63" t="s">
        <v>29</v>
      </c>
      <c r="D323" s="63" t="s">
        <v>29</v>
      </c>
      <c r="E323" s="67"/>
    </row>
    <row r="324" spans="2:5" s="1" customFormat="1" ht="13.9" customHeight="1" x14ac:dyDescent="0.2">
      <c r="B324" s="63" t="s">
        <v>29</v>
      </c>
      <c r="C324" s="63" t="s">
        <v>29</v>
      </c>
      <c r="D324" s="63" t="s">
        <v>29</v>
      </c>
      <c r="E324" s="67"/>
    </row>
    <row r="325" spans="2:5" s="1" customFormat="1" ht="13.9" customHeight="1" x14ac:dyDescent="0.2">
      <c r="B325" s="63" t="s">
        <v>29</v>
      </c>
      <c r="C325" s="63" t="s">
        <v>29</v>
      </c>
      <c r="D325" s="63" t="s">
        <v>29</v>
      </c>
      <c r="E325" s="67"/>
    </row>
    <row r="326" spans="2:5" s="1" customFormat="1" ht="13.9" customHeight="1" x14ac:dyDescent="0.2">
      <c r="B326" s="63" t="s">
        <v>29</v>
      </c>
      <c r="C326" s="63" t="s">
        <v>29</v>
      </c>
      <c r="D326" s="63" t="s">
        <v>29</v>
      </c>
      <c r="E326" s="67"/>
    </row>
    <row r="327" spans="2:5" s="1" customFormat="1" ht="13.9" customHeight="1" x14ac:dyDescent="0.2">
      <c r="B327" s="63" t="s">
        <v>29</v>
      </c>
      <c r="C327" s="63" t="s">
        <v>29</v>
      </c>
      <c r="D327" s="63" t="s">
        <v>29</v>
      </c>
      <c r="E327" s="67"/>
    </row>
    <row r="328" spans="2:5" s="1" customFormat="1" ht="13.9" customHeight="1" x14ac:dyDescent="0.2">
      <c r="B328" s="63" t="s">
        <v>29</v>
      </c>
      <c r="C328" s="63" t="s">
        <v>29</v>
      </c>
      <c r="D328" s="63" t="s">
        <v>29</v>
      </c>
      <c r="E328" s="67"/>
    </row>
    <row r="329" spans="2:5" s="1" customFormat="1" ht="13.9" customHeight="1" x14ac:dyDescent="0.2">
      <c r="B329" s="63" t="s">
        <v>29</v>
      </c>
      <c r="C329" s="63" t="s">
        <v>29</v>
      </c>
      <c r="D329" s="63" t="s">
        <v>29</v>
      </c>
      <c r="E329" s="67"/>
    </row>
    <row r="330" spans="2:5" s="1" customFormat="1" ht="13.9" customHeight="1" x14ac:dyDescent="0.2">
      <c r="B330" s="63" t="s">
        <v>29</v>
      </c>
      <c r="C330" s="63" t="s">
        <v>29</v>
      </c>
      <c r="D330" s="63" t="s">
        <v>29</v>
      </c>
      <c r="E330" s="67"/>
    </row>
    <row r="331" spans="2:5" s="1" customFormat="1" ht="13.9" customHeight="1" x14ac:dyDescent="0.2">
      <c r="B331" s="63" t="s">
        <v>29</v>
      </c>
      <c r="C331" s="63" t="s">
        <v>29</v>
      </c>
      <c r="D331" s="63" t="s">
        <v>29</v>
      </c>
      <c r="E331" s="67"/>
    </row>
    <row r="332" spans="2:5" s="1" customFormat="1" ht="13.9" customHeight="1" x14ac:dyDescent="0.2">
      <c r="B332" s="63" t="s">
        <v>29</v>
      </c>
      <c r="C332" s="63" t="s">
        <v>29</v>
      </c>
      <c r="D332" s="63" t="s">
        <v>29</v>
      </c>
      <c r="E332" s="67"/>
    </row>
    <row r="333" spans="2:5" s="1" customFormat="1" ht="13.9" customHeight="1" x14ac:dyDescent="0.2">
      <c r="B333" s="63" t="s">
        <v>29</v>
      </c>
      <c r="C333" s="63" t="s">
        <v>29</v>
      </c>
      <c r="D333" s="63" t="s">
        <v>29</v>
      </c>
      <c r="E333" s="67"/>
    </row>
    <row r="334" spans="2:5" s="1" customFormat="1" ht="13.9" customHeight="1" x14ac:dyDescent="0.2">
      <c r="B334" s="63" t="s">
        <v>29</v>
      </c>
      <c r="C334" s="63" t="s">
        <v>29</v>
      </c>
      <c r="D334" s="63" t="s">
        <v>29</v>
      </c>
      <c r="E334" s="67"/>
    </row>
    <row r="335" spans="2:5" s="1" customFormat="1" ht="13.9" customHeight="1" x14ac:dyDescent="0.2">
      <c r="B335" s="63" t="s">
        <v>29</v>
      </c>
      <c r="C335" s="63" t="s">
        <v>29</v>
      </c>
      <c r="D335" s="63" t="s">
        <v>29</v>
      </c>
      <c r="E335" s="67"/>
    </row>
    <row r="336" spans="2:5" s="1" customFormat="1" ht="13.9" customHeight="1" x14ac:dyDescent="0.2">
      <c r="B336" s="63" t="s">
        <v>29</v>
      </c>
      <c r="C336" s="63" t="s">
        <v>29</v>
      </c>
      <c r="D336" s="63" t="s">
        <v>29</v>
      </c>
      <c r="E336" s="67"/>
    </row>
    <row r="337" spans="2:5" s="1" customFormat="1" ht="13.9" customHeight="1" x14ac:dyDescent="0.2">
      <c r="B337" s="63" t="s">
        <v>29</v>
      </c>
      <c r="C337" s="63" t="s">
        <v>29</v>
      </c>
      <c r="D337" s="63" t="s">
        <v>29</v>
      </c>
      <c r="E337" s="67"/>
    </row>
    <row r="338" spans="2:5" s="1" customFormat="1" ht="13.9" customHeight="1" x14ac:dyDescent="0.2">
      <c r="B338" s="63" t="s">
        <v>29</v>
      </c>
      <c r="C338" s="63" t="s">
        <v>29</v>
      </c>
      <c r="D338" s="63" t="s">
        <v>29</v>
      </c>
      <c r="E338" s="67"/>
    </row>
    <row r="339" spans="2:5" s="1" customFormat="1" ht="13.9" customHeight="1" x14ac:dyDescent="0.2">
      <c r="B339" s="63" t="s">
        <v>29</v>
      </c>
      <c r="C339" s="63" t="s">
        <v>29</v>
      </c>
      <c r="D339" s="63" t="s">
        <v>29</v>
      </c>
      <c r="E339" s="67"/>
    </row>
    <row r="340" spans="2:5" s="1" customFormat="1" ht="13.9" customHeight="1" x14ac:dyDescent="0.2">
      <c r="B340" s="63" t="s">
        <v>29</v>
      </c>
      <c r="C340" s="63" t="s">
        <v>29</v>
      </c>
      <c r="D340" s="63" t="s">
        <v>29</v>
      </c>
      <c r="E340" s="67"/>
    </row>
    <row r="341" spans="2:5" s="1" customFormat="1" ht="13.9" customHeight="1" x14ac:dyDescent="0.2">
      <c r="B341" s="63" t="s">
        <v>29</v>
      </c>
      <c r="C341" s="63" t="s">
        <v>29</v>
      </c>
      <c r="D341" s="63" t="s">
        <v>29</v>
      </c>
      <c r="E341" s="67"/>
    </row>
    <row r="342" spans="2:5" s="1" customFormat="1" ht="13.9" customHeight="1" x14ac:dyDescent="0.2">
      <c r="B342" s="63" t="s">
        <v>29</v>
      </c>
      <c r="C342" s="63" t="s">
        <v>29</v>
      </c>
      <c r="D342" s="63" t="s">
        <v>29</v>
      </c>
      <c r="E342" s="67"/>
    </row>
    <row r="343" spans="2:5" s="1" customFormat="1" ht="13.9" customHeight="1" x14ac:dyDescent="0.2">
      <c r="B343" s="63" t="s">
        <v>29</v>
      </c>
      <c r="C343" s="63" t="s">
        <v>29</v>
      </c>
      <c r="D343" s="63" t="s">
        <v>29</v>
      </c>
      <c r="E343" s="67"/>
    </row>
    <row r="344" spans="2:5" s="1" customFormat="1" ht="13.9" customHeight="1" x14ac:dyDescent="0.2">
      <c r="B344" s="63" t="s">
        <v>29</v>
      </c>
      <c r="C344" s="63" t="s">
        <v>29</v>
      </c>
      <c r="D344" s="63" t="s">
        <v>29</v>
      </c>
      <c r="E344" s="67"/>
    </row>
    <row r="345" spans="2:5" s="1" customFormat="1" ht="13.9" customHeight="1" x14ac:dyDescent="0.2">
      <c r="B345" s="63" t="s">
        <v>29</v>
      </c>
      <c r="C345" s="63" t="s">
        <v>29</v>
      </c>
      <c r="D345" s="63" t="s">
        <v>29</v>
      </c>
      <c r="E345" s="67"/>
    </row>
    <row r="346" spans="2:5" s="1" customFormat="1" ht="13.9" customHeight="1" x14ac:dyDescent="0.2">
      <c r="B346" s="63" t="s">
        <v>29</v>
      </c>
      <c r="C346" s="63" t="s">
        <v>29</v>
      </c>
      <c r="D346" s="63" t="s">
        <v>29</v>
      </c>
      <c r="E346" s="67"/>
    </row>
    <row r="347" spans="2:5" s="1" customFormat="1" ht="13.9" customHeight="1" x14ac:dyDescent="0.2">
      <c r="B347" s="63" t="s">
        <v>29</v>
      </c>
      <c r="C347" s="63" t="s">
        <v>29</v>
      </c>
      <c r="D347" s="63" t="s">
        <v>29</v>
      </c>
      <c r="E347" s="67"/>
    </row>
    <row r="348" spans="2:5" s="1" customFormat="1" ht="13.9" customHeight="1" x14ac:dyDescent="0.2">
      <c r="B348" s="63" t="s">
        <v>29</v>
      </c>
      <c r="C348" s="63" t="s">
        <v>29</v>
      </c>
      <c r="D348" s="63" t="s">
        <v>29</v>
      </c>
      <c r="E348" s="67"/>
    </row>
    <row r="349" spans="2:5" s="1" customFormat="1" ht="13.9" customHeight="1" x14ac:dyDescent="0.2">
      <c r="B349" s="63" t="s">
        <v>29</v>
      </c>
      <c r="C349" s="63" t="s">
        <v>29</v>
      </c>
      <c r="D349" s="63" t="s">
        <v>29</v>
      </c>
      <c r="E349" s="67"/>
    </row>
    <row r="350" spans="2:5" s="1" customFormat="1" ht="13.9" customHeight="1" x14ac:dyDescent="0.2">
      <c r="B350" s="63" t="s">
        <v>29</v>
      </c>
      <c r="C350" s="63" t="s">
        <v>29</v>
      </c>
      <c r="D350" s="63" t="s">
        <v>29</v>
      </c>
      <c r="E350" s="67"/>
    </row>
    <row r="351" spans="2:5" s="1" customFormat="1" ht="13.9" customHeight="1" x14ac:dyDescent="0.2">
      <c r="B351" s="63" t="s">
        <v>29</v>
      </c>
      <c r="C351" s="63" t="s">
        <v>29</v>
      </c>
      <c r="D351" s="63" t="s">
        <v>29</v>
      </c>
      <c r="E351" s="67"/>
    </row>
    <row r="352" spans="2:5" s="1" customFormat="1" ht="13.9" customHeight="1" x14ac:dyDescent="0.2">
      <c r="B352" s="63" t="s">
        <v>29</v>
      </c>
      <c r="C352" s="63" t="s">
        <v>29</v>
      </c>
      <c r="D352" s="63" t="s">
        <v>29</v>
      </c>
      <c r="E352" s="67"/>
    </row>
    <row r="353" spans="2:5" s="1" customFormat="1" ht="13.9" customHeight="1" x14ac:dyDescent="0.2">
      <c r="B353" s="63" t="s">
        <v>29</v>
      </c>
      <c r="C353" s="63" t="s">
        <v>29</v>
      </c>
      <c r="D353" s="63" t="s">
        <v>29</v>
      </c>
      <c r="E353" s="67"/>
    </row>
    <row r="354" spans="2:5" s="1" customFormat="1" ht="13.9" customHeight="1" x14ac:dyDescent="0.2">
      <c r="B354" s="63" t="s">
        <v>29</v>
      </c>
      <c r="C354" s="63" t="s">
        <v>29</v>
      </c>
      <c r="D354" s="63" t="s">
        <v>29</v>
      </c>
      <c r="E354" s="67"/>
    </row>
    <row r="355" spans="2:5" s="1" customFormat="1" ht="13.9" customHeight="1" x14ac:dyDescent="0.2">
      <c r="B355" s="63" t="s">
        <v>29</v>
      </c>
      <c r="C355" s="63" t="s">
        <v>29</v>
      </c>
      <c r="D355" s="63" t="s">
        <v>29</v>
      </c>
      <c r="E355" s="67"/>
    </row>
    <row r="356" spans="2:5" s="1" customFormat="1" ht="13.9" customHeight="1" x14ac:dyDescent="0.2">
      <c r="B356" s="63" t="s">
        <v>29</v>
      </c>
      <c r="C356" s="63" t="s">
        <v>29</v>
      </c>
      <c r="D356" s="63" t="s">
        <v>29</v>
      </c>
      <c r="E356" s="67"/>
    </row>
    <row r="357" spans="2:5" s="1" customFormat="1" ht="13.9" customHeight="1" x14ac:dyDescent="0.2">
      <c r="B357" s="63" t="s">
        <v>29</v>
      </c>
      <c r="C357" s="63" t="s">
        <v>29</v>
      </c>
      <c r="D357" s="63" t="s">
        <v>29</v>
      </c>
      <c r="E357" s="67"/>
    </row>
    <row r="358" spans="2:5" s="1" customFormat="1" ht="13.9" customHeight="1" x14ac:dyDescent="0.2">
      <c r="B358" s="63" t="s">
        <v>29</v>
      </c>
      <c r="C358" s="63" t="s">
        <v>29</v>
      </c>
      <c r="D358" s="63" t="s">
        <v>29</v>
      </c>
      <c r="E358" s="67"/>
    </row>
    <row r="359" spans="2:5" s="1" customFormat="1" ht="13.9" customHeight="1" x14ac:dyDescent="0.2">
      <c r="B359" s="63" t="s">
        <v>29</v>
      </c>
      <c r="C359" s="63" t="s">
        <v>29</v>
      </c>
      <c r="D359" s="63" t="s">
        <v>29</v>
      </c>
      <c r="E359" s="67"/>
    </row>
    <row r="360" spans="2:5" s="1" customFormat="1" ht="13.9" customHeight="1" x14ac:dyDescent="0.2">
      <c r="B360" s="63" t="s">
        <v>29</v>
      </c>
      <c r="C360" s="63" t="s">
        <v>29</v>
      </c>
      <c r="D360" s="63" t="s">
        <v>29</v>
      </c>
      <c r="E360" s="67"/>
    </row>
    <row r="361" spans="2:5" s="1" customFormat="1" ht="13.9" customHeight="1" x14ac:dyDescent="0.2">
      <c r="B361" s="63" t="s">
        <v>29</v>
      </c>
      <c r="C361" s="63" t="s">
        <v>29</v>
      </c>
      <c r="D361" s="63" t="s">
        <v>29</v>
      </c>
      <c r="E361" s="67"/>
    </row>
    <row r="362" spans="2:5" s="1" customFormat="1" ht="13.9" customHeight="1" x14ac:dyDescent="0.2">
      <c r="B362" s="63" t="s">
        <v>29</v>
      </c>
      <c r="C362" s="63" t="s">
        <v>29</v>
      </c>
      <c r="D362" s="63" t="s">
        <v>29</v>
      </c>
      <c r="E362" s="67"/>
    </row>
    <row r="363" spans="2:5" s="1" customFormat="1" ht="13.9" customHeight="1" x14ac:dyDescent="0.2">
      <c r="B363" s="63" t="s">
        <v>29</v>
      </c>
      <c r="C363" s="63" t="s">
        <v>29</v>
      </c>
      <c r="D363" s="63" t="s">
        <v>29</v>
      </c>
      <c r="E363" s="67"/>
    </row>
    <row r="364" spans="2:5" s="1" customFormat="1" ht="13.9" customHeight="1" x14ac:dyDescent="0.2">
      <c r="B364" s="63" t="s">
        <v>29</v>
      </c>
      <c r="C364" s="63" t="s">
        <v>29</v>
      </c>
      <c r="D364" s="63" t="s">
        <v>29</v>
      </c>
      <c r="E364" s="67"/>
    </row>
    <row r="365" spans="2:5" s="1" customFormat="1" ht="13.9" customHeight="1" x14ac:dyDescent="0.2">
      <c r="B365" s="63" t="s">
        <v>29</v>
      </c>
      <c r="C365" s="63" t="s">
        <v>29</v>
      </c>
      <c r="D365" s="63" t="s">
        <v>29</v>
      </c>
      <c r="E365" s="67"/>
    </row>
    <row r="366" spans="2:5" s="1" customFormat="1" ht="13.9" customHeight="1" x14ac:dyDescent="0.2">
      <c r="B366" s="63" t="s">
        <v>29</v>
      </c>
      <c r="C366" s="63" t="s">
        <v>29</v>
      </c>
      <c r="D366" s="63" t="s">
        <v>29</v>
      </c>
      <c r="E366" s="67"/>
    </row>
    <row r="367" spans="2:5" s="1" customFormat="1" ht="13.9" customHeight="1" x14ac:dyDescent="0.2">
      <c r="B367" s="63" t="s">
        <v>29</v>
      </c>
      <c r="C367" s="63" t="s">
        <v>29</v>
      </c>
      <c r="D367" s="63" t="s">
        <v>29</v>
      </c>
      <c r="E367" s="67"/>
    </row>
    <row r="368" spans="2:5" s="1" customFormat="1" ht="13.9" customHeight="1" x14ac:dyDescent="0.2">
      <c r="B368" s="63" t="s">
        <v>29</v>
      </c>
      <c r="C368" s="63" t="s">
        <v>29</v>
      </c>
      <c r="D368" s="63" t="s">
        <v>29</v>
      </c>
      <c r="E368" s="67"/>
    </row>
    <row r="369" spans="2:5" s="1" customFormat="1" ht="13.9" customHeight="1" x14ac:dyDescent="0.2">
      <c r="B369" s="63" t="s">
        <v>29</v>
      </c>
      <c r="C369" s="63" t="s">
        <v>29</v>
      </c>
      <c r="D369" s="63" t="s">
        <v>29</v>
      </c>
      <c r="E369" s="67"/>
    </row>
    <row r="370" spans="2:5" s="1" customFormat="1" ht="13.9" customHeight="1" x14ac:dyDescent="0.2">
      <c r="B370" s="63" t="s">
        <v>29</v>
      </c>
      <c r="C370" s="63" t="s">
        <v>29</v>
      </c>
      <c r="D370" s="63" t="s">
        <v>29</v>
      </c>
      <c r="E370" s="67"/>
    </row>
    <row r="371" spans="2:5" s="1" customFormat="1" ht="13.9" customHeight="1" x14ac:dyDescent="0.2">
      <c r="B371" s="63" t="s">
        <v>29</v>
      </c>
      <c r="C371" s="63" t="s">
        <v>29</v>
      </c>
      <c r="D371" s="63" t="s">
        <v>29</v>
      </c>
      <c r="E371" s="67"/>
    </row>
    <row r="372" spans="2:5" s="1" customFormat="1" ht="13.9" customHeight="1" x14ac:dyDescent="0.2">
      <c r="B372" s="63" t="s">
        <v>29</v>
      </c>
      <c r="C372" s="63" t="s">
        <v>29</v>
      </c>
      <c r="D372" s="63" t="s">
        <v>29</v>
      </c>
      <c r="E372" s="67"/>
    </row>
    <row r="373" spans="2:5" s="1" customFormat="1" ht="13.9" customHeight="1" x14ac:dyDescent="0.2">
      <c r="B373" s="63" t="s">
        <v>29</v>
      </c>
      <c r="C373" s="63" t="s">
        <v>29</v>
      </c>
      <c r="D373" s="63" t="s">
        <v>29</v>
      </c>
      <c r="E373" s="67"/>
    </row>
    <row r="374" spans="2:5" s="1" customFormat="1" ht="13.9" customHeight="1" x14ac:dyDescent="0.2">
      <c r="B374" s="63" t="s">
        <v>29</v>
      </c>
      <c r="C374" s="63" t="s">
        <v>29</v>
      </c>
      <c r="D374" s="63" t="s">
        <v>29</v>
      </c>
      <c r="E374" s="67"/>
    </row>
    <row r="375" spans="2:5" s="1" customFormat="1" ht="13.9" customHeight="1" x14ac:dyDescent="0.2">
      <c r="B375" s="63" t="s">
        <v>29</v>
      </c>
      <c r="C375" s="63" t="s">
        <v>29</v>
      </c>
      <c r="D375" s="63" t="s">
        <v>29</v>
      </c>
      <c r="E375" s="67"/>
    </row>
    <row r="376" spans="2:5" s="1" customFormat="1" ht="13.9" customHeight="1" x14ac:dyDescent="0.2">
      <c r="B376" s="63" t="s">
        <v>29</v>
      </c>
      <c r="C376" s="63" t="s">
        <v>29</v>
      </c>
      <c r="D376" s="63" t="s">
        <v>29</v>
      </c>
      <c r="E376" s="67"/>
    </row>
    <row r="377" spans="2:5" s="1" customFormat="1" ht="13.9" customHeight="1" x14ac:dyDescent="0.2">
      <c r="B377" s="63" t="s">
        <v>29</v>
      </c>
      <c r="C377" s="63" t="s">
        <v>29</v>
      </c>
      <c r="D377" s="63" t="s">
        <v>29</v>
      </c>
      <c r="E377" s="67"/>
    </row>
    <row r="378" spans="2:5" s="1" customFormat="1" ht="13.9" customHeight="1" x14ac:dyDescent="0.2">
      <c r="B378" s="63" t="s">
        <v>29</v>
      </c>
      <c r="C378" s="63" t="s">
        <v>29</v>
      </c>
      <c r="D378" s="63" t="s">
        <v>29</v>
      </c>
      <c r="E378" s="67"/>
    </row>
    <row r="379" spans="2:5" s="1" customFormat="1" ht="13.9" customHeight="1" x14ac:dyDescent="0.2">
      <c r="B379" s="63" t="s">
        <v>29</v>
      </c>
      <c r="C379" s="63" t="s">
        <v>29</v>
      </c>
      <c r="D379" s="63" t="s">
        <v>29</v>
      </c>
      <c r="E379" s="67"/>
    </row>
    <row r="380" spans="2:5" s="1" customFormat="1" ht="13.9" customHeight="1" x14ac:dyDescent="0.2">
      <c r="B380" s="63" t="s">
        <v>29</v>
      </c>
      <c r="C380" s="63" t="s">
        <v>29</v>
      </c>
      <c r="D380" s="63" t="s">
        <v>29</v>
      </c>
      <c r="E380" s="67"/>
    </row>
    <row r="381" spans="2:5" s="1" customFormat="1" ht="13.9" customHeight="1" x14ac:dyDescent="0.2">
      <c r="B381" s="63" t="s">
        <v>29</v>
      </c>
      <c r="C381" s="63" t="s">
        <v>29</v>
      </c>
      <c r="D381" s="63" t="s">
        <v>29</v>
      </c>
      <c r="E381" s="67"/>
    </row>
    <row r="382" spans="2:5" s="1" customFormat="1" ht="13.9" customHeight="1" x14ac:dyDescent="0.2">
      <c r="B382" s="63" t="s">
        <v>29</v>
      </c>
      <c r="C382" s="63" t="s">
        <v>29</v>
      </c>
      <c r="D382" s="63" t="s">
        <v>29</v>
      </c>
      <c r="E382" s="67"/>
    </row>
    <row r="383" spans="2:5" s="1" customFormat="1" ht="13.9" customHeight="1" x14ac:dyDescent="0.2">
      <c r="B383" s="63" t="s">
        <v>29</v>
      </c>
      <c r="C383" s="63" t="s">
        <v>29</v>
      </c>
      <c r="D383" s="63" t="s">
        <v>29</v>
      </c>
      <c r="E383" s="67"/>
    </row>
    <row r="384" spans="2:5" s="1" customFormat="1" ht="13.9" customHeight="1" x14ac:dyDescent="0.2">
      <c r="B384" s="63" t="s">
        <v>29</v>
      </c>
      <c r="C384" s="63" t="s">
        <v>29</v>
      </c>
      <c r="D384" s="63" t="s">
        <v>29</v>
      </c>
      <c r="E384" s="67"/>
    </row>
    <row r="385" spans="2:5" s="1" customFormat="1" ht="13.9" customHeight="1" x14ac:dyDescent="0.2">
      <c r="B385" s="63" t="s">
        <v>29</v>
      </c>
      <c r="C385" s="63" t="s">
        <v>29</v>
      </c>
      <c r="D385" s="63" t="s">
        <v>29</v>
      </c>
      <c r="E385" s="67"/>
    </row>
    <row r="386" spans="2:5" s="1" customFormat="1" ht="13.9" customHeight="1" x14ac:dyDescent="0.2">
      <c r="B386" s="63" t="s">
        <v>29</v>
      </c>
      <c r="C386" s="63" t="s">
        <v>29</v>
      </c>
      <c r="D386" s="63" t="s">
        <v>29</v>
      </c>
      <c r="E386" s="67"/>
    </row>
    <row r="387" spans="2:5" s="1" customFormat="1" ht="13.9" customHeight="1" x14ac:dyDescent="0.2">
      <c r="B387" s="63" t="s">
        <v>29</v>
      </c>
      <c r="C387" s="63" t="s">
        <v>29</v>
      </c>
      <c r="D387" s="63" t="s">
        <v>29</v>
      </c>
      <c r="E387" s="67"/>
    </row>
    <row r="388" spans="2:5" s="1" customFormat="1" ht="13.9" customHeight="1" x14ac:dyDescent="0.2">
      <c r="B388" s="63" t="s">
        <v>29</v>
      </c>
      <c r="C388" s="63" t="s">
        <v>29</v>
      </c>
      <c r="D388" s="63" t="s">
        <v>29</v>
      </c>
      <c r="E388" s="67"/>
    </row>
    <row r="389" spans="2:5" s="1" customFormat="1" ht="13.9" customHeight="1" x14ac:dyDescent="0.2">
      <c r="B389" s="63" t="s">
        <v>29</v>
      </c>
      <c r="C389" s="63" t="s">
        <v>29</v>
      </c>
      <c r="D389" s="63" t="s">
        <v>29</v>
      </c>
      <c r="E389" s="67"/>
    </row>
    <row r="390" spans="2:5" s="1" customFormat="1" ht="13.9" customHeight="1" x14ac:dyDescent="0.2">
      <c r="B390" s="63" t="s">
        <v>29</v>
      </c>
      <c r="C390" s="63" t="s">
        <v>29</v>
      </c>
      <c r="D390" s="63" t="s">
        <v>29</v>
      </c>
      <c r="E390" s="67"/>
    </row>
    <row r="391" spans="2:5" s="1" customFormat="1" ht="13.9" customHeight="1" x14ac:dyDescent="0.2">
      <c r="B391" s="63" t="s">
        <v>29</v>
      </c>
      <c r="C391" s="63" t="s">
        <v>29</v>
      </c>
      <c r="D391" s="63" t="s">
        <v>29</v>
      </c>
      <c r="E391" s="67"/>
    </row>
    <row r="392" spans="2:5" s="1" customFormat="1" ht="13.9" customHeight="1" x14ac:dyDescent="0.2">
      <c r="B392" s="63" t="s">
        <v>29</v>
      </c>
      <c r="C392" s="63" t="s">
        <v>29</v>
      </c>
      <c r="D392" s="63" t="s">
        <v>29</v>
      </c>
      <c r="E392" s="67"/>
    </row>
    <row r="393" spans="2:5" s="1" customFormat="1" ht="13.9" customHeight="1" x14ac:dyDescent="0.2">
      <c r="B393" s="63" t="s">
        <v>29</v>
      </c>
      <c r="C393" s="63" t="s">
        <v>29</v>
      </c>
      <c r="D393" s="63" t="s">
        <v>29</v>
      </c>
      <c r="E393" s="67"/>
    </row>
    <row r="394" spans="2:5" s="1" customFormat="1" ht="13.9" customHeight="1" x14ac:dyDescent="0.2">
      <c r="B394" s="63" t="s">
        <v>29</v>
      </c>
      <c r="C394" s="63" t="s">
        <v>29</v>
      </c>
      <c r="D394" s="63" t="s">
        <v>29</v>
      </c>
      <c r="E394" s="67"/>
    </row>
    <row r="395" spans="2:5" s="1" customFormat="1" ht="13.9" customHeight="1" x14ac:dyDescent="0.2">
      <c r="B395" s="63" t="s">
        <v>29</v>
      </c>
      <c r="C395" s="63" t="s">
        <v>29</v>
      </c>
      <c r="D395" s="63" t="s">
        <v>29</v>
      </c>
      <c r="E395" s="67"/>
    </row>
    <row r="396" spans="2:5" s="1" customFormat="1" ht="13.9" customHeight="1" x14ac:dyDescent="0.2">
      <c r="B396" s="63" t="s">
        <v>29</v>
      </c>
      <c r="C396" s="63" t="s">
        <v>29</v>
      </c>
      <c r="D396" s="63" t="s">
        <v>29</v>
      </c>
      <c r="E396" s="67"/>
    </row>
    <row r="397" spans="2:5" s="1" customFormat="1" ht="13.9" customHeight="1" x14ac:dyDescent="0.2">
      <c r="B397" s="63" t="s">
        <v>29</v>
      </c>
      <c r="C397" s="63" t="s">
        <v>29</v>
      </c>
      <c r="D397" s="63" t="s">
        <v>29</v>
      </c>
      <c r="E397" s="67"/>
    </row>
    <row r="398" spans="2:5" s="1" customFormat="1" ht="13.9" customHeight="1" x14ac:dyDescent="0.2">
      <c r="B398" s="63" t="s">
        <v>29</v>
      </c>
      <c r="C398" s="63" t="s">
        <v>29</v>
      </c>
      <c r="D398" s="63" t="s">
        <v>29</v>
      </c>
      <c r="E398" s="67"/>
    </row>
    <row r="399" spans="2:5" s="1" customFormat="1" ht="13.9" customHeight="1" x14ac:dyDescent="0.2">
      <c r="B399" s="63" t="s">
        <v>29</v>
      </c>
      <c r="C399" s="63" t="s">
        <v>29</v>
      </c>
      <c r="D399" s="63" t="s">
        <v>29</v>
      </c>
      <c r="E399" s="67"/>
    </row>
    <row r="400" spans="2:5" s="1" customFormat="1" ht="13.9" customHeight="1" x14ac:dyDescent="0.2">
      <c r="B400" s="63" t="s">
        <v>29</v>
      </c>
      <c r="C400" s="63" t="s">
        <v>29</v>
      </c>
      <c r="D400" s="63" t="s">
        <v>29</v>
      </c>
      <c r="E400" s="67"/>
    </row>
    <row r="401" spans="2:5" s="1" customFormat="1" ht="13.9" customHeight="1" x14ac:dyDescent="0.2">
      <c r="B401" s="63" t="s">
        <v>29</v>
      </c>
      <c r="C401" s="63" t="s">
        <v>29</v>
      </c>
      <c r="D401" s="63" t="s">
        <v>29</v>
      </c>
      <c r="E401" s="67"/>
    </row>
    <row r="402" spans="2:5" s="1" customFormat="1" ht="13.9" customHeight="1" x14ac:dyDescent="0.2">
      <c r="B402" s="63" t="s">
        <v>29</v>
      </c>
      <c r="C402" s="63" t="s">
        <v>29</v>
      </c>
      <c r="D402" s="63" t="s">
        <v>29</v>
      </c>
      <c r="E402" s="67"/>
    </row>
    <row r="403" spans="2:5" s="1" customFormat="1" ht="13.9" customHeight="1" x14ac:dyDescent="0.2">
      <c r="B403" s="63" t="s">
        <v>29</v>
      </c>
      <c r="C403" s="63" t="s">
        <v>29</v>
      </c>
      <c r="D403" s="63" t="s">
        <v>29</v>
      </c>
      <c r="E403" s="67"/>
    </row>
    <row r="404" spans="2:5" s="1" customFormat="1" ht="13.9" customHeight="1" x14ac:dyDescent="0.2">
      <c r="B404" s="63" t="s">
        <v>29</v>
      </c>
      <c r="C404" s="63" t="s">
        <v>29</v>
      </c>
      <c r="D404" s="63" t="s">
        <v>29</v>
      </c>
      <c r="E404" s="67"/>
    </row>
    <row r="405" spans="2:5" s="1" customFormat="1" ht="13.9" customHeight="1" x14ac:dyDescent="0.2">
      <c r="B405" s="63" t="s">
        <v>29</v>
      </c>
      <c r="C405" s="63" t="s">
        <v>29</v>
      </c>
      <c r="D405" s="63" t="s">
        <v>29</v>
      </c>
      <c r="E405" s="67"/>
    </row>
    <row r="406" spans="2:5" s="1" customFormat="1" ht="13.9" customHeight="1" x14ac:dyDescent="0.2">
      <c r="B406" s="63" t="s">
        <v>29</v>
      </c>
      <c r="C406" s="63" t="s">
        <v>29</v>
      </c>
      <c r="D406" s="63" t="s">
        <v>29</v>
      </c>
      <c r="E406" s="67"/>
    </row>
    <row r="407" spans="2:5" s="1" customFormat="1" ht="13.9" customHeight="1" x14ac:dyDescent="0.2">
      <c r="B407" s="63" t="s">
        <v>29</v>
      </c>
      <c r="C407" s="63" t="s">
        <v>29</v>
      </c>
      <c r="D407" s="63" t="s">
        <v>29</v>
      </c>
      <c r="E407" s="67"/>
    </row>
    <row r="408" spans="2:5" s="1" customFormat="1" ht="13.9" customHeight="1" x14ac:dyDescent="0.2">
      <c r="B408" s="63" t="s">
        <v>29</v>
      </c>
      <c r="C408" s="63" t="s">
        <v>29</v>
      </c>
      <c r="D408" s="63" t="s">
        <v>29</v>
      </c>
      <c r="E408" s="67"/>
    </row>
    <row r="409" spans="2:5" s="1" customFormat="1" ht="13.9" customHeight="1" x14ac:dyDescent="0.2">
      <c r="B409" s="63" t="s">
        <v>29</v>
      </c>
      <c r="C409" s="63" t="s">
        <v>29</v>
      </c>
      <c r="D409" s="63" t="s">
        <v>29</v>
      </c>
      <c r="E409" s="67"/>
    </row>
    <row r="410" spans="2:5" s="1" customFormat="1" ht="13.9" customHeight="1" x14ac:dyDescent="0.2">
      <c r="B410" s="63" t="s">
        <v>29</v>
      </c>
      <c r="C410" s="63" t="s">
        <v>29</v>
      </c>
      <c r="D410" s="63" t="s">
        <v>29</v>
      </c>
      <c r="E410" s="67"/>
    </row>
    <row r="411" spans="2:5" s="1" customFormat="1" ht="13.9" customHeight="1" x14ac:dyDescent="0.2">
      <c r="B411" s="63" t="s">
        <v>29</v>
      </c>
      <c r="C411" s="63" t="s">
        <v>29</v>
      </c>
      <c r="D411" s="63" t="s">
        <v>29</v>
      </c>
      <c r="E411" s="67"/>
    </row>
    <row r="412" spans="2:5" s="1" customFormat="1" ht="13.9" customHeight="1" x14ac:dyDescent="0.2">
      <c r="B412" s="63" t="s">
        <v>29</v>
      </c>
      <c r="C412" s="63" t="s">
        <v>29</v>
      </c>
      <c r="D412" s="63" t="s">
        <v>29</v>
      </c>
      <c r="E412" s="67"/>
    </row>
    <row r="413" spans="2:5" s="1" customFormat="1" ht="13.9" customHeight="1" x14ac:dyDescent="0.2">
      <c r="B413" s="63" t="s">
        <v>29</v>
      </c>
      <c r="C413" s="63" t="s">
        <v>29</v>
      </c>
      <c r="D413" s="63" t="s">
        <v>29</v>
      </c>
      <c r="E413" s="67"/>
    </row>
    <row r="414" spans="2:5" s="1" customFormat="1" ht="13.9" customHeight="1" x14ac:dyDescent="0.2">
      <c r="B414" s="63" t="s">
        <v>29</v>
      </c>
      <c r="C414" s="63" t="s">
        <v>29</v>
      </c>
      <c r="D414" s="63" t="s">
        <v>29</v>
      </c>
      <c r="E414" s="67"/>
    </row>
    <row r="415" spans="2:5" s="1" customFormat="1" ht="13.9" customHeight="1" x14ac:dyDescent="0.2">
      <c r="B415" s="63" t="s">
        <v>29</v>
      </c>
      <c r="C415" s="63" t="s">
        <v>29</v>
      </c>
      <c r="D415" s="63" t="s">
        <v>29</v>
      </c>
      <c r="E415" s="67"/>
    </row>
    <row r="416" spans="2:5" s="1" customFormat="1" ht="13.9" customHeight="1" x14ac:dyDescent="0.2">
      <c r="B416" s="63" t="s">
        <v>29</v>
      </c>
      <c r="C416" s="63" t="s">
        <v>29</v>
      </c>
      <c r="D416" s="63" t="s">
        <v>29</v>
      </c>
      <c r="E416" s="67"/>
    </row>
    <row r="417" spans="2:5" s="1" customFormat="1" ht="13.9" customHeight="1" x14ac:dyDescent="0.2">
      <c r="B417" s="63" t="s">
        <v>29</v>
      </c>
      <c r="C417" s="63" t="s">
        <v>29</v>
      </c>
      <c r="D417" s="63" t="s">
        <v>29</v>
      </c>
      <c r="E417" s="67"/>
    </row>
    <row r="418" spans="2:5" s="1" customFormat="1" ht="13.9" customHeight="1" x14ac:dyDescent="0.2">
      <c r="B418" s="63" t="s">
        <v>29</v>
      </c>
      <c r="C418" s="63" t="s">
        <v>29</v>
      </c>
      <c r="D418" s="63" t="s">
        <v>29</v>
      </c>
      <c r="E418" s="67"/>
    </row>
    <row r="419" spans="2:5" s="1" customFormat="1" ht="13.9" customHeight="1" x14ac:dyDescent="0.2">
      <c r="B419" s="63" t="s">
        <v>29</v>
      </c>
      <c r="C419" s="63" t="s">
        <v>29</v>
      </c>
      <c r="D419" s="63" t="s">
        <v>29</v>
      </c>
      <c r="E419" s="67"/>
    </row>
    <row r="420" spans="2:5" s="1" customFormat="1" ht="13.9" customHeight="1" x14ac:dyDescent="0.2">
      <c r="B420" s="63" t="s">
        <v>29</v>
      </c>
      <c r="C420" s="63" t="s">
        <v>29</v>
      </c>
      <c r="D420" s="63" t="s">
        <v>29</v>
      </c>
      <c r="E420" s="67"/>
    </row>
    <row r="421" spans="2:5" s="1" customFormat="1" ht="13.9" customHeight="1" x14ac:dyDescent="0.2">
      <c r="B421" s="63" t="s">
        <v>29</v>
      </c>
      <c r="C421" s="63" t="s">
        <v>29</v>
      </c>
      <c r="D421" s="63" t="s">
        <v>29</v>
      </c>
      <c r="E421" s="67"/>
    </row>
    <row r="422" spans="2:5" s="1" customFormat="1" ht="13.9" customHeight="1" x14ac:dyDescent="0.2">
      <c r="B422" s="63" t="s">
        <v>29</v>
      </c>
      <c r="C422" s="63" t="s">
        <v>29</v>
      </c>
      <c r="D422" s="63" t="s">
        <v>29</v>
      </c>
      <c r="E422" s="67"/>
    </row>
    <row r="423" spans="2:5" s="1" customFormat="1" ht="13.9" customHeight="1" x14ac:dyDescent="0.2">
      <c r="B423" s="63" t="s">
        <v>29</v>
      </c>
      <c r="C423" s="63" t="s">
        <v>29</v>
      </c>
      <c r="D423" s="63" t="s">
        <v>29</v>
      </c>
      <c r="E423" s="67"/>
    </row>
    <row r="424" spans="2:5" s="1" customFormat="1" ht="13.9" customHeight="1" x14ac:dyDescent="0.2">
      <c r="B424" s="63" t="s">
        <v>29</v>
      </c>
      <c r="C424" s="63" t="s">
        <v>29</v>
      </c>
      <c r="D424" s="63" t="s">
        <v>29</v>
      </c>
      <c r="E424" s="67"/>
    </row>
    <row r="425" spans="2:5" s="1" customFormat="1" ht="13.9" customHeight="1" x14ac:dyDescent="0.2">
      <c r="B425" s="63" t="s">
        <v>29</v>
      </c>
      <c r="C425" s="63" t="s">
        <v>29</v>
      </c>
      <c r="D425" s="63" t="s">
        <v>29</v>
      </c>
      <c r="E425" s="67"/>
    </row>
    <row r="426" spans="2:5" s="1" customFormat="1" ht="13.9" customHeight="1" x14ac:dyDescent="0.2">
      <c r="B426" s="63" t="s">
        <v>29</v>
      </c>
      <c r="C426" s="63" t="s">
        <v>29</v>
      </c>
      <c r="D426" s="63" t="s">
        <v>29</v>
      </c>
      <c r="E426" s="67"/>
    </row>
    <row r="427" spans="2:5" s="1" customFormat="1" ht="13.9" customHeight="1" x14ac:dyDescent="0.2">
      <c r="B427" s="63" t="s">
        <v>29</v>
      </c>
      <c r="C427" s="63" t="s">
        <v>29</v>
      </c>
      <c r="D427" s="63" t="s">
        <v>29</v>
      </c>
      <c r="E427" s="67"/>
    </row>
    <row r="428" spans="2:5" s="1" customFormat="1" ht="13.9" customHeight="1" x14ac:dyDescent="0.2">
      <c r="B428" s="63" t="s">
        <v>29</v>
      </c>
      <c r="C428" s="63" t="s">
        <v>29</v>
      </c>
      <c r="D428" s="63" t="s">
        <v>29</v>
      </c>
      <c r="E428" s="67"/>
    </row>
    <row r="429" spans="2:5" s="1" customFormat="1" ht="13.9" customHeight="1" x14ac:dyDescent="0.2">
      <c r="B429" s="63" t="s">
        <v>29</v>
      </c>
      <c r="C429" s="63" t="s">
        <v>29</v>
      </c>
      <c r="D429" s="63" t="s">
        <v>29</v>
      </c>
      <c r="E429" s="67"/>
    </row>
    <row r="430" spans="2:5" s="1" customFormat="1" ht="13.9" customHeight="1" x14ac:dyDescent="0.2">
      <c r="B430" s="63" t="s">
        <v>29</v>
      </c>
      <c r="C430" s="63" t="s">
        <v>29</v>
      </c>
      <c r="D430" s="63" t="s">
        <v>29</v>
      </c>
      <c r="E430" s="67"/>
    </row>
    <row r="431" spans="2:5" s="1" customFormat="1" ht="13.9" customHeight="1" x14ac:dyDescent="0.2">
      <c r="B431" s="63" t="s">
        <v>29</v>
      </c>
      <c r="C431" s="63" t="s">
        <v>29</v>
      </c>
      <c r="D431" s="63" t="s">
        <v>29</v>
      </c>
      <c r="E431" s="67"/>
    </row>
    <row r="432" spans="2:5" s="1" customFormat="1" ht="13.9" customHeight="1" x14ac:dyDescent="0.2">
      <c r="B432" s="63" t="s">
        <v>29</v>
      </c>
      <c r="C432" s="63" t="s">
        <v>29</v>
      </c>
      <c r="D432" s="63" t="s">
        <v>29</v>
      </c>
      <c r="E432" s="67"/>
    </row>
    <row r="433" spans="2:5" s="1" customFormat="1" ht="13.9" customHeight="1" x14ac:dyDescent="0.2">
      <c r="B433" s="63" t="s">
        <v>29</v>
      </c>
      <c r="C433" s="63" t="s">
        <v>29</v>
      </c>
      <c r="D433" s="63" t="s">
        <v>29</v>
      </c>
      <c r="E433" s="67"/>
    </row>
    <row r="434" spans="2:5" s="1" customFormat="1" ht="13.9" customHeight="1" x14ac:dyDescent="0.2">
      <c r="B434" s="63" t="s">
        <v>29</v>
      </c>
      <c r="C434" s="63" t="s">
        <v>29</v>
      </c>
      <c r="D434" s="63" t="s">
        <v>29</v>
      </c>
      <c r="E434" s="67"/>
    </row>
    <row r="435" spans="2:5" s="1" customFormat="1" ht="13.9" customHeight="1" x14ac:dyDescent="0.2">
      <c r="B435" s="63" t="s">
        <v>29</v>
      </c>
      <c r="C435" s="63" t="s">
        <v>29</v>
      </c>
      <c r="D435" s="63" t="s">
        <v>29</v>
      </c>
      <c r="E435" s="67"/>
    </row>
    <row r="436" spans="2:5" s="1" customFormat="1" ht="13.9" customHeight="1" x14ac:dyDescent="0.2">
      <c r="B436" s="63" t="s">
        <v>29</v>
      </c>
      <c r="C436" s="63" t="s">
        <v>29</v>
      </c>
      <c r="D436" s="63" t="s">
        <v>29</v>
      </c>
      <c r="E436" s="67"/>
    </row>
    <row r="437" spans="2:5" s="1" customFormat="1" ht="13.9" customHeight="1" x14ac:dyDescent="0.2">
      <c r="B437" s="63" t="s">
        <v>29</v>
      </c>
      <c r="C437" s="63" t="s">
        <v>29</v>
      </c>
      <c r="D437" s="63" t="s">
        <v>29</v>
      </c>
      <c r="E437" s="67"/>
    </row>
    <row r="438" spans="2:5" s="1" customFormat="1" ht="13.9" customHeight="1" x14ac:dyDescent="0.2">
      <c r="B438" s="63" t="s">
        <v>29</v>
      </c>
      <c r="C438" s="63" t="s">
        <v>29</v>
      </c>
      <c r="D438" s="63" t="s">
        <v>29</v>
      </c>
      <c r="E438" s="67"/>
    </row>
    <row r="439" spans="2:5" s="1" customFormat="1" ht="13.9" customHeight="1" x14ac:dyDescent="0.2">
      <c r="B439" s="63" t="s">
        <v>29</v>
      </c>
      <c r="C439" s="63" t="s">
        <v>29</v>
      </c>
      <c r="D439" s="63" t="s">
        <v>29</v>
      </c>
      <c r="E439" s="67"/>
    </row>
    <row r="440" spans="2:5" s="1" customFormat="1" ht="13.9" customHeight="1" x14ac:dyDescent="0.2">
      <c r="B440" s="63" t="s">
        <v>29</v>
      </c>
      <c r="C440" s="63" t="s">
        <v>29</v>
      </c>
      <c r="D440" s="63" t="s">
        <v>29</v>
      </c>
      <c r="E440" s="67"/>
    </row>
    <row r="441" spans="2:5" s="1" customFormat="1" ht="13.9" customHeight="1" x14ac:dyDescent="0.2">
      <c r="B441" s="63" t="s">
        <v>29</v>
      </c>
      <c r="C441" s="63" t="s">
        <v>29</v>
      </c>
      <c r="D441" s="63" t="s">
        <v>29</v>
      </c>
      <c r="E441" s="67"/>
    </row>
    <row r="442" spans="2:5" s="1" customFormat="1" ht="13.9" customHeight="1" x14ac:dyDescent="0.2">
      <c r="B442" s="63" t="s">
        <v>29</v>
      </c>
      <c r="C442" s="63" t="s">
        <v>29</v>
      </c>
      <c r="D442" s="63" t="s">
        <v>29</v>
      </c>
      <c r="E442" s="67"/>
    </row>
    <row r="443" spans="2:5" s="1" customFormat="1" ht="13.9" customHeight="1" x14ac:dyDescent="0.2">
      <c r="B443" s="63" t="s">
        <v>29</v>
      </c>
      <c r="C443" s="63" t="s">
        <v>29</v>
      </c>
      <c r="D443" s="63" t="s">
        <v>29</v>
      </c>
      <c r="E443" s="67"/>
    </row>
    <row r="444" spans="2:5" s="1" customFormat="1" ht="13.9" customHeight="1" x14ac:dyDescent="0.2">
      <c r="B444" s="63" t="s">
        <v>29</v>
      </c>
      <c r="C444" s="63" t="s">
        <v>29</v>
      </c>
      <c r="D444" s="63" t="s">
        <v>29</v>
      </c>
      <c r="E444" s="67"/>
    </row>
    <row r="445" spans="2:5" s="1" customFormat="1" ht="13.9" customHeight="1" x14ac:dyDescent="0.2">
      <c r="B445" s="63" t="s">
        <v>29</v>
      </c>
      <c r="C445" s="63" t="s">
        <v>29</v>
      </c>
      <c r="D445" s="63" t="s">
        <v>29</v>
      </c>
      <c r="E445" s="67"/>
    </row>
    <row r="446" spans="2:5" s="1" customFormat="1" ht="13.9" customHeight="1" x14ac:dyDescent="0.2">
      <c r="B446" s="63" t="s">
        <v>29</v>
      </c>
      <c r="C446" s="63" t="s">
        <v>29</v>
      </c>
      <c r="D446" s="63" t="s">
        <v>29</v>
      </c>
      <c r="E446" s="67"/>
    </row>
    <row r="447" spans="2:5" s="1" customFormat="1" ht="13.9" customHeight="1" x14ac:dyDescent="0.2">
      <c r="B447" s="63" t="s">
        <v>29</v>
      </c>
      <c r="C447" s="63" t="s">
        <v>29</v>
      </c>
      <c r="D447" s="63" t="s">
        <v>29</v>
      </c>
      <c r="E447" s="67"/>
    </row>
    <row r="448" spans="2:5" s="1" customFormat="1" ht="13.9" customHeight="1" x14ac:dyDescent="0.2">
      <c r="B448" s="63" t="s">
        <v>29</v>
      </c>
      <c r="C448" s="63" t="s">
        <v>29</v>
      </c>
      <c r="D448" s="63" t="s">
        <v>29</v>
      </c>
      <c r="E448" s="67"/>
    </row>
    <row r="449" spans="2:5" s="1" customFormat="1" ht="13.9" customHeight="1" x14ac:dyDescent="0.2">
      <c r="B449" s="63" t="s">
        <v>29</v>
      </c>
      <c r="C449" s="63" t="s">
        <v>29</v>
      </c>
      <c r="D449" s="63" t="s">
        <v>29</v>
      </c>
      <c r="E449" s="67"/>
    </row>
    <row r="450" spans="2:5" s="1" customFormat="1" ht="13.9" customHeight="1" x14ac:dyDescent="0.2">
      <c r="B450" s="63" t="s">
        <v>29</v>
      </c>
      <c r="C450" s="63" t="s">
        <v>29</v>
      </c>
      <c r="D450" s="63" t="s">
        <v>29</v>
      </c>
      <c r="E450" s="67"/>
    </row>
    <row r="451" spans="2:5" s="1" customFormat="1" ht="13.9" customHeight="1" x14ac:dyDescent="0.2">
      <c r="B451" s="63" t="s">
        <v>29</v>
      </c>
      <c r="C451" s="63" t="s">
        <v>29</v>
      </c>
      <c r="D451" s="63" t="s">
        <v>29</v>
      </c>
      <c r="E451" s="67"/>
    </row>
    <row r="452" spans="2:5" s="1" customFormat="1" ht="13.9" customHeight="1" x14ac:dyDescent="0.2">
      <c r="B452" s="63" t="s">
        <v>29</v>
      </c>
      <c r="C452" s="63" t="s">
        <v>29</v>
      </c>
      <c r="D452" s="63" t="s">
        <v>29</v>
      </c>
      <c r="E452" s="67"/>
    </row>
    <row r="453" spans="2:5" s="1" customFormat="1" ht="13.9" customHeight="1" x14ac:dyDescent="0.2">
      <c r="B453" s="63" t="s">
        <v>29</v>
      </c>
      <c r="C453" s="63" t="s">
        <v>29</v>
      </c>
      <c r="D453" s="63" t="s">
        <v>29</v>
      </c>
      <c r="E453" s="67"/>
    </row>
    <row r="454" spans="2:5" s="1" customFormat="1" ht="13.9" customHeight="1" x14ac:dyDescent="0.2">
      <c r="B454" s="63" t="s">
        <v>29</v>
      </c>
      <c r="C454" s="63" t="s">
        <v>29</v>
      </c>
      <c r="D454" s="63" t="s">
        <v>29</v>
      </c>
      <c r="E454" s="67"/>
    </row>
    <row r="455" spans="2:5" s="1" customFormat="1" ht="13.9" customHeight="1" x14ac:dyDescent="0.2">
      <c r="B455" s="63" t="s">
        <v>29</v>
      </c>
      <c r="C455" s="63" t="s">
        <v>29</v>
      </c>
      <c r="D455" s="63" t="s">
        <v>29</v>
      </c>
      <c r="E455" s="67"/>
    </row>
    <row r="456" spans="2:5" s="1" customFormat="1" ht="13.9" customHeight="1" x14ac:dyDescent="0.2">
      <c r="B456" s="63" t="s">
        <v>29</v>
      </c>
      <c r="C456" s="63" t="s">
        <v>29</v>
      </c>
      <c r="D456" s="63" t="s">
        <v>29</v>
      </c>
      <c r="E456" s="67"/>
    </row>
    <row r="457" spans="2:5" s="1" customFormat="1" ht="13.9" customHeight="1" x14ac:dyDescent="0.2">
      <c r="B457" s="63" t="s">
        <v>29</v>
      </c>
      <c r="C457" s="63" t="s">
        <v>29</v>
      </c>
      <c r="D457" s="63" t="s">
        <v>29</v>
      </c>
      <c r="E457" s="67"/>
    </row>
    <row r="458" spans="2:5" s="1" customFormat="1" ht="13.9" customHeight="1" x14ac:dyDescent="0.2">
      <c r="B458" s="63" t="s">
        <v>29</v>
      </c>
      <c r="C458" s="63" t="s">
        <v>29</v>
      </c>
      <c r="D458" s="63" t="s">
        <v>29</v>
      </c>
      <c r="E458" s="67"/>
    </row>
    <row r="459" spans="2:5" s="1" customFormat="1" ht="13.9" customHeight="1" x14ac:dyDescent="0.2">
      <c r="B459" s="63" t="s">
        <v>29</v>
      </c>
      <c r="C459" s="63" t="s">
        <v>29</v>
      </c>
      <c r="D459" s="63" t="s">
        <v>29</v>
      </c>
      <c r="E459" s="67"/>
    </row>
    <row r="460" spans="2:5" s="1" customFormat="1" ht="13.9" customHeight="1" x14ac:dyDescent="0.2">
      <c r="B460" s="63" t="s">
        <v>29</v>
      </c>
      <c r="C460" s="63" t="s">
        <v>29</v>
      </c>
      <c r="D460" s="63" t="s">
        <v>29</v>
      </c>
      <c r="E460" s="67"/>
    </row>
    <row r="461" spans="2:5" s="1" customFormat="1" ht="13.9" customHeight="1" x14ac:dyDescent="0.2">
      <c r="B461" s="63" t="s">
        <v>29</v>
      </c>
      <c r="C461" s="63" t="s">
        <v>29</v>
      </c>
      <c r="D461" s="63" t="s">
        <v>29</v>
      </c>
      <c r="E461" s="67"/>
    </row>
    <row r="462" spans="2:5" s="1" customFormat="1" ht="13.9" customHeight="1" x14ac:dyDescent="0.2">
      <c r="B462" s="63" t="s">
        <v>29</v>
      </c>
      <c r="C462" s="63" t="s">
        <v>29</v>
      </c>
      <c r="D462" s="63" t="s">
        <v>29</v>
      </c>
      <c r="E462" s="67"/>
    </row>
    <row r="463" spans="2:5" s="1" customFormat="1" ht="13.9" customHeight="1" x14ac:dyDescent="0.2">
      <c r="B463" s="63" t="s">
        <v>29</v>
      </c>
      <c r="C463" s="63" t="s">
        <v>29</v>
      </c>
      <c r="D463" s="63" t="s">
        <v>29</v>
      </c>
      <c r="E463" s="67"/>
    </row>
    <row r="464" spans="2:5" s="1" customFormat="1" ht="13.9" customHeight="1" x14ac:dyDescent="0.2">
      <c r="B464" s="63" t="s">
        <v>29</v>
      </c>
      <c r="C464" s="63" t="s">
        <v>29</v>
      </c>
      <c r="D464" s="63" t="s">
        <v>29</v>
      </c>
      <c r="E464" s="67"/>
    </row>
    <row r="465" spans="2:5" s="1" customFormat="1" ht="13.9" customHeight="1" x14ac:dyDescent="0.2">
      <c r="B465" s="63" t="s">
        <v>29</v>
      </c>
      <c r="C465" s="63" t="s">
        <v>29</v>
      </c>
      <c r="D465" s="63" t="s">
        <v>29</v>
      </c>
      <c r="E465" s="67"/>
    </row>
    <row r="466" spans="2:5" s="1" customFormat="1" ht="13.9" customHeight="1" x14ac:dyDescent="0.2">
      <c r="B466" s="63" t="s">
        <v>29</v>
      </c>
      <c r="C466" s="63" t="s">
        <v>29</v>
      </c>
      <c r="D466" s="63" t="s">
        <v>29</v>
      </c>
      <c r="E466" s="67"/>
    </row>
    <row r="467" spans="2:5" s="1" customFormat="1" ht="13.9" customHeight="1" x14ac:dyDescent="0.2">
      <c r="B467" s="63" t="s">
        <v>29</v>
      </c>
      <c r="C467" s="63" t="s">
        <v>29</v>
      </c>
      <c r="D467" s="63" t="s">
        <v>29</v>
      </c>
      <c r="E467" s="67"/>
    </row>
    <row r="468" spans="2:5" s="1" customFormat="1" ht="13.9" customHeight="1" x14ac:dyDescent="0.2">
      <c r="B468" s="63" t="s">
        <v>29</v>
      </c>
      <c r="C468" s="63" t="s">
        <v>29</v>
      </c>
      <c r="D468" s="63" t="s">
        <v>29</v>
      </c>
      <c r="E468" s="67"/>
    </row>
    <row r="469" spans="2:5" s="1" customFormat="1" ht="13.9" customHeight="1" x14ac:dyDescent="0.2">
      <c r="B469" s="63" t="s">
        <v>29</v>
      </c>
      <c r="C469" s="63" t="s">
        <v>29</v>
      </c>
      <c r="D469" s="63" t="s">
        <v>29</v>
      </c>
      <c r="E469" s="67"/>
    </row>
    <row r="470" spans="2:5" s="1" customFormat="1" ht="13.9" customHeight="1" x14ac:dyDescent="0.2">
      <c r="B470" s="63" t="s">
        <v>29</v>
      </c>
      <c r="C470" s="63" t="s">
        <v>29</v>
      </c>
      <c r="D470" s="63" t="s">
        <v>29</v>
      </c>
      <c r="E470" s="67"/>
    </row>
    <row r="471" spans="2:5" s="1" customFormat="1" ht="13.9" customHeight="1" x14ac:dyDescent="0.2">
      <c r="B471" s="63" t="s">
        <v>29</v>
      </c>
      <c r="C471" s="63" t="s">
        <v>29</v>
      </c>
      <c r="D471" s="63" t="s">
        <v>29</v>
      </c>
      <c r="E471" s="67"/>
    </row>
    <row r="472" spans="2:5" s="1" customFormat="1" ht="13.9" customHeight="1" x14ac:dyDescent="0.2">
      <c r="B472" s="63" t="s">
        <v>29</v>
      </c>
      <c r="C472" s="63" t="s">
        <v>29</v>
      </c>
      <c r="D472" s="63" t="s">
        <v>29</v>
      </c>
      <c r="E472" s="67"/>
    </row>
    <row r="473" spans="2:5" s="1" customFormat="1" ht="13.9" customHeight="1" x14ac:dyDescent="0.2">
      <c r="B473" s="63" t="s">
        <v>29</v>
      </c>
      <c r="C473" s="63" t="s">
        <v>29</v>
      </c>
      <c r="D473" s="63" t="s">
        <v>29</v>
      </c>
      <c r="E473" s="67"/>
    </row>
    <row r="474" spans="2:5" s="1" customFormat="1" ht="13.9" customHeight="1" x14ac:dyDescent="0.2">
      <c r="B474" s="63" t="s">
        <v>29</v>
      </c>
      <c r="C474" s="63" t="s">
        <v>29</v>
      </c>
      <c r="D474" s="63" t="s">
        <v>29</v>
      </c>
      <c r="E474" s="67"/>
    </row>
    <row r="475" spans="2:5" s="1" customFormat="1" ht="13.9" customHeight="1" x14ac:dyDescent="0.2">
      <c r="B475" s="63" t="s">
        <v>29</v>
      </c>
      <c r="C475" s="63" t="s">
        <v>29</v>
      </c>
      <c r="D475" s="63" t="s">
        <v>29</v>
      </c>
      <c r="E475" s="67"/>
    </row>
    <row r="476" spans="2:5" s="1" customFormat="1" ht="13.9" customHeight="1" x14ac:dyDescent="0.2">
      <c r="B476" s="63" t="s">
        <v>29</v>
      </c>
      <c r="C476" s="63" t="s">
        <v>29</v>
      </c>
      <c r="D476" s="63" t="s">
        <v>29</v>
      </c>
      <c r="E476" s="67"/>
    </row>
    <row r="477" spans="2:5" s="1" customFormat="1" ht="13.9" customHeight="1" x14ac:dyDescent="0.2">
      <c r="B477" s="63" t="s">
        <v>29</v>
      </c>
      <c r="C477" s="63" t="s">
        <v>29</v>
      </c>
      <c r="D477" s="63" t="s">
        <v>29</v>
      </c>
      <c r="E477" s="67"/>
    </row>
    <row r="478" spans="2:5" s="1" customFormat="1" ht="13.9" customHeight="1" x14ac:dyDescent="0.2">
      <c r="B478" s="63" t="s">
        <v>29</v>
      </c>
      <c r="C478" s="63" t="s">
        <v>29</v>
      </c>
      <c r="D478" s="63" t="s">
        <v>29</v>
      </c>
      <c r="E478" s="67"/>
    </row>
    <row r="479" spans="2:5" s="1" customFormat="1" ht="13.9" customHeight="1" x14ac:dyDescent="0.2">
      <c r="B479" s="63" t="s">
        <v>29</v>
      </c>
      <c r="C479" s="63" t="s">
        <v>29</v>
      </c>
      <c r="D479" s="63" t="s">
        <v>29</v>
      </c>
      <c r="E479" s="67"/>
    </row>
    <row r="480" spans="2:5" s="1" customFormat="1" ht="13.9" customHeight="1" x14ac:dyDescent="0.2">
      <c r="B480" s="63" t="s">
        <v>29</v>
      </c>
      <c r="C480" s="63" t="s">
        <v>29</v>
      </c>
      <c r="D480" s="63" t="s">
        <v>29</v>
      </c>
      <c r="E480" s="67"/>
    </row>
    <row r="481" spans="2:5" s="1" customFormat="1" ht="13.9" customHeight="1" x14ac:dyDescent="0.2">
      <c r="B481" s="63" t="s">
        <v>29</v>
      </c>
      <c r="C481" s="63" t="s">
        <v>29</v>
      </c>
      <c r="D481" s="63" t="s">
        <v>29</v>
      </c>
      <c r="E481" s="67"/>
    </row>
    <row r="482" spans="2:5" s="1" customFormat="1" ht="13.9" customHeight="1" x14ac:dyDescent="0.2">
      <c r="B482" s="63" t="s">
        <v>29</v>
      </c>
      <c r="C482" s="63" t="s">
        <v>29</v>
      </c>
      <c r="D482" s="63" t="s">
        <v>29</v>
      </c>
      <c r="E482" s="67"/>
    </row>
    <row r="483" spans="2:5" s="1" customFormat="1" ht="13.9" customHeight="1" x14ac:dyDescent="0.2">
      <c r="B483" s="63" t="s">
        <v>29</v>
      </c>
      <c r="C483" s="63" t="s">
        <v>29</v>
      </c>
      <c r="D483" s="63" t="s">
        <v>29</v>
      </c>
      <c r="E483" s="67"/>
    </row>
    <row r="484" spans="2:5" s="1" customFormat="1" ht="13.9" customHeight="1" x14ac:dyDescent="0.2">
      <c r="B484" s="63" t="s">
        <v>29</v>
      </c>
      <c r="C484" s="63" t="s">
        <v>29</v>
      </c>
      <c r="D484" s="63" t="s">
        <v>29</v>
      </c>
      <c r="E484" s="67"/>
    </row>
    <row r="485" spans="2:5" s="1" customFormat="1" ht="13.9" customHeight="1" x14ac:dyDescent="0.2">
      <c r="B485" s="63" t="s">
        <v>29</v>
      </c>
      <c r="C485" s="63" t="s">
        <v>29</v>
      </c>
      <c r="D485" s="63" t="s">
        <v>29</v>
      </c>
      <c r="E485" s="67"/>
    </row>
    <row r="486" spans="2:5" s="1" customFormat="1" ht="13.9" customHeight="1" x14ac:dyDescent="0.2">
      <c r="B486" s="63" t="s">
        <v>29</v>
      </c>
      <c r="C486" s="63" t="s">
        <v>29</v>
      </c>
      <c r="D486" s="63" t="s">
        <v>29</v>
      </c>
      <c r="E486" s="67"/>
    </row>
    <row r="487" spans="2:5" s="1" customFormat="1" ht="13.9" customHeight="1" x14ac:dyDescent="0.2">
      <c r="B487" s="63" t="s">
        <v>29</v>
      </c>
      <c r="C487" s="63" t="s">
        <v>29</v>
      </c>
      <c r="D487" s="63" t="s">
        <v>29</v>
      </c>
      <c r="E487" s="67"/>
    </row>
    <row r="488" spans="2:5" s="1" customFormat="1" ht="13.9" customHeight="1" x14ac:dyDescent="0.2">
      <c r="B488" s="63" t="s">
        <v>29</v>
      </c>
      <c r="C488" s="63" t="s">
        <v>29</v>
      </c>
      <c r="D488" s="63" t="s">
        <v>29</v>
      </c>
      <c r="E488" s="67"/>
    </row>
    <row r="489" spans="2:5" s="1" customFormat="1" ht="13.9" customHeight="1" x14ac:dyDescent="0.2">
      <c r="B489" s="63" t="s">
        <v>29</v>
      </c>
      <c r="C489" s="63" t="s">
        <v>29</v>
      </c>
      <c r="D489" s="63" t="s">
        <v>29</v>
      </c>
      <c r="E489" s="67"/>
    </row>
    <row r="490" spans="2:5" s="1" customFormat="1" ht="13.9" customHeight="1" x14ac:dyDescent="0.2">
      <c r="B490" s="63" t="s">
        <v>29</v>
      </c>
      <c r="C490" s="63" t="s">
        <v>29</v>
      </c>
      <c r="D490" s="63" t="s">
        <v>29</v>
      </c>
      <c r="E490" s="67"/>
    </row>
    <row r="491" spans="2:5" s="1" customFormat="1" ht="13.9" customHeight="1" x14ac:dyDescent="0.2">
      <c r="B491" s="63" t="s">
        <v>29</v>
      </c>
      <c r="C491" s="63" t="s">
        <v>29</v>
      </c>
      <c r="D491" s="63" t="s">
        <v>29</v>
      </c>
      <c r="E491" s="67"/>
    </row>
    <row r="492" spans="2:5" s="1" customFormat="1" ht="13.9" customHeight="1" x14ac:dyDescent="0.2">
      <c r="B492" s="63" t="s">
        <v>29</v>
      </c>
      <c r="C492" s="63" t="s">
        <v>29</v>
      </c>
      <c r="D492" s="63" t="s">
        <v>29</v>
      </c>
      <c r="E492" s="67"/>
    </row>
    <row r="493" spans="2:5" s="1" customFormat="1" ht="13.9" customHeight="1" x14ac:dyDescent="0.2">
      <c r="B493" s="63" t="s">
        <v>29</v>
      </c>
      <c r="C493" s="63" t="s">
        <v>29</v>
      </c>
      <c r="D493" s="63" t="s">
        <v>29</v>
      </c>
      <c r="E493" s="67"/>
    </row>
    <row r="494" spans="2:5" s="1" customFormat="1" ht="13.9" customHeight="1" x14ac:dyDescent="0.2">
      <c r="B494" s="63" t="s">
        <v>29</v>
      </c>
      <c r="C494" s="63" t="s">
        <v>29</v>
      </c>
      <c r="D494" s="63" t="s">
        <v>29</v>
      </c>
      <c r="E494" s="67"/>
    </row>
    <row r="495" spans="2:5" s="1" customFormat="1" ht="13.9" customHeight="1" x14ac:dyDescent="0.2">
      <c r="B495" s="63" t="s">
        <v>29</v>
      </c>
      <c r="C495" s="63" t="s">
        <v>29</v>
      </c>
      <c r="D495" s="63" t="s">
        <v>29</v>
      </c>
      <c r="E495" s="67"/>
    </row>
    <row r="496" spans="2:5" s="1" customFormat="1" ht="13.9" customHeight="1" x14ac:dyDescent="0.2">
      <c r="B496" s="63" t="s">
        <v>29</v>
      </c>
      <c r="C496" s="63" t="s">
        <v>29</v>
      </c>
      <c r="D496" s="63" t="s">
        <v>29</v>
      </c>
      <c r="E496" s="67"/>
    </row>
    <row r="497" spans="2:5" s="1" customFormat="1" ht="13.9" customHeight="1" x14ac:dyDescent="0.2">
      <c r="B497" s="63" t="s">
        <v>29</v>
      </c>
      <c r="C497" s="63" t="s">
        <v>29</v>
      </c>
      <c r="D497" s="63" t="s">
        <v>29</v>
      </c>
      <c r="E497" s="67"/>
    </row>
    <row r="498" spans="2:5" s="1" customFormat="1" ht="13.9" customHeight="1" x14ac:dyDescent="0.2">
      <c r="B498" s="63" t="s">
        <v>29</v>
      </c>
      <c r="C498" s="63" t="s">
        <v>29</v>
      </c>
      <c r="D498" s="63" t="s">
        <v>29</v>
      </c>
      <c r="E498" s="67"/>
    </row>
    <row r="499" spans="2:5" s="1" customFormat="1" ht="13.9" customHeight="1" x14ac:dyDescent="0.2">
      <c r="B499" s="63" t="s">
        <v>29</v>
      </c>
      <c r="C499" s="63" t="s">
        <v>29</v>
      </c>
      <c r="D499" s="63" t="s">
        <v>29</v>
      </c>
      <c r="E499" s="67"/>
    </row>
    <row r="500" spans="2:5" s="1" customFormat="1" ht="13.9" customHeight="1" x14ac:dyDescent="0.2">
      <c r="B500" s="63" t="s">
        <v>29</v>
      </c>
      <c r="C500" s="63" t="s">
        <v>29</v>
      </c>
      <c r="D500" s="63" t="s">
        <v>29</v>
      </c>
      <c r="E500" s="67"/>
    </row>
    <row r="501" spans="2:5" s="1" customFormat="1" ht="13.9" customHeight="1" x14ac:dyDescent="0.2">
      <c r="B501" s="63" t="s">
        <v>29</v>
      </c>
      <c r="C501" s="63" t="s">
        <v>29</v>
      </c>
      <c r="D501" s="63" t="s">
        <v>29</v>
      </c>
      <c r="E501" s="67"/>
    </row>
    <row r="502" spans="2:5" s="1" customFormat="1" ht="13.9" customHeight="1" x14ac:dyDescent="0.2">
      <c r="B502" s="63" t="s">
        <v>29</v>
      </c>
      <c r="C502" s="63" t="s">
        <v>29</v>
      </c>
      <c r="D502" s="63" t="s">
        <v>29</v>
      </c>
      <c r="E502" s="67"/>
    </row>
    <row r="503" spans="2:5" s="1" customFormat="1" ht="13.9" customHeight="1" x14ac:dyDescent="0.2">
      <c r="B503" s="63" t="s">
        <v>29</v>
      </c>
      <c r="C503" s="63" t="s">
        <v>29</v>
      </c>
      <c r="D503" s="63" t="s">
        <v>29</v>
      </c>
      <c r="E503" s="67"/>
    </row>
    <row r="504" spans="2:5" s="1" customFormat="1" ht="13.9" customHeight="1" x14ac:dyDescent="0.2">
      <c r="B504" s="63" t="s">
        <v>29</v>
      </c>
      <c r="C504" s="63" t="s">
        <v>29</v>
      </c>
      <c r="D504" s="63" t="s">
        <v>29</v>
      </c>
      <c r="E504" s="67"/>
    </row>
    <row r="505" spans="2:5" s="1" customFormat="1" ht="13.9" customHeight="1" x14ac:dyDescent="0.2">
      <c r="B505" s="63" t="s">
        <v>29</v>
      </c>
      <c r="C505" s="63" t="s">
        <v>29</v>
      </c>
      <c r="D505" s="63" t="s">
        <v>29</v>
      </c>
      <c r="E505" s="67"/>
    </row>
    <row r="506" spans="2:5" s="1" customFormat="1" ht="13.9" customHeight="1" x14ac:dyDescent="0.2">
      <c r="B506" s="63" t="s">
        <v>29</v>
      </c>
      <c r="C506" s="63" t="s">
        <v>29</v>
      </c>
      <c r="D506" s="63" t="s">
        <v>29</v>
      </c>
      <c r="E506" s="67"/>
    </row>
    <row r="507" spans="2:5" s="1" customFormat="1" ht="13.9" customHeight="1" x14ac:dyDescent="0.2">
      <c r="B507" s="63" t="s">
        <v>29</v>
      </c>
      <c r="C507" s="63" t="s">
        <v>29</v>
      </c>
      <c r="D507" s="63" t="s">
        <v>29</v>
      </c>
      <c r="E507" s="67"/>
    </row>
    <row r="508" spans="2:5" s="1" customFormat="1" ht="13.9" customHeight="1" x14ac:dyDescent="0.2">
      <c r="B508" s="63" t="s">
        <v>29</v>
      </c>
      <c r="C508" s="63" t="s">
        <v>29</v>
      </c>
      <c r="D508" s="63" t="s">
        <v>29</v>
      </c>
      <c r="E508" s="67"/>
    </row>
    <row r="509" spans="2:5" s="1" customFormat="1" ht="13.9" customHeight="1" x14ac:dyDescent="0.2">
      <c r="B509" s="63" t="s">
        <v>29</v>
      </c>
      <c r="C509" s="63" t="s">
        <v>29</v>
      </c>
      <c r="D509" s="63" t="s">
        <v>29</v>
      </c>
      <c r="E509" s="67"/>
    </row>
    <row r="510" spans="2:5" s="1" customFormat="1" ht="13.9" customHeight="1" x14ac:dyDescent="0.2">
      <c r="B510" s="63" t="s">
        <v>29</v>
      </c>
      <c r="C510" s="63" t="s">
        <v>29</v>
      </c>
      <c r="D510" s="63" t="s">
        <v>29</v>
      </c>
      <c r="E510" s="67"/>
    </row>
    <row r="511" spans="2:5" s="1" customFormat="1" ht="13.9" customHeight="1" x14ac:dyDescent="0.2">
      <c r="B511" s="63" t="s">
        <v>29</v>
      </c>
      <c r="C511" s="63" t="s">
        <v>29</v>
      </c>
      <c r="D511" s="63" t="s">
        <v>29</v>
      </c>
      <c r="E511" s="67"/>
    </row>
    <row r="512" spans="2:5" s="1" customFormat="1" ht="13.9" customHeight="1" x14ac:dyDescent="0.2">
      <c r="B512" s="63" t="s">
        <v>29</v>
      </c>
      <c r="C512" s="63" t="s">
        <v>29</v>
      </c>
      <c r="D512" s="63" t="s">
        <v>29</v>
      </c>
      <c r="E512" s="67"/>
    </row>
    <row r="513" spans="2:5" s="1" customFormat="1" ht="13.9" customHeight="1" x14ac:dyDescent="0.2">
      <c r="B513" s="63" t="s">
        <v>29</v>
      </c>
      <c r="C513" s="63" t="s">
        <v>29</v>
      </c>
      <c r="D513" s="63" t="s">
        <v>29</v>
      </c>
      <c r="E513" s="67"/>
    </row>
    <row r="514" spans="2:5" s="1" customFormat="1" ht="13.9" customHeight="1" x14ac:dyDescent="0.2">
      <c r="B514" s="63" t="s">
        <v>29</v>
      </c>
      <c r="C514" s="63" t="s">
        <v>29</v>
      </c>
      <c r="D514" s="63" t="s">
        <v>29</v>
      </c>
      <c r="E514" s="67"/>
    </row>
    <row r="515" spans="2:5" s="1" customFormat="1" ht="13.9" customHeight="1" x14ac:dyDescent="0.2">
      <c r="B515" s="63" t="s">
        <v>29</v>
      </c>
      <c r="C515" s="63" t="s">
        <v>29</v>
      </c>
      <c r="D515" s="63" t="s">
        <v>29</v>
      </c>
      <c r="E515" s="67"/>
    </row>
    <row r="516" spans="2:5" s="1" customFormat="1" ht="13.9" customHeight="1" x14ac:dyDescent="0.2">
      <c r="B516" s="63" t="s">
        <v>29</v>
      </c>
      <c r="C516" s="63" t="s">
        <v>29</v>
      </c>
      <c r="D516" s="63" t="s">
        <v>29</v>
      </c>
      <c r="E516" s="67"/>
    </row>
    <row r="517" spans="2:5" s="1" customFormat="1" ht="13.9" customHeight="1" x14ac:dyDescent="0.2">
      <c r="B517" s="63" t="s">
        <v>29</v>
      </c>
      <c r="C517" s="63" t="s">
        <v>29</v>
      </c>
      <c r="D517" s="63" t="s">
        <v>29</v>
      </c>
      <c r="E517" s="67"/>
    </row>
    <row r="518" spans="2:5" s="1" customFormat="1" ht="13.9" customHeight="1" x14ac:dyDescent="0.2">
      <c r="B518" s="63" t="s">
        <v>29</v>
      </c>
      <c r="C518" s="63" t="s">
        <v>29</v>
      </c>
      <c r="D518" s="63" t="s">
        <v>29</v>
      </c>
      <c r="E518" s="67"/>
    </row>
    <row r="519" spans="2:5" s="1" customFormat="1" ht="13.9" customHeight="1" x14ac:dyDescent="0.2">
      <c r="B519" s="63" t="s">
        <v>29</v>
      </c>
      <c r="C519" s="63" t="s">
        <v>29</v>
      </c>
      <c r="D519" s="63" t="s">
        <v>29</v>
      </c>
      <c r="E519" s="67"/>
    </row>
    <row r="520" spans="2:5" s="1" customFormat="1" ht="13.9" customHeight="1" x14ac:dyDescent="0.2">
      <c r="B520" s="63" t="s">
        <v>29</v>
      </c>
      <c r="C520" s="63" t="s">
        <v>29</v>
      </c>
      <c r="D520" s="63" t="s">
        <v>29</v>
      </c>
      <c r="E520" s="67"/>
    </row>
    <row r="521" spans="2:5" s="1" customFormat="1" ht="13.9" customHeight="1" x14ac:dyDescent="0.2">
      <c r="B521" s="63" t="s">
        <v>29</v>
      </c>
      <c r="C521" s="63" t="s">
        <v>29</v>
      </c>
      <c r="D521" s="63" t="s">
        <v>29</v>
      </c>
      <c r="E521" s="67"/>
    </row>
    <row r="522" spans="2:5" s="1" customFormat="1" ht="13.9" customHeight="1" x14ac:dyDescent="0.2">
      <c r="B522" s="63" t="s">
        <v>29</v>
      </c>
      <c r="C522" s="63" t="s">
        <v>29</v>
      </c>
      <c r="D522" s="63" t="s">
        <v>29</v>
      </c>
      <c r="E522" s="67"/>
    </row>
    <row r="523" spans="2:5" s="1" customFormat="1" ht="13.9" customHeight="1" x14ac:dyDescent="0.2">
      <c r="B523" s="63" t="s">
        <v>29</v>
      </c>
      <c r="C523" s="63" t="s">
        <v>29</v>
      </c>
      <c r="D523" s="63" t="s">
        <v>29</v>
      </c>
      <c r="E523" s="67"/>
    </row>
    <row r="524" spans="2:5" s="1" customFormat="1" ht="13.9" customHeight="1" x14ac:dyDescent="0.2">
      <c r="B524" s="63" t="s">
        <v>29</v>
      </c>
      <c r="C524" s="63" t="s">
        <v>29</v>
      </c>
      <c r="D524" s="63" t="s">
        <v>29</v>
      </c>
      <c r="E524" s="67"/>
    </row>
    <row r="525" spans="2:5" s="1" customFormat="1" ht="13.9" customHeight="1" x14ac:dyDescent="0.2">
      <c r="B525" s="63" t="s">
        <v>29</v>
      </c>
      <c r="C525" s="63" t="s">
        <v>29</v>
      </c>
      <c r="D525" s="63" t="s">
        <v>29</v>
      </c>
      <c r="E525" s="67"/>
    </row>
    <row r="526" spans="2:5" s="1" customFormat="1" ht="13.9" customHeight="1" x14ac:dyDescent="0.2">
      <c r="B526" s="63" t="s">
        <v>29</v>
      </c>
      <c r="C526" s="63" t="s">
        <v>29</v>
      </c>
      <c r="D526" s="63" t="s">
        <v>29</v>
      </c>
      <c r="E526" s="67"/>
    </row>
    <row r="527" spans="2:5" s="1" customFormat="1" ht="13.9" customHeight="1" x14ac:dyDescent="0.2">
      <c r="B527" s="63" t="s">
        <v>29</v>
      </c>
      <c r="C527" s="63" t="s">
        <v>29</v>
      </c>
      <c r="D527" s="63" t="s">
        <v>29</v>
      </c>
      <c r="E527" s="67"/>
    </row>
    <row r="528" spans="2:5" s="1" customFormat="1" ht="13.9" customHeight="1" x14ac:dyDescent="0.2">
      <c r="B528" s="63" t="s">
        <v>29</v>
      </c>
      <c r="C528" s="63" t="s">
        <v>29</v>
      </c>
      <c r="D528" s="63" t="s">
        <v>29</v>
      </c>
      <c r="E528" s="67"/>
    </row>
    <row r="529" spans="2:5" s="1" customFormat="1" ht="13.9" customHeight="1" x14ac:dyDescent="0.2">
      <c r="B529" s="63" t="s">
        <v>29</v>
      </c>
      <c r="C529" s="63" t="s">
        <v>29</v>
      </c>
      <c r="D529" s="63" t="s">
        <v>29</v>
      </c>
      <c r="E529" s="67"/>
    </row>
    <row r="530" spans="2:5" s="1" customFormat="1" ht="13.9" customHeight="1" x14ac:dyDescent="0.2">
      <c r="B530" s="63" t="s">
        <v>29</v>
      </c>
      <c r="C530" s="63" t="s">
        <v>29</v>
      </c>
      <c r="D530" s="63" t="s">
        <v>29</v>
      </c>
      <c r="E530" s="67"/>
    </row>
    <row r="531" spans="2:5" s="1" customFormat="1" ht="13.9" customHeight="1" x14ac:dyDescent="0.2">
      <c r="B531" s="63" t="s">
        <v>29</v>
      </c>
      <c r="C531" s="63" t="s">
        <v>29</v>
      </c>
      <c r="D531" s="63" t="s">
        <v>29</v>
      </c>
      <c r="E531" s="67"/>
    </row>
    <row r="532" spans="2:5" s="1" customFormat="1" ht="13.9" customHeight="1" x14ac:dyDescent="0.2">
      <c r="B532" s="63" t="s">
        <v>29</v>
      </c>
      <c r="C532" s="63" t="s">
        <v>29</v>
      </c>
      <c r="D532" s="63" t="s">
        <v>29</v>
      </c>
      <c r="E532" s="67"/>
    </row>
    <row r="533" spans="2:5" s="1" customFormat="1" ht="13.9" customHeight="1" x14ac:dyDescent="0.2">
      <c r="B533" s="63" t="s">
        <v>29</v>
      </c>
      <c r="C533" s="63" t="s">
        <v>29</v>
      </c>
      <c r="D533" s="63" t="s">
        <v>29</v>
      </c>
      <c r="E533" s="67"/>
    </row>
    <row r="534" spans="2:5" s="1" customFormat="1" ht="13.9" customHeight="1" x14ac:dyDescent="0.2">
      <c r="B534" s="63" t="s">
        <v>29</v>
      </c>
      <c r="C534" s="63" t="s">
        <v>29</v>
      </c>
      <c r="D534" s="63" t="s">
        <v>29</v>
      </c>
      <c r="E534" s="67"/>
    </row>
    <row r="535" spans="2:5" s="1" customFormat="1" ht="13.9" customHeight="1" x14ac:dyDescent="0.2">
      <c r="B535" s="63" t="s">
        <v>29</v>
      </c>
      <c r="C535" s="63" t="s">
        <v>29</v>
      </c>
      <c r="D535" s="63" t="s">
        <v>29</v>
      </c>
      <c r="E535" s="67"/>
    </row>
    <row r="536" spans="2:5" s="1" customFormat="1" ht="13.9" customHeight="1" x14ac:dyDescent="0.2">
      <c r="B536" s="63" t="s">
        <v>29</v>
      </c>
      <c r="C536" s="63" t="s">
        <v>29</v>
      </c>
      <c r="D536" s="63" t="s">
        <v>29</v>
      </c>
      <c r="E536" s="67"/>
    </row>
    <row r="537" spans="2:5" s="1" customFormat="1" ht="13.9" customHeight="1" x14ac:dyDescent="0.2">
      <c r="B537" s="63" t="s">
        <v>29</v>
      </c>
      <c r="C537" s="63" t="s">
        <v>29</v>
      </c>
      <c r="D537" s="63" t="s">
        <v>29</v>
      </c>
      <c r="E537" s="67"/>
    </row>
    <row r="538" spans="2:5" s="1" customFormat="1" ht="13.9" customHeight="1" x14ac:dyDescent="0.2">
      <c r="B538" s="63" t="s">
        <v>29</v>
      </c>
      <c r="C538" s="63" t="s">
        <v>29</v>
      </c>
      <c r="D538" s="63" t="s">
        <v>29</v>
      </c>
      <c r="E538" s="67"/>
    </row>
    <row r="539" spans="2:5" s="1" customFormat="1" ht="13.9" customHeight="1" x14ac:dyDescent="0.2">
      <c r="B539" s="63" t="s">
        <v>29</v>
      </c>
      <c r="C539" s="63" t="s">
        <v>29</v>
      </c>
      <c r="D539" s="63" t="s">
        <v>29</v>
      </c>
      <c r="E539" s="67"/>
    </row>
    <row r="540" spans="2:5" s="1" customFormat="1" ht="13.9" customHeight="1" x14ac:dyDescent="0.2">
      <c r="B540" s="63" t="s">
        <v>29</v>
      </c>
      <c r="C540" s="63" t="s">
        <v>29</v>
      </c>
      <c r="D540" s="63" t="s">
        <v>29</v>
      </c>
      <c r="E540" s="67"/>
    </row>
    <row r="541" spans="2:5" s="1" customFormat="1" ht="13.9" customHeight="1" x14ac:dyDescent="0.2">
      <c r="B541" s="63" t="s">
        <v>29</v>
      </c>
      <c r="C541" s="63" t="s">
        <v>29</v>
      </c>
      <c r="D541" s="63" t="s">
        <v>29</v>
      </c>
      <c r="E541" s="67"/>
    </row>
    <row r="542" spans="2:5" s="1" customFormat="1" ht="13.9" customHeight="1" x14ac:dyDescent="0.2">
      <c r="B542" s="63" t="s">
        <v>29</v>
      </c>
      <c r="C542" s="63" t="s">
        <v>29</v>
      </c>
      <c r="D542" s="63" t="s">
        <v>29</v>
      </c>
      <c r="E542" s="67"/>
    </row>
    <row r="543" spans="2:5" s="1" customFormat="1" ht="13.9" customHeight="1" x14ac:dyDescent="0.2">
      <c r="B543" s="63" t="s">
        <v>29</v>
      </c>
      <c r="C543" s="63" t="s">
        <v>29</v>
      </c>
      <c r="D543" s="63" t="s">
        <v>29</v>
      </c>
      <c r="E543" s="67"/>
    </row>
    <row r="544" spans="2:5" s="1" customFormat="1" ht="13.9" customHeight="1" x14ac:dyDescent="0.2">
      <c r="B544" s="63" t="s">
        <v>29</v>
      </c>
      <c r="C544" s="63" t="s">
        <v>29</v>
      </c>
      <c r="D544" s="63" t="s">
        <v>29</v>
      </c>
      <c r="E544" s="67"/>
    </row>
    <row r="545" spans="2:5" s="1" customFormat="1" ht="13.9" customHeight="1" x14ac:dyDescent="0.2">
      <c r="B545" s="63" t="s">
        <v>29</v>
      </c>
      <c r="C545" s="63" t="s">
        <v>29</v>
      </c>
      <c r="D545" s="63" t="s">
        <v>29</v>
      </c>
      <c r="E545" s="67"/>
    </row>
    <row r="546" spans="2:5" s="1" customFormat="1" ht="13.9" customHeight="1" x14ac:dyDescent="0.2">
      <c r="B546" s="63" t="s">
        <v>29</v>
      </c>
      <c r="C546" s="63" t="s">
        <v>29</v>
      </c>
      <c r="D546" s="63" t="s">
        <v>29</v>
      </c>
      <c r="E546" s="67"/>
    </row>
    <row r="547" spans="2:5" s="1" customFormat="1" ht="13.9" customHeight="1" x14ac:dyDescent="0.2">
      <c r="B547" s="63" t="s">
        <v>29</v>
      </c>
      <c r="C547" s="63" t="s">
        <v>29</v>
      </c>
      <c r="D547" s="63" t="s">
        <v>29</v>
      </c>
      <c r="E547" s="67"/>
    </row>
    <row r="548" spans="2:5" s="1" customFormat="1" ht="13.9" customHeight="1" x14ac:dyDescent="0.2">
      <c r="B548" s="63" t="s">
        <v>29</v>
      </c>
      <c r="C548" s="63" t="s">
        <v>29</v>
      </c>
      <c r="D548" s="63" t="s">
        <v>29</v>
      </c>
      <c r="E548" s="67"/>
    </row>
    <row r="549" spans="2:5" s="1" customFormat="1" ht="13.9" customHeight="1" x14ac:dyDescent="0.2">
      <c r="B549" s="63" t="s">
        <v>29</v>
      </c>
      <c r="C549" s="63" t="s">
        <v>29</v>
      </c>
      <c r="D549" s="63" t="s">
        <v>29</v>
      </c>
      <c r="E549" s="67"/>
    </row>
    <row r="550" spans="2:5" s="1" customFormat="1" ht="13.9" customHeight="1" x14ac:dyDescent="0.2">
      <c r="B550" s="63" t="s">
        <v>29</v>
      </c>
      <c r="C550" s="63" t="s">
        <v>29</v>
      </c>
      <c r="D550" s="63" t="s">
        <v>29</v>
      </c>
      <c r="E550" s="67"/>
    </row>
    <row r="551" spans="2:5" s="1" customFormat="1" ht="13.9" customHeight="1" x14ac:dyDescent="0.2">
      <c r="B551" s="63" t="s">
        <v>29</v>
      </c>
      <c r="C551" s="63" t="s">
        <v>29</v>
      </c>
      <c r="D551" s="63" t="s">
        <v>29</v>
      </c>
      <c r="E551" s="67"/>
    </row>
    <row r="552" spans="2:5" s="1" customFormat="1" ht="13.9" customHeight="1" x14ac:dyDescent="0.2">
      <c r="B552" s="63" t="s">
        <v>29</v>
      </c>
      <c r="C552" s="63" t="s">
        <v>29</v>
      </c>
      <c r="D552" s="63" t="s">
        <v>29</v>
      </c>
      <c r="E552" s="67"/>
    </row>
    <row r="553" spans="2:5" s="1" customFormat="1" ht="13.9" customHeight="1" x14ac:dyDescent="0.2">
      <c r="B553" s="63" t="s">
        <v>29</v>
      </c>
      <c r="C553" s="63" t="s">
        <v>29</v>
      </c>
      <c r="D553" s="63" t="s">
        <v>29</v>
      </c>
      <c r="E553" s="67"/>
    </row>
    <row r="554" spans="2:5" s="1" customFormat="1" ht="13.9" customHeight="1" x14ac:dyDescent="0.2">
      <c r="B554" s="63" t="s">
        <v>29</v>
      </c>
      <c r="C554" s="63" t="s">
        <v>29</v>
      </c>
      <c r="D554" s="63" t="s">
        <v>29</v>
      </c>
      <c r="E554" s="67"/>
    </row>
    <row r="555" spans="2:5" s="1" customFormat="1" ht="13.9" customHeight="1" x14ac:dyDescent="0.2">
      <c r="B555" s="63" t="s">
        <v>29</v>
      </c>
      <c r="C555" s="63" t="s">
        <v>29</v>
      </c>
      <c r="D555" s="63" t="s">
        <v>29</v>
      </c>
      <c r="E555" s="67"/>
    </row>
    <row r="556" spans="2:5" s="1" customFormat="1" ht="13.9" customHeight="1" x14ac:dyDescent="0.2">
      <c r="B556" s="63" t="s">
        <v>29</v>
      </c>
      <c r="C556" s="63" t="s">
        <v>29</v>
      </c>
      <c r="D556" s="63" t="s">
        <v>29</v>
      </c>
      <c r="E556" s="67"/>
    </row>
    <row r="557" spans="2:5" s="1" customFormat="1" ht="13.9" customHeight="1" x14ac:dyDescent="0.2">
      <c r="B557" s="63" t="s">
        <v>29</v>
      </c>
      <c r="C557" s="63" t="s">
        <v>29</v>
      </c>
      <c r="D557" s="63" t="s">
        <v>29</v>
      </c>
      <c r="E557" s="67"/>
    </row>
    <row r="558" spans="2:5" s="1" customFormat="1" ht="13.9" customHeight="1" x14ac:dyDescent="0.2">
      <c r="B558" s="63" t="s">
        <v>29</v>
      </c>
      <c r="C558" s="63" t="s">
        <v>29</v>
      </c>
      <c r="D558" s="63" t="s">
        <v>29</v>
      </c>
      <c r="E558" s="67"/>
    </row>
    <row r="559" spans="2:5" s="1" customFormat="1" ht="13.9" customHeight="1" x14ac:dyDescent="0.2">
      <c r="B559" s="63" t="s">
        <v>29</v>
      </c>
      <c r="C559" s="63" t="s">
        <v>29</v>
      </c>
      <c r="D559" s="63" t="s">
        <v>29</v>
      </c>
      <c r="E559" s="67"/>
    </row>
    <row r="560" spans="2:5" s="1" customFormat="1" ht="13.9" customHeight="1" x14ac:dyDescent="0.2">
      <c r="B560" s="63" t="s">
        <v>29</v>
      </c>
      <c r="C560" s="63" t="s">
        <v>29</v>
      </c>
      <c r="D560" s="63" t="s">
        <v>29</v>
      </c>
      <c r="E560" s="67"/>
    </row>
    <row r="561" spans="2:5" s="1" customFormat="1" ht="13.9" customHeight="1" x14ac:dyDescent="0.2">
      <c r="B561" s="63" t="s">
        <v>29</v>
      </c>
      <c r="C561" s="63" t="s">
        <v>29</v>
      </c>
      <c r="D561" s="63" t="s">
        <v>29</v>
      </c>
      <c r="E561" s="67"/>
    </row>
    <row r="562" spans="2:5" s="1" customFormat="1" ht="13.9" customHeight="1" x14ac:dyDescent="0.2">
      <c r="B562" s="63" t="s">
        <v>29</v>
      </c>
      <c r="C562" s="63" t="s">
        <v>29</v>
      </c>
      <c r="D562" s="63" t="s">
        <v>29</v>
      </c>
      <c r="E562" s="67"/>
    </row>
    <row r="563" spans="2:5" s="1" customFormat="1" ht="13.9" customHeight="1" x14ac:dyDescent="0.2">
      <c r="B563" s="63" t="s">
        <v>29</v>
      </c>
      <c r="C563" s="63" t="s">
        <v>29</v>
      </c>
      <c r="D563" s="63" t="s">
        <v>29</v>
      </c>
      <c r="E563" s="67"/>
    </row>
    <row r="564" spans="2:5" s="1" customFormat="1" ht="13.9" customHeight="1" x14ac:dyDescent="0.2">
      <c r="B564" s="63" t="s">
        <v>29</v>
      </c>
      <c r="C564" s="63" t="s">
        <v>29</v>
      </c>
      <c r="D564" s="63" t="s">
        <v>29</v>
      </c>
      <c r="E564" s="67"/>
    </row>
    <row r="565" spans="2:5" s="1" customFormat="1" ht="13.9" customHeight="1" x14ac:dyDescent="0.2">
      <c r="B565" s="63" t="s">
        <v>29</v>
      </c>
      <c r="C565" s="63" t="s">
        <v>29</v>
      </c>
      <c r="D565" s="63" t="s">
        <v>29</v>
      </c>
      <c r="E565" s="67"/>
    </row>
    <row r="566" spans="2:5" s="1" customFormat="1" ht="13.9" customHeight="1" x14ac:dyDescent="0.2">
      <c r="B566" s="63" t="s">
        <v>29</v>
      </c>
      <c r="C566" s="63" t="s">
        <v>29</v>
      </c>
      <c r="D566" s="63" t="s">
        <v>29</v>
      </c>
      <c r="E566" s="67"/>
    </row>
    <row r="567" spans="2:5" s="1" customFormat="1" ht="13.9" customHeight="1" x14ac:dyDescent="0.2">
      <c r="B567" s="63" t="s">
        <v>29</v>
      </c>
      <c r="C567" s="63" t="s">
        <v>29</v>
      </c>
      <c r="D567" s="63" t="s">
        <v>29</v>
      </c>
      <c r="E567" s="67"/>
    </row>
    <row r="568" spans="2:5" s="1" customFormat="1" ht="13.9" customHeight="1" x14ac:dyDescent="0.2">
      <c r="B568" s="63" t="s">
        <v>29</v>
      </c>
      <c r="C568" s="63" t="s">
        <v>29</v>
      </c>
      <c r="D568" s="63" t="s">
        <v>29</v>
      </c>
      <c r="E568" s="67"/>
    </row>
    <row r="569" spans="2:5" s="1" customFormat="1" ht="13.9" customHeight="1" x14ac:dyDescent="0.2">
      <c r="B569" s="63" t="s">
        <v>29</v>
      </c>
      <c r="C569" s="63" t="s">
        <v>29</v>
      </c>
      <c r="D569" s="63" t="s">
        <v>29</v>
      </c>
      <c r="E569" s="67"/>
    </row>
    <row r="570" spans="2:5" s="1" customFormat="1" ht="13.9" customHeight="1" x14ac:dyDescent="0.2">
      <c r="B570" s="63" t="s">
        <v>29</v>
      </c>
      <c r="C570" s="63" t="s">
        <v>29</v>
      </c>
      <c r="D570" s="63" t="s">
        <v>29</v>
      </c>
      <c r="E570" s="67"/>
    </row>
    <row r="571" spans="2:5" s="1" customFormat="1" ht="13.9" customHeight="1" x14ac:dyDescent="0.2">
      <c r="B571" s="63" t="s">
        <v>29</v>
      </c>
      <c r="C571" s="63" t="s">
        <v>29</v>
      </c>
      <c r="D571" s="63" t="s">
        <v>29</v>
      </c>
      <c r="E571" s="67"/>
    </row>
    <row r="572" spans="2:5" s="1" customFormat="1" ht="13.9" customHeight="1" x14ac:dyDescent="0.2">
      <c r="B572" s="63" t="s">
        <v>29</v>
      </c>
      <c r="C572" s="63" t="s">
        <v>29</v>
      </c>
      <c r="D572" s="63" t="s">
        <v>29</v>
      </c>
      <c r="E572" s="67"/>
    </row>
    <row r="573" spans="2:5" s="1" customFormat="1" ht="13.9" customHeight="1" x14ac:dyDescent="0.2">
      <c r="B573" s="63" t="s">
        <v>29</v>
      </c>
      <c r="C573" s="63" t="s">
        <v>29</v>
      </c>
      <c r="D573" s="63" t="s">
        <v>29</v>
      </c>
      <c r="E573" s="67"/>
    </row>
    <row r="574" spans="2:5" s="1" customFormat="1" ht="13.9" customHeight="1" x14ac:dyDescent="0.2">
      <c r="B574" s="63" t="s">
        <v>29</v>
      </c>
      <c r="C574" s="63" t="s">
        <v>29</v>
      </c>
      <c r="D574" s="63" t="s">
        <v>29</v>
      </c>
      <c r="E574" s="67"/>
    </row>
    <row r="575" spans="2:5" s="1" customFormat="1" ht="13.9" customHeight="1" x14ac:dyDescent="0.2">
      <c r="B575" s="63" t="s">
        <v>29</v>
      </c>
      <c r="C575" s="63" t="s">
        <v>29</v>
      </c>
      <c r="D575" s="63" t="s">
        <v>29</v>
      </c>
      <c r="E575" s="67"/>
    </row>
    <row r="576" spans="2:5" s="1" customFormat="1" ht="13.9" customHeight="1" x14ac:dyDescent="0.2">
      <c r="B576" s="63" t="s">
        <v>29</v>
      </c>
      <c r="C576" s="63" t="s">
        <v>29</v>
      </c>
      <c r="D576" s="63" t="s">
        <v>29</v>
      </c>
      <c r="E576" s="67"/>
    </row>
    <row r="577" spans="2:5" s="1" customFormat="1" ht="13.9" customHeight="1" x14ac:dyDescent="0.2">
      <c r="B577" s="63" t="s">
        <v>29</v>
      </c>
      <c r="C577" s="63" t="s">
        <v>29</v>
      </c>
      <c r="D577" s="63" t="s">
        <v>29</v>
      </c>
      <c r="E577" s="67"/>
    </row>
    <row r="578" spans="2:5" s="1" customFormat="1" ht="13.9" customHeight="1" x14ac:dyDescent="0.2">
      <c r="B578" s="63" t="s">
        <v>29</v>
      </c>
      <c r="C578" s="63" t="s">
        <v>29</v>
      </c>
      <c r="D578" s="63" t="s">
        <v>29</v>
      </c>
      <c r="E578" s="67"/>
    </row>
    <row r="579" spans="2:5" s="1" customFormat="1" ht="13.9" customHeight="1" x14ac:dyDescent="0.2">
      <c r="B579" s="63" t="s">
        <v>29</v>
      </c>
      <c r="C579" s="63" t="s">
        <v>29</v>
      </c>
      <c r="D579" s="63" t="s">
        <v>29</v>
      </c>
      <c r="E579" s="67"/>
    </row>
    <row r="580" spans="2:5" s="1" customFormat="1" ht="13.9" customHeight="1" x14ac:dyDescent="0.2">
      <c r="B580" s="63" t="s">
        <v>29</v>
      </c>
      <c r="C580" s="63" t="s">
        <v>29</v>
      </c>
      <c r="D580" s="63" t="s">
        <v>29</v>
      </c>
      <c r="E580" s="67"/>
    </row>
    <row r="581" spans="2:5" s="1" customFormat="1" ht="13.9" customHeight="1" x14ac:dyDescent="0.2">
      <c r="B581" s="63" t="s">
        <v>29</v>
      </c>
      <c r="C581" s="63" t="s">
        <v>29</v>
      </c>
      <c r="D581" s="63" t="s">
        <v>29</v>
      </c>
      <c r="E581" s="67"/>
    </row>
    <row r="582" spans="2:5" s="1" customFormat="1" ht="13.9" customHeight="1" x14ac:dyDescent="0.2">
      <c r="B582" s="63" t="s">
        <v>29</v>
      </c>
      <c r="C582" s="63" t="s">
        <v>29</v>
      </c>
      <c r="D582" s="63" t="s">
        <v>29</v>
      </c>
      <c r="E582" s="67"/>
    </row>
    <row r="583" spans="2:5" s="1" customFormat="1" ht="13.9" customHeight="1" x14ac:dyDescent="0.2">
      <c r="B583" s="63" t="s">
        <v>29</v>
      </c>
      <c r="C583" s="63" t="s">
        <v>29</v>
      </c>
      <c r="D583" s="63" t="s">
        <v>29</v>
      </c>
      <c r="E583" s="67"/>
    </row>
    <row r="584" spans="2:5" s="1" customFormat="1" ht="13.9" customHeight="1" x14ac:dyDescent="0.2">
      <c r="B584" s="63" t="s">
        <v>29</v>
      </c>
      <c r="C584" s="63" t="s">
        <v>29</v>
      </c>
      <c r="D584" s="63" t="s">
        <v>29</v>
      </c>
      <c r="E584" s="67"/>
    </row>
    <row r="585" spans="2:5" s="1" customFormat="1" ht="13.9" customHeight="1" x14ac:dyDescent="0.2">
      <c r="B585" s="63" t="s">
        <v>29</v>
      </c>
      <c r="C585" s="63" t="s">
        <v>29</v>
      </c>
      <c r="D585" s="63" t="s">
        <v>29</v>
      </c>
      <c r="E585" s="67"/>
    </row>
    <row r="586" spans="2:5" s="1" customFormat="1" ht="13.9" customHeight="1" x14ac:dyDescent="0.2">
      <c r="B586" s="63" t="s">
        <v>29</v>
      </c>
      <c r="C586" s="63" t="s">
        <v>29</v>
      </c>
      <c r="D586" s="63" t="s">
        <v>29</v>
      </c>
      <c r="E586" s="67"/>
    </row>
    <row r="587" spans="2:5" s="1" customFormat="1" ht="13.9" customHeight="1" x14ac:dyDescent="0.2">
      <c r="B587" s="63" t="s">
        <v>29</v>
      </c>
      <c r="C587" s="63" t="s">
        <v>29</v>
      </c>
      <c r="D587" s="63" t="s">
        <v>29</v>
      </c>
      <c r="E587" s="67"/>
    </row>
    <row r="588" spans="2:5" s="1" customFormat="1" ht="13.9" customHeight="1" x14ac:dyDescent="0.2">
      <c r="B588" s="63" t="s">
        <v>29</v>
      </c>
      <c r="C588" s="63" t="s">
        <v>29</v>
      </c>
      <c r="D588" s="63" t="s">
        <v>29</v>
      </c>
      <c r="E588" s="67"/>
    </row>
    <row r="589" spans="2:5" s="1" customFormat="1" ht="13.9" customHeight="1" x14ac:dyDescent="0.2">
      <c r="B589" s="63" t="s">
        <v>29</v>
      </c>
      <c r="C589" s="63" t="s">
        <v>29</v>
      </c>
      <c r="D589" s="63" t="s">
        <v>29</v>
      </c>
      <c r="E589" s="67"/>
    </row>
    <row r="590" spans="2:5" s="1" customFormat="1" ht="13.9" customHeight="1" x14ac:dyDescent="0.2">
      <c r="B590" s="63" t="s">
        <v>29</v>
      </c>
      <c r="C590" s="63" t="s">
        <v>29</v>
      </c>
      <c r="D590" s="63" t="s">
        <v>29</v>
      </c>
      <c r="E590" s="67"/>
    </row>
    <row r="591" spans="2:5" s="1" customFormat="1" ht="13.9" customHeight="1" x14ac:dyDescent="0.2">
      <c r="B591" s="63" t="s">
        <v>29</v>
      </c>
      <c r="C591" s="63" t="s">
        <v>29</v>
      </c>
      <c r="D591" s="63" t="s">
        <v>29</v>
      </c>
      <c r="E591" s="67"/>
    </row>
    <row r="592" spans="2:5" s="1" customFormat="1" ht="13.9" customHeight="1" x14ac:dyDescent="0.2">
      <c r="B592" s="63" t="s">
        <v>29</v>
      </c>
      <c r="C592" s="63" t="s">
        <v>29</v>
      </c>
      <c r="D592" s="63" t="s">
        <v>29</v>
      </c>
      <c r="E592" s="67"/>
    </row>
    <row r="593" spans="2:5" s="1" customFormat="1" ht="13.9" customHeight="1" x14ac:dyDescent="0.2">
      <c r="B593" s="63" t="s">
        <v>29</v>
      </c>
      <c r="C593" s="63" t="s">
        <v>29</v>
      </c>
      <c r="D593" s="63" t="s">
        <v>29</v>
      </c>
      <c r="E593" s="67"/>
    </row>
    <row r="594" spans="2:5" s="1" customFormat="1" ht="13.9" customHeight="1" x14ac:dyDescent="0.2">
      <c r="B594" s="63" t="s">
        <v>29</v>
      </c>
      <c r="C594" s="63" t="s">
        <v>29</v>
      </c>
      <c r="D594" s="63" t="s">
        <v>29</v>
      </c>
      <c r="E594" s="67"/>
    </row>
    <row r="595" spans="2:5" s="1" customFormat="1" ht="13.9" customHeight="1" x14ac:dyDescent="0.2">
      <c r="B595" s="63" t="s">
        <v>29</v>
      </c>
      <c r="C595" s="63" t="s">
        <v>29</v>
      </c>
      <c r="D595" s="63" t="s">
        <v>29</v>
      </c>
      <c r="E595" s="67"/>
    </row>
    <row r="596" spans="2:5" s="1" customFormat="1" ht="13.9" customHeight="1" x14ac:dyDescent="0.2">
      <c r="B596" s="63" t="s">
        <v>29</v>
      </c>
      <c r="C596" s="63" t="s">
        <v>29</v>
      </c>
      <c r="D596" s="63" t="s">
        <v>29</v>
      </c>
      <c r="E596" s="67"/>
    </row>
    <row r="597" spans="2:5" s="1" customFormat="1" ht="13.9" customHeight="1" x14ac:dyDescent="0.2">
      <c r="B597" s="63" t="s">
        <v>29</v>
      </c>
      <c r="C597" s="63" t="s">
        <v>29</v>
      </c>
      <c r="D597" s="63" t="s">
        <v>29</v>
      </c>
      <c r="E597" s="67"/>
    </row>
    <row r="598" spans="2:5" s="1" customFormat="1" ht="13.9" customHeight="1" x14ac:dyDescent="0.2">
      <c r="B598" s="63" t="s">
        <v>29</v>
      </c>
      <c r="C598" s="63" t="s">
        <v>29</v>
      </c>
      <c r="D598" s="63" t="s">
        <v>29</v>
      </c>
      <c r="E598" s="67"/>
    </row>
    <row r="599" spans="2:5" s="1" customFormat="1" ht="13.9" customHeight="1" x14ac:dyDescent="0.2">
      <c r="B599" s="63" t="s">
        <v>29</v>
      </c>
      <c r="C599" s="63" t="s">
        <v>29</v>
      </c>
      <c r="D599" s="63" t="s">
        <v>29</v>
      </c>
      <c r="E599" s="67"/>
    </row>
    <row r="600" spans="2:5" s="1" customFormat="1" ht="13.9" customHeight="1" x14ac:dyDescent="0.2">
      <c r="B600" s="63" t="s">
        <v>29</v>
      </c>
      <c r="C600" s="63" t="s">
        <v>29</v>
      </c>
      <c r="D600" s="63" t="s">
        <v>29</v>
      </c>
      <c r="E600" s="67"/>
    </row>
    <row r="601" spans="2:5" s="1" customFormat="1" ht="13.9" customHeight="1" x14ac:dyDescent="0.2">
      <c r="B601" s="63" t="s">
        <v>29</v>
      </c>
      <c r="C601" s="63" t="s">
        <v>29</v>
      </c>
      <c r="D601" s="63" t="s">
        <v>29</v>
      </c>
      <c r="E601" s="67"/>
    </row>
    <row r="602" spans="2:5" s="1" customFormat="1" ht="13.9" customHeight="1" x14ac:dyDescent="0.2">
      <c r="B602" s="63" t="s">
        <v>29</v>
      </c>
      <c r="C602" s="63" t="s">
        <v>29</v>
      </c>
      <c r="D602" s="63" t="s">
        <v>29</v>
      </c>
      <c r="E602" s="67"/>
    </row>
    <row r="603" spans="2:5" s="1" customFormat="1" ht="13.9" customHeight="1" x14ac:dyDescent="0.2">
      <c r="B603" s="63" t="s">
        <v>29</v>
      </c>
      <c r="C603" s="63" t="s">
        <v>29</v>
      </c>
      <c r="D603" s="63" t="s">
        <v>29</v>
      </c>
      <c r="E603" s="67"/>
    </row>
    <row r="604" spans="2:5" s="1" customFormat="1" ht="13.9" customHeight="1" x14ac:dyDescent="0.2">
      <c r="B604" s="63" t="s">
        <v>29</v>
      </c>
      <c r="C604" s="63" t="s">
        <v>29</v>
      </c>
      <c r="D604" s="63" t="s">
        <v>29</v>
      </c>
      <c r="E604" s="67"/>
    </row>
    <row r="605" spans="2:5" s="1" customFormat="1" ht="13.9" customHeight="1" x14ac:dyDescent="0.2">
      <c r="B605" s="63" t="s">
        <v>29</v>
      </c>
      <c r="C605" s="63" t="s">
        <v>29</v>
      </c>
      <c r="D605" s="63" t="s">
        <v>29</v>
      </c>
      <c r="E605" s="67"/>
    </row>
    <row r="606" spans="2:5" s="1" customFormat="1" ht="13.9" customHeight="1" x14ac:dyDescent="0.2">
      <c r="B606" s="63" t="s">
        <v>29</v>
      </c>
      <c r="C606" s="63" t="s">
        <v>29</v>
      </c>
      <c r="D606" s="63" t="s">
        <v>29</v>
      </c>
      <c r="E606" s="67"/>
    </row>
    <row r="607" spans="2:5" s="1" customFormat="1" ht="13.9" customHeight="1" x14ac:dyDescent="0.2">
      <c r="B607" s="63" t="s">
        <v>29</v>
      </c>
      <c r="C607" s="63" t="s">
        <v>29</v>
      </c>
      <c r="D607" s="63" t="s">
        <v>29</v>
      </c>
      <c r="E607" s="67"/>
    </row>
    <row r="608" spans="2:5" s="1" customFormat="1" ht="13.9" customHeight="1" x14ac:dyDescent="0.2">
      <c r="B608" s="63" t="s">
        <v>29</v>
      </c>
      <c r="C608" s="63" t="s">
        <v>29</v>
      </c>
      <c r="D608" s="63" t="s">
        <v>29</v>
      </c>
      <c r="E608" s="67"/>
    </row>
    <row r="609" spans="2:5" s="1" customFormat="1" ht="13.9" customHeight="1" x14ac:dyDescent="0.2">
      <c r="B609" s="63" t="s">
        <v>29</v>
      </c>
      <c r="C609" s="63" t="s">
        <v>29</v>
      </c>
      <c r="D609" s="63" t="s">
        <v>29</v>
      </c>
      <c r="E609" s="67"/>
    </row>
    <row r="610" spans="2:5" s="1" customFormat="1" ht="13.9" customHeight="1" x14ac:dyDescent="0.2">
      <c r="B610" s="63" t="s">
        <v>29</v>
      </c>
      <c r="C610" s="63" t="s">
        <v>29</v>
      </c>
      <c r="D610" s="63" t="s">
        <v>29</v>
      </c>
      <c r="E610" s="67"/>
    </row>
    <row r="611" spans="2:5" s="1" customFormat="1" ht="13.9" customHeight="1" x14ac:dyDescent="0.2">
      <c r="B611" s="63" t="s">
        <v>29</v>
      </c>
      <c r="C611" s="63" t="s">
        <v>29</v>
      </c>
      <c r="D611" s="63" t="s">
        <v>29</v>
      </c>
      <c r="E611" s="67"/>
    </row>
    <row r="612" spans="2:5" s="1" customFormat="1" ht="13.9" customHeight="1" x14ac:dyDescent="0.2">
      <c r="B612" s="63" t="s">
        <v>29</v>
      </c>
      <c r="C612" s="63" t="s">
        <v>29</v>
      </c>
      <c r="D612" s="63" t="s">
        <v>29</v>
      </c>
      <c r="E612" s="67"/>
    </row>
    <row r="613" spans="2:5" s="1" customFormat="1" ht="13.9" customHeight="1" x14ac:dyDescent="0.2">
      <c r="B613" s="63" t="s">
        <v>29</v>
      </c>
      <c r="C613" s="63" t="s">
        <v>29</v>
      </c>
      <c r="D613" s="63" t="s">
        <v>29</v>
      </c>
      <c r="E613" s="67"/>
    </row>
    <row r="614" spans="2:5" s="1" customFormat="1" ht="13.9" customHeight="1" x14ac:dyDescent="0.2">
      <c r="B614" s="63" t="s">
        <v>29</v>
      </c>
      <c r="C614" s="63" t="s">
        <v>29</v>
      </c>
      <c r="D614" s="63" t="s">
        <v>29</v>
      </c>
      <c r="E614" s="67"/>
    </row>
    <row r="615" spans="2:5" s="1" customFormat="1" ht="13.9" customHeight="1" x14ac:dyDescent="0.2">
      <c r="B615" s="63" t="s">
        <v>29</v>
      </c>
      <c r="C615" s="63" t="s">
        <v>29</v>
      </c>
      <c r="D615" s="63" t="s">
        <v>29</v>
      </c>
      <c r="E615" s="67"/>
    </row>
    <row r="616" spans="2:5" s="1" customFormat="1" ht="13.9" customHeight="1" x14ac:dyDescent="0.2">
      <c r="B616" s="63" t="s">
        <v>29</v>
      </c>
      <c r="C616" s="63" t="s">
        <v>29</v>
      </c>
      <c r="D616" s="63" t="s">
        <v>29</v>
      </c>
      <c r="E616" s="67"/>
    </row>
    <row r="617" spans="2:5" s="1" customFormat="1" ht="13.9" customHeight="1" x14ac:dyDescent="0.2">
      <c r="B617" s="63" t="s">
        <v>29</v>
      </c>
      <c r="C617" s="63" t="s">
        <v>29</v>
      </c>
      <c r="D617" s="63" t="s">
        <v>29</v>
      </c>
      <c r="E617" s="67"/>
    </row>
    <row r="618" spans="2:5" s="1" customFormat="1" ht="13.9" customHeight="1" x14ac:dyDescent="0.2">
      <c r="B618" s="63" t="s">
        <v>29</v>
      </c>
      <c r="C618" s="63" t="s">
        <v>29</v>
      </c>
      <c r="D618" s="63" t="s">
        <v>29</v>
      </c>
      <c r="E618" s="67"/>
    </row>
    <row r="619" spans="2:5" s="1" customFormat="1" ht="13.9" customHeight="1" x14ac:dyDescent="0.2">
      <c r="B619" s="63" t="s">
        <v>29</v>
      </c>
      <c r="C619" s="63" t="s">
        <v>29</v>
      </c>
      <c r="D619" s="63" t="s">
        <v>29</v>
      </c>
      <c r="E619" s="67"/>
    </row>
    <row r="620" spans="2:5" s="1" customFormat="1" ht="13.9" customHeight="1" x14ac:dyDescent="0.2">
      <c r="B620" s="63" t="s">
        <v>29</v>
      </c>
      <c r="C620" s="63" t="s">
        <v>29</v>
      </c>
      <c r="D620" s="63" t="s">
        <v>29</v>
      </c>
      <c r="E620" s="67"/>
    </row>
    <row r="621" spans="2:5" s="1" customFormat="1" ht="13.9" customHeight="1" x14ac:dyDescent="0.2">
      <c r="B621" s="63" t="s">
        <v>29</v>
      </c>
      <c r="C621" s="63" t="s">
        <v>29</v>
      </c>
      <c r="D621" s="63" t="s">
        <v>29</v>
      </c>
      <c r="E621" s="67"/>
    </row>
    <row r="622" spans="2:5" s="1" customFormat="1" ht="13.9" customHeight="1" x14ac:dyDescent="0.2">
      <c r="B622" s="63" t="s">
        <v>29</v>
      </c>
      <c r="C622" s="63" t="s">
        <v>29</v>
      </c>
      <c r="D622" s="63" t="s">
        <v>29</v>
      </c>
      <c r="E622" s="67"/>
    </row>
    <row r="623" spans="2:5" s="1" customFormat="1" ht="13.9" customHeight="1" x14ac:dyDescent="0.2">
      <c r="B623" s="63" t="s">
        <v>29</v>
      </c>
      <c r="C623" s="63" t="s">
        <v>29</v>
      </c>
      <c r="D623" s="63" t="s">
        <v>29</v>
      </c>
      <c r="E623" s="67"/>
    </row>
    <row r="624" spans="2:5" s="1" customFormat="1" ht="13.9" customHeight="1" x14ac:dyDescent="0.2">
      <c r="B624" s="63" t="s">
        <v>29</v>
      </c>
      <c r="C624" s="63" t="s">
        <v>29</v>
      </c>
      <c r="D624" s="63" t="s">
        <v>29</v>
      </c>
      <c r="E624" s="67"/>
    </row>
    <row r="625" spans="2:5" s="1" customFormat="1" ht="13.9" customHeight="1" x14ac:dyDescent="0.2">
      <c r="B625" s="63" t="s">
        <v>29</v>
      </c>
      <c r="C625" s="63" t="s">
        <v>29</v>
      </c>
      <c r="D625" s="63" t="s">
        <v>29</v>
      </c>
      <c r="E625" s="67"/>
    </row>
    <row r="626" spans="2:5" s="1" customFormat="1" ht="13.9" customHeight="1" x14ac:dyDescent="0.2">
      <c r="B626" s="63" t="s">
        <v>29</v>
      </c>
      <c r="C626" s="63" t="s">
        <v>29</v>
      </c>
      <c r="D626" s="63" t="s">
        <v>29</v>
      </c>
      <c r="E626" s="67"/>
    </row>
    <row r="627" spans="2:5" s="1" customFormat="1" ht="13.9" customHeight="1" x14ac:dyDescent="0.2">
      <c r="B627" s="63" t="s">
        <v>29</v>
      </c>
      <c r="C627" s="63" t="s">
        <v>29</v>
      </c>
      <c r="D627" s="63" t="s">
        <v>29</v>
      </c>
      <c r="E627" s="67"/>
    </row>
    <row r="628" spans="2:5" s="1" customFormat="1" ht="13.9" customHeight="1" x14ac:dyDescent="0.2">
      <c r="B628" s="63" t="s">
        <v>29</v>
      </c>
      <c r="C628" s="63" t="s">
        <v>29</v>
      </c>
      <c r="D628" s="63" t="s">
        <v>29</v>
      </c>
      <c r="E628" s="67"/>
    </row>
    <row r="629" spans="2:5" s="1" customFormat="1" ht="13.9" customHeight="1" x14ac:dyDescent="0.2">
      <c r="B629" s="63" t="s">
        <v>29</v>
      </c>
      <c r="C629" s="63" t="s">
        <v>29</v>
      </c>
      <c r="D629" s="63" t="s">
        <v>29</v>
      </c>
      <c r="E629" s="67"/>
    </row>
    <row r="630" spans="2:5" s="1" customFormat="1" ht="13.9" customHeight="1" x14ac:dyDescent="0.2">
      <c r="B630" s="63" t="s">
        <v>29</v>
      </c>
      <c r="C630" s="63" t="s">
        <v>29</v>
      </c>
      <c r="D630" s="63" t="s">
        <v>29</v>
      </c>
      <c r="E630" s="67"/>
    </row>
    <row r="631" spans="2:5" s="1" customFormat="1" ht="13.9" customHeight="1" x14ac:dyDescent="0.2">
      <c r="B631" s="63" t="s">
        <v>29</v>
      </c>
      <c r="C631" s="63" t="s">
        <v>29</v>
      </c>
      <c r="D631" s="63" t="s">
        <v>29</v>
      </c>
      <c r="E631" s="67"/>
    </row>
    <row r="632" spans="2:5" s="1" customFormat="1" ht="13.9" customHeight="1" x14ac:dyDescent="0.2">
      <c r="B632" s="63" t="s">
        <v>29</v>
      </c>
      <c r="C632" s="63" t="s">
        <v>29</v>
      </c>
      <c r="D632" s="63" t="s">
        <v>29</v>
      </c>
      <c r="E632" s="67"/>
    </row>
    <row r="633" spans="2:5" s="1" customFormat="1" ht="13.9" customHeight="1" x14ac:dyDescent="0.2">
      <c r="B633" s="63" t="s">
        <v>29</v>
      </c>
      <c r="C633" s="63" t="s">
        <v>29</v>
      </c>
      <c r="D633" s="63" t="s">
        <v>29</v>
      </c>
      <c r="E633" s="67"/>
    </row>
    <row r="634" spans="2:5" s="1" customFormat="1" ht="13.9" customHeight="1" x14ac:dyDescent="0.2">
      <c r="B634" s="63" t="s">
        <v>29</v>
      </c>
      <c r="C634" s="63" t="s">
        <v>29</v>
      </c>
      <c r="D634" s="63" t="s">
        <v>29</v>
      </c>
      <c r="E634" s="67"/>
    </row>
    <row r="635" spans="2:5" s="1" customFormat="1" ht="13.9" customHeight="1" x14ac:dyDescent="0.2">
      <c r="B635" s="63" t="s">
        <v>29</v>
      </c>
      <c r="C635" s="63" t="s">
        <v>29</v>
      </c>
      <c r="D635" s="63" t="s">
        <v>29</v>
      </c>
      <c r="E635" s="67"/>
    </row>
    <row r="636" spans="2:5" s="1" customFormat="1" ht="13.9" customHeight="1" x14ac:dyDescent="0.2">
      <c r="B636" s="63" t="s">
        <v>29</v>
      </c>
      <c r="C636" s="63" t="s">
        <v>29</v>
      </c>
      <c r="D636" s="63" t="s">
        <v>29</v>
      </c>
      <c r="E636" s="67"/>
    </row>
    <row r="637" spans="2:5" s="1" customFormat="1" ht="13.9" customHeight="1" x14ac:dyDescent="0.2">
      <c r="B637" s="63" t="s">
        <v>29</v>
      </c>
      <c r="C637" s="63" t="s">
        <v>29</v>
      </c>
      <c r="D637" s="63" t="s">
        <v>29</v>
      </c>
      <c r="E637" s="67"/>
    </row>
    <row r="638" spans="2:5" s="1" customFormat="1" ht="13.9" customHeight="1" x14ac:dyDescent="0.2">
      <c r="B638" s="63" t="s">
        <v>29</v>
      </c>
      <c r="C638" s="63" t="s">
        <v>29</v>
      </c>
      <c r="D638" s="63" t="s">
        <v>29</v>
      </c>
      <c r="E638" s="67"/>
    </row>
    <row r="639" spans="2:5" s="1" customFormat="1" ht="13.9" customHeight="1" x14ac:dyDescent="0.2">
      <c r="B639" s="63" t="s">
        <v>29</v>
      </c>
      <c r="C639" s="63" t="s">
        <v>29</v>
      </c>
      <c r="D639" s="63" t="s">
        <v>29</v>
      </c>
      <c r="E639" s="67"/>
    </row>
    <row r="640" spans="2:5" s="1" customFormat="1" ht="13.9" customHeight="1" x14ac:dyDescent="0.2">
      <c r="B640" s="63" t="s">
        <v>29</v>
      </c>
      <c r="C640" s="63" t="s">
        <v>29</v>
      </c>
      <c r="D640" s="63" t="s">
        <v>29</v>
      </c>
      <c r="E640" s="67"/>
    </row>
    <row r="641" spans="2:5" s="1" customFormat="1" ht="13.9" customHeight="1" x14ac:dyDescent="0.2">
      <c r="B641" s="63" t="s">
        <v>29</v>
      </c>
      <c r="C641" s="63" t="s">
        <v>29</v>
      </c>
      <c r="D641" s="63" t="s">
        <v>29</v>
      </c>
      <c r="E641" s="67"/>
    </row>
    <row r="642" spans="2:5" s="1" customFormat="1" ht="13.9" customHeight="1" x14ac:dyDescent="0.2">
      <c r="B642" s="63" t="s">
        <v>29</v>
      </c>
      <c r="C642" s="63" t="s">
        <v>29</v>
      </c>
      <c r="D642" s="63" t="s">
        <v>29</v>
      </c>
      <c r="E642" s="67"/>
    </row>
    <row r="643" spans="2:5" s="1" customFormat="1" ht="13.9" customHeight="1" x14ac:dyDescent="0.2">
      <c r="B643" s="63" t="s">
        <v>29</v>
      </c>
      <c r="C643" s="63" t="s">
        <v>29</v>
      </c>
      <c r="D643" s="63" t="s">
        <v>29</v>
      </c>
      <c r="E643" s="67"/>
    </row>
    <row r="644" spans="2:5" s="1" customFormat="1" ht="13.9" customHeight="1" x14ac:dyDescent="0.2">
      <c r="B644" s="63" t="s">
        <v>29</v>
      </c>
      <c r="C644" s="63" t="s">
        <v>29</v>
      </c>
      <c r="D644" s="63" t="s">
        <v>29</v>
      </c>
      <c r="E644" s="67"/>
    </row>
    <row r="645" spans="2:5" s="1" customFormat="1" ht="13.9" customHeight="1" x14ac:dyDescent="0.2">
      <c r="B645" s="63" t="s">
        <v>29</v>
      </c>
      <c r="C645" s="63" t="s">
        <v>29</v>
      </c>
      <c r="D645" s="63" t="s">
        <v>29</v>
      </c>
      <c r="E645" s="67"/>
    </row>
    <row r="646" spans="2:5" s="1" customFormat="1" ht="13.9" customHeight="1" x14ac:dyDescent="0.2">
      <c r="B646" s="63" t="s">
        <v>29</v>
      </c>
      <c r="C646" s="63" t="s">
        <v>29</v>
      </c>
      <c r="D646" s="63" t="s">
        <v>29</v>
      </c>
      <c r="E646" s="67"/>
    </row>
    <row r="647" spans="2:5" s="1" customFormat="1" ht="13.9" customHeight="1" x14ac:dyDescent="0.2">
      <c r="B647" s="63" t="s">
        <v>29</v>
      </c>
      <c r="C647" s="63" t="s">
        <v>29</v>
      </c>
      <c r="D647" s="63" t="s">
        <v>29</v>
      </c>
      <c r="E647" s="67"/>
    </row>
    <row r="648" spans="2:5" s="1" customFormat="1" ht="13.9" customHeight="1" x14ac:dyDescent="0.2">
      <c r="B648" s="63" t="s">
        <v>29</v>
      </c>
      <c r="C648" s="63" t="s">
        <v>29</v>
      </c>
      <c r="D648" s="63" t="s">
        <v>29</v>
      </c>
      <c r="E648" s="67"/>
    </row>
    <row r="649" spans="2:5" s="1" customFormat="1" ht="13.9" customHeight="1" x14ac:dyDescent="0.2">
      <c r="B649" s="63" t="s">
        <v>29</v>
      </c>
      <c r="C649" s="63" t="s">
        <v>29</v>
      </c>
      <c r="D649" s="63" t="s">
        <v>29</v>
      </c>
      <c r="E649" s="67"/>
    </row>
    <row r="650" spans="2:5" s="1" customFormat="1" ht="13.9" customHeight="1" x14ac:dyDescent="0.2">
      <c r="B650" s="63" t="s">
        <v>29</v>
      </c>
      <c r="C650" s="63" t="s">
        <v>29</v>
      </c>
      <c r="D650" s="63" t="s">
        <v>29</v>
      </c>
      <c r="E650" s="67"/>
    </row>
    <row r="651" spans="2:5" s="1" customFormat="1" ht="13.9" customHeight="1" x14ac:dyDescent="0.2">
      <c r="B651" s="63" t="s">
        <v>29</v>
      </c>
      <c r="C651" s="63" t="s">
        <v>29</v>
      </c>
      <c r="D651" s="63" t="s">
        <v>29</v>
      </c>
      <c r="E651" s="67"/>
    </row>
    <row r="652" spans="2:5" s="1" customFormat="1" ht="13.9" customHeight="1" x14ac:dyDescent="0.2">
      <c r="B652" s="63" t="s">
        <v>29</v>
      </c>
      <c r="C652" s="63" t="s">
        <v>29</v>
      </c>
      <c r="D652" s="63" t="s">
        <v>29</v>
      </c>
      <c r="E652" s="67"/>
    </row>
    <row r="653" spans="2:5" s="1" customFormat="1" ht="13.9" customHeight="1" x14ac:dyDescent="0.2">
      <c r="B653" s="63" t="s">
        <v>29</v>
      </c>
      <c r="C653" s="63" t="s">
        <v>29</v>
      </c>
      <c r="D653" s="63" t="s">
        <v>29</v>
      </c>
      <c r="E653" s="67"/>
    </row>
    <row r="654" spans="2:5" s="1" customFormat="1" ht="13.9" customHeight="1" x14ac:dyDescent="0.2">
      <c r="B654" s="63" t="s">
        <v>29</v>
      </c>
      <c r="C654" s="63" t="s">
        <v>29</v>
      </c>
      <c r="D654" s="63" t="s">
        <v>29</v>
      </c>
      <c r="E654" s="67"/>
    </row>
    <row r="655" spans="2:5" s="1" customFormat="1" ht="13.9" customHeight="1" x14ac:dyDescent="0.2">
      <c r="B655" s="63" t="s">
        <v>29</v>
      </c>
      <c r="C655" s="63" t="s">
        <v>29</v>
      </c>
      <c r="D655" s="63" t="s">
        <v>29</v>
      </c>
      <c r="E655" s="67"/>
    </row>
    <row r="656" spans="2:5" s="1" customFormat="1" ht="13.9" customHeight="1" x14ac:dyDescent="0.2">
      <c r="B656" s="63" t="s">
        <v>29</v>
      </c>
      <c r="C656" s="63" t="s">
        <v>29</v>
      </c>
      <c r="D656" s="63" t="s">
        <v>29</v>
      </c>
      <c r="E656" s="67"/>
    </row>
    <row r="657" spans="2:5" s="1" customFormat="1" ht="13.9" customHeight="1" x14ac:dyDescent="0.2">
      <c r="B657" s="63" t="s">
        <v>29</v>
      </c>
      <c r="C657" s="63" t="s">
        <v>29</v>
      </c>
      <c r="D657" s="63" t="s">
        <v>29</v>
      </c>
      <c r="E657" s="67"/>
    </row>
    <row r="658" spans="2:5" s="1" customFormat="1" ht="13.9" customHeight="1" x14ac:dyDescent="0.2">
      <c r="B658" s="63" t="s">
        <v>29</v>
      </c>
      <c r="C658" s="63" t="s">
        <v>29</v>
      </c>
      <c r="D658" s="63" t="s">
        <v>29</v>
      </c>
      <c r="E658" s="67"/>
    </row>
    <row r="659" spans="2:5" s="1" customFormat="1" ht="13.9" customHeight="1" x14ac:dyDescent="0.2">
      <c r="B659" s="63" t="s">
        <v>29</v>
      </c>
      <c r="C659" s="63" t="s">
        <v>29</v>
      </c>
      <c r="D659" s="63" t="s">
        <v>29</v>
      </c>
      <c r="E659" s="67"/>
    </row>
    <row r="660" spans="2:5" s="1" customFormat="1" ht="13.9" customHeight="1" x14ac:dyDescent="0.2">
      <c r="B660" s="63" t="s">
        <v>29</v>
      </c>
      <c r="C660" s="63" t="s">
        <v>29</v>
      </c>
      <c r="D660" s="63" t="s">
        <v>29</v>
      </c>
      <c r="E660" s="67"/>
    </row>
    <row r="661" spans="2:5" s="1" customFormat="1" ht="13.9" customHeight="1" x14ac:dyDescent="0.2">
      <c r="B661" s="63" t="s">
        <v>29</v>
      </c>
      <c r="C661" s="63" t="s">
        <v>29</v>
      </c>
      <c r="D661" s="63" t="s">
        <v>29</v>
      </c>
      <c r="E661" s="67"/>
    </row>
    <row r="662" spans="2:5" s="1" customFormat="1" ht="13.9" customHeight="1" x14ac:dyDescent="0.2">
      <c r="B662" s="63" t="s">
        <v>29</v>
      </c>
      <c r="C662" s="63" t="s">
        <v>29</v>
      </c>
      <c r="D662" s="63" t="s">
        <v>29</v>
      </c>
      <c r="E662" s="67"/>
    </row>
    <row r="663" spans="2:5" s="1" customFormat="1" ht="13.9" customHeight="1" x14ac:dyDescent="0.2">
      <c r="B663" s="63" t="s">
        <v>29</v>
      </c>
      <c r="C663" s="63" t="s">
        <v>29</v>
      </c>
      <c r="D663" s="63" t="s">
        <v>29</v>
      </c>
      <c r="E663" s="67"/>
    </row>
    <row r="664" spans="2:5" s="1" customFormat="1" ht="13.9" customHeight="1" x14ac:dyDescent="0.2">
      <c r="B664" s="63" t="s">
        <v>29</v>
      </c>
      <c r="C664" s="63" t="s">
        <v>29</v>
      </c>
      <c r="D664" s="63" t="s">
        <v>29</v>
      </c>
      <c r="E664" s="67"/>
    </row>
    <row r="665" spans="2:5" s="1" customFormat="1" ht="13.9" customHeight="1" x14ac:dyDescent="0.2">
      <c r="B665" s="63" t="s">
        <v>29</v>
      </c>
      <c r="C665" s="63" t="s">
        <v>29</v>
      </c>
      <c r="D665" s="63" t="s">
        <v>29</v>
      </c>
      <c r="E665" s="67"/>
    </row>
    <row r="666" spans="2:5" s="1" customFormat="1" ht="13.9" customHeight="1" x14ac:dyDescent="0.2">
      <c r="B666" s="63" t="s">
        <v>29</v>
      </c>
      <c r="C666" s="63" t="s">
        <v>29</v>
      </c>
      <c r="D666" s="63" t="s">
        <v>29</v>
      </c>
      <c r="E666" s="67"/>
    </row>
    <row r="667" spans="2:5" s="1" customFormat="1" ht="13.9" customHeight="1" x14ac:dyDescent="0.2">
      <c r="B667" s="63" t="s">
        <v>29</v>
      </c>
      <c r="C667" s="63" t="s">
        <v>29</v>
      </c>
      <c r="D667" s="63" t="s">
        <v>29</v>
      </c>
      <c r="E667" s="67"/>
    </row>
    <row r="668" spans="2:5" s="1" customFormat="1" ht="13.9" customHeight="1" x14ac:dyDescent="0.2">
      <c r="B668" s="63" t="s">
        <v>29</v>
      </c>
      <c r="C668" s="63" t="s">
        <v>29</v>
      </c>
      <c r="D668" s="63" t="s">
        <v>29</v>
      </c>
      <c r="E668" s="67"/>
    </row>
    <row r="669" spans="2:5" s="1" customFormat="1" ht="13.9" customHeight="1" x14ac:dyDescent="0.2">
      <c r="B669" s="63" t="s">
        <v>29</v>
      </c>
      <c r="C669" s="63" t="s">
        <v>29</v>
      </c>
      <c r="D669" s="63" t="s">
        <v>29</v>
      </c>
      <c r="E669" s="67"/>
    </row>
    <row r="670" spans="2:5" s="1" customFormat="1" ht="13.9" customHeight="1" x14ac:dyDescent="0.2">
      <c r="B670" s="63" t="s">
        <v>29</v>
      </c>
      <c r="C670" s="63" t="s">
        <v>29</v>
      </c>
      <c r="D670" s="63" t="s">
        <v>29</v>
      </c>
      <c r="E670" s="67"/>
    </row>
    <row r="671" spans="2:5" s="1" customFormat="1" ht="13.9" customHeight="1" x14ac:dyDescent="0.2">
      <c r="B671" s="63" t="s">
        <v>29</v>
      </c>
      <c r="C671" s="63" t="s">
        <v>29</v>
      </c>
      <c r="D671" s="63" t="s">
        <v>29</v>
      </c>
      <c r="E671" s="67"/>
    </row>
    <row r="672" spans="2:5" s="1" customFormat="1" ht="13.9" customHeight="1" x14ac:dyDescent="0.2">
      <c r="B672" s="63" t="s">
        <v>29</v>
      </c>
      <c r="C672" s="63" t="s">
        <v>29</v>
      </c>
      <c r="D672" s="63" t="s">
        <v>29</v>
      </c>
      <c r="E672" s="67"/>
    </row>
    <row r="673" spans="2:5" s="1" customFormat="1" ht="13.9" customHeight="1" x14ac:dyDescent="0.2">
      <c r="B673" s="63" t="s">
        <v>29</v>
      </c>
      <c r="C673" s="63" t="s">
        <v>29</v>
      </c>
      <c r="D673" s="63" t="s">
        <v>29</v>
      </c>
      <c r="E673" s="67"/>
    </row>
    <row r="674" spans="2:5" s="1" customFormat="1" ht="13.9" customHeight="1" x14ac:dyDescent="0.2">
      <c r="B674" s="63" t="s">
        <v>29</v>
      </c>
      <c r="C674" s="63" t="s">
        <v>29</v>
      </c>
      <c r="D674" s="63" t="s">
        <v>29</v>
      </c>
      <c r="E674" s="67"/>
    </row>
    <row r="675" spans="2:5" s="1" customFormat="1" ht="13.9" customHeight="1" x14ac:dyDescent="0.2">
      <c r="B675" s="63" t="s">
        <v>29</v>
      </c>
      <c r="C675" s="63" t="s">
        <v>29</v>
      </c>
      <c r="D675" s="63" t="s">
        <v>29</v>
      </c>
      <c r="E675" s="67"/>
    </row>
    <row r="676" spans="2:5" s="1" customFormat="1" ht="13.9" customHeight="1" x14ac:dyDescent="0.2">
      <c r="B676" s="63" t="s">
        <v>29</v>
      </c>
      <c r="C676" s="63" t="s">
        <v>29</v>
      </c>
      <c r="D676" s="63" t="s">
        <v>29</v>
      </c>
      <c r="E676" s="67"/>
    </row>
    <row r="677" spans="2:5" s="1" customFormat="1" ht="13.9" customHeight="1" x14ac:dyDescent="0.2">
      <c r="B677" s="63" t="s">
        <v>29</v>
      </c>
      <c r="C677" s="63" t="s">
        <v>29</v>
      </c>
      <c r="D677" s="63" t="s">
        <v>29</v>
      </c>
      <c r="E677" s="67"/>
    </row>
    <row r="678" spans="2:5" s="1" customFormat="1" ht="13.9" customHeight="1" x14ac:dyDescent="0.2">
      <c r="B678" s="63" t="s">
        <v>29</v>
      </c>
      <c r="C678" s="63" t="s">
        <v>29</v>
      </c>
      <c r="D678" s="63" t="s">
        <v>29</v>
      </c>
      <c r="E678" s="67"/>
    </row>
    <row r="679" spans="2:5" s="1" customFormat="1" ht="13.9" customHeight="1" x14ac:dyDescent="0.2">
      <c r="B679" s="63" t="s">
        <v>29</v>
      </c>
      <c r="C679" s="63" t="s">
        <v>29</v>
      </c>
      <c r="D679" s="63" t="s">
        <v>29</v>
      </c>
      <c r="E679" s="67"/>
    </row>
    <row r="680" spans="2:5" s="1" customFormat="1" ht="13.9" customHeight="1" x14ac:dyDescent="0.2">
      <c r="B680" s="63" t="s">
        <v>29</v>
      </c>
      <c r="C680" s="63" t="s">
        <v>29</v>
      </c>
      <c r="D680" s="63" t="s">
        <v>29</v>
      </c>
      <c r="E680" s="67"/>
    </row>
    <row r="681" spans="2:5" s="1" customFormat="1" ht="13.9" customHeight="1" x14ac:dyDescent="0.2">
      <c r="B681" s="63" t="s">
        <v>29</v>
      </c>
      <c r="C681" s="63" t="s">
        <v>29</v>
      </c>
      <c r="D681" s="63" t="s">
        <v>29</v>
      </c>
      <c r="E681" s="67"/>
    </row>
    <row r="682" spans="2:5" s="1" customFormat="1" ht="13.9" customHeight="1" x14ac:dyDescent="0.2">
      <c r="B682" s="63" t="s">
        <v>29</v>
      </c>
      <c r="C682" s="63" t="s">
        <v>29</v>
      </c>
      <c r="D682" s="63" t="s">
        <v>29</v>
      </c>
      <c r="E682" s="67"/>
    </row>
    <row r="683" spans="2:5" s="1" customFormat="1" ht="13.9" customHeight="1" x14ac:dyDescent="0.2">
      <c r="B683" s="63" t="s">
        <v>29</v>
      </c>
      <c r="C683" s="63" t="s">
        <v>29</v>
      </c>
      <c r="D683" s="63" t="s">
        <v>29</v>
      </c>
      <c r="E683" s="67"/>
    </row>
    <row r="684" spans="2:5" s="1" customFormat="1" ht="13.9" customHeight="1" x14ac:dyDescent="0.2">
      <c r="B684" s="63" t="s">
        <v>29</v>
      </c>
      <c r="C684" s="63" t="s">
        <v>29</v>
      </c>
      <c r="D684" s="63" t="s">
        <v>29</v>
      </c>
      <c r="E684" s="67"/>
    </row>
    <row r="685" spans="2:5" s="1" customFormat="1" ht="13.9" customHeight="1" x14ac:dyDescent="0.2">
      <c r="B685" s="63" t="s">
        <v>29</v>
      </c>
      <c r="C685" s="63" t="s">
        <v>29</v>
      </c>
      <c r="D685" s="63" t="s">
        <v>29</v>
      </c>
      <c r="E685" s="67"/>
    </row>
    <row r="686" spans="2:5" s="1" customFormat="1" ht="13.9" customHeight="1" x14ac:dyDescent="0.2">
      <c r="B686" s="63" t="s">
        <v>29</v>
      </c>
      <c r="C686" s="63" t="s">
        <v>29</v>
      </c>
      <c r="D686" s="63" t="s">
        <v>29</v>
      </c>
      <c r="E686" s="67"/>
    </row>
    <row r="687" spans="2:5" s="1" customFormat="1" ht="13.9" customHeight="1" x14ac:dyDescent="0.2">
      <c r="B687" s="63" t="s">
        <v>29</v>
      </c>
      <c r="C687" s="63" t="s">
        <v>29</v>
      </c>
      <c r="D687" s="63" t="s">
        <v>29</v>
      </c>
      <c r="E687" s="67"/>
    </row>
    <row r="688" spans="2:5" s="1" customFormat="1" ht="13.9" customHeight="1" x14ac:dyDescent="0.2">
      <c r="B688" s="63" t="s">
        <v>29</v>
      </c>
      <c r="C688" s="63" t="s">
        <v>29</v>
      </c>
      <c r="D688" s="63" t="s">
        <v>29</v>
      </c>
      <c r="E688" s="67"/>
    </row>
    <row r="689" spans="2:5" s="1" customFormat="1" ht="13.9" customHeight="1" x14ac:dyDescent="0.2">
      <c r="B689" s="63" t="s">
        <v>29</v>
      </c>
      <c r="C689" s="63" t="s">
        <v>29</v>
      </c>
      <c r="D689" s="63" t="s">
        <v>29</v>
      </c>
      <c r="E689" s="67"/>
    </row>
    <row r="690" spans="2:5" s="1" customFormat="1" ht="13.9" customHeight="1" x14ac:dyDescent="0.2">
      <c r="B690" s="63" t="s">
        <v>29</v>
      </c>
      <c r="C690" s="63" t="s">
        <v>29</v>
      </c>
      <c r="D690" s="63" t="s">
        <v>29</v>
      </c>
      <c r="E690" s="67"/>
    </row>
    <row r="691" spans="2:5" s="1" customFormat="1" ht="13.9" customHeight="1" x14ac:dyDescent="0.2">
      <c r="B691" s="63" t="s">
        <v>29</v>
      </c>
      <c r="C691" s="63" t="s">
        <v>29</v>
      </c>
      <c r="D691" s="63" t="s">
        <v>29</v>
      </c>
      <c r="E691" s="67"/>
    </row>
    <row r="692" spans="2:5" s="1" customFormat="1" ht="13.9" customHeight="1" x14ac:dyDescent="0.2">
      <c r="B692" s="63" t="s">
        <v>29</v>
      </c>
      <c r="C692" s="63" t="s">
        <v>29</v>
      </c>
      <c r="D692" s="63" t="s">
        <v>29</v>
      </c>
      <c r="E692" s="67"/>
    </row>
    <row r="693" spans="2:5" s="1" customFormat="1" ht="13.9" customHeight="1" x14ac:dyDescent="0.2">
      <c r="B693" s="63" t="s">
        <v>29</v>
      </c>
      <c r="C693" s="63" t="s">
        <v>29</v>
      </c>
      <c r="D693" s="63" t="s">
        <v>29</v>
      </c>
      <c r="E693" s="67"/>
    </row>
    <row r="694" spans="2:5" s="1" customFormat="1" ht="13.9" customHeight="1" x14ac:dyDescent="0.2">
      <c r="B694" s="63" t="s">
        <v>29</v>
      </c>
      <c r="C694" s="63" t="s">
        <v>29</v>
      </c>
      <c r="D694" s="63" t="s">
        <v>29</v>
      </c>
      <c r="E694" s="67"/>
    </row>
    <row r="695" spans="2:5" s="1" customFormat="1" ht="13.9" customHeight="1" x14ac:dyDescent="0.2">
      <c r="B695" s="63" t="s">
        <v>29</v>
      </c>
      <c r="C695" s="63" t="s">
        <v>29</v>
      </c>
      <c r="D695" s="63" t="s">
        <v>29</v>
      </c>
      <c r="E695" s="67"/>
    </row>
    <row r="696" spans="2:5" s="1" customFormat="1" ht="13.9" customHeight="1" x14ac:dyDescent="0.2">
      <c r="B696" s="63" t="s">
        <v>29</v>
      </c>
      <c r="C696" s="63" t="s">
        <v>29</v>
      </c>
      <c r="D696" s="63" t="s">
        <v>29</v>
      </c>
      <c r="E696" s="67"/>
    </row>
    <row r="697" spans="2:5" s="1" customFormat="1" ht="13.9" customHeight="1" x14ac:dyDescent="0.2">
      <c r="B697" s="63" t="s">
        <v>29</v>
      </c>
      <c r="C697" s="63" t="s">
        <v>29</v>
      </c>
      <c r="D697" s="63" t="s">
        <v>29</v>
      </c>
      <c r="E697" s="67"/>
    </row>
    <row r="698" spans="2:5" s="1" customFormat="1" ht="13.9" customHeight="1" x14ac:dyDescent="0.2">
      <c r="B698" s="63" t="s">
        <v>29</v>
      </c>
      <c r="C698" s="63" t="s">
        <v>29</v>
      </c>
      <c r="D698" s="63" t="s">
        <v>29</v>
      </c>
      <c r="E698" s="67"/>
    </row>
    <row r="699" spans="2:5" s="1" customFormat="1" ht="13.9" customHeight="1" x14ac:dyDescent="0.2">
      <c r="B699" s="63" t="s">
        <v>29</v>
      </c>
      <c r="C699" s="63" t="s">
        <v>29</v>
      </c>
      <c r="D699" s="63" t="s">
        <v>29</v>
      </c>
      <c r="E699" s="67"/>
    </row>
    <row r="700" spans="2:5" s="1" customFormat="1" ht="13.9" customHeight="1" x14ac:dyDescent="0.2">
      <c r="B700" s="63" t="s">
        <v>29</v>
      </c>
      <c r="C700" s="63" t="s">
        <v>29</v>
      </c>
      <c r="D700" s="63" t="s">
        <v>29</v>
      </c>
      <c r="E700" s="67"/>
    </row>
    <row r="701" spans="2:5" s="1" customFormat="1" ht="13.9" customHeight="1" x14ac:dyDescent="0.2">
      <c r="B701" s="63" t="s">
        <v>29</v>
      </c>
      <c r="C701" s="63" t="s">
        <v>29</v>
      </c>
      <c r="D701" s="63" t="s">
        <v>29</v>
      </c>
      <c r="E701" s="67"/>
    </row>
    <row r="702" spans="2:5" s="1" customFormat="1" ht="13.9" customHeight="1" x14ac:dyDescent="0.2">
      <c r="B702" s="63" t="s">
        <v>29</v>
      </c>
      <c r="C702" s="63" t="s">
        <v>29</v>
      </c>
      <c r="D702" s="63" t="s">
        <v>29</v>
      </c>
      <c r="E702" s="67"/>
    </row>
    <row r="703" spans="2:5" s="1" customFormat="1" ht="13.9" customHeight="1" x14ac:dyDescent="0.2">
      <c r="B703" s="63" t="s">
        <v>29</v>
      </c>
      <c r="C703" s="63" t="s">
        <v>29</v>
      </c>
      <c r="D703" s="63" t="s">
        <v>29</v>
      </c>
      <c r="E703" s="67"/>
    </row>
    <row r="704" spans="2:5" s="1" customFormat="1" ht="13.9" customHeight="1" x14ac:dyDescent="0.2">
      <c r="B704" s="63" t="s">
        <v>29</v>
      </c>
      <c r="C704" s="63" t="s">
        <v>29</v>
      </c>
      <c r="D704" s="63" t="s">
        <v>29</v>
      </c>
      <c r="E704" s="67"/>
    </row>
    <row r="705" spans="2:5" s="1" customFormat="1" ht="13.9" customHeight="1" x14ac:dyDescent="0.2">
      <c r="B705" s="63" t="s">
        <v>29</v>
      </c>
      <c r="C705" s="63" t="s">
        <v>29</v>
      </c>
      <c r="D705" s="63" t="s">
        <v>29</v>
      </c>
      <c r="E705" s="67"/>
    </row>
    <row r="706" spans="2:5" s="1" customFormat="1" ht="13.9" customHeight="1" x14ac:dyDescent="0.2">
      <c r="B706" s="63" t="s">
        <v>29</v>
      </c>
      <c r="C706" s="63" t="s">
        <v>29</v>
      </c>
      <c r="D706" s="63" t="s">
        <v>29</v>
      </c>
      <c r="E706" s="67"/>
    </row>
    <row r="707" spans="2:5" s="1" customFormat="1" ht="13.9" customHeight="1" x14ac:dyDescent="0.2">
      <c r="B707" s="63" t="s">
        <v>29</v>
      </c>
      <c r="C707" s="63" t="s">
        <v>29</v>
      </c>
      <c r="D707" s="63" t="s">
        <v>29</v>
      </c>
      <c r="E707" s="67"/>
    </row>
    <row r="708" spans="2:5" s="1" customFormat="1" ht="13.9" customHeight="1" x14ac:dyDescent="0.2">
      <c r="B708" s="63" t="s">
        <v>29</v>
      </c>
      <c r="C708" s="63" t="s">
        <v>29</v>
      </c>
      <c r="D708" s="63" t="s">
        <v>29</v>
      </c>
      <c r="E708" s="67"/>
    </row>
    <row r="709" spans="2:5" s="1" customFormat="1" ht="13.9" customHeight="1" x14ac:dyDescent="0.2">
      <c r="B709" s="63" t="s">
        <v>29</v>
      </c>
      <c r="C709" s="63" t="s">
        <v>29</v>
      </c>
      <c r="D709" s="63" t="s">
        <v>29</v>
      </c>
      <c r="E709" s="67"/>
    </row>
    <row r="710" spans="2:5" s="1" customFormat="1" ht="13.9" customHeight="1" x14ac:dyDescent="0.2">
      <c r="B710" s="63" t="s">
        <v>29</v>
      </c>
      <c r="C710" s="63" t="s">
        <v>29</v>
      </c>
      <c r="D710" s="63" t="s">
        <v>29</v>
      </c>
      <c r="E710" s="67"/>
    </row>
    <row r="711" spans="2:5" s="1" customFormat="1" ht="13.9" customHeight="1" x14ac:dyDescent="0.2">
      <c r="B711" s="63" t="s">
        <v>29</v>
      </c>
      <c r="C711" s="63" t="s">
        <v>29</v>
      </c>
      <c r="D711" s="63" t="s">
        <v>29</v>
      </c>
      <c r="E711" s="67"/>
    </row>
    <row r="712" spans="2:5" s="1" customFormat="1" ht="13.9" customHeight="1" x14ac:dyDescent="0.2">
      <c r="B712" s="63" t="s">
        <v>29</v>
      </c>
      <c r="C712" s="63" t="s">
        <v>29</v>
      </c>
      <c r="D712" s="63" t="s">
        <v>29</v>
      </c>
      <c r="E712" s="67"/>
    </row>
    <row r="713" spans="2:5" s="1" customFormat="1" ht="13.9" customHeight="1" x14ac:dyDescent="0.2">
      <c r="B713" s="63" t="s">
        <v>29</v>
      </c>
      <c r="C713" s="63" t="s">
        <v>29</v>
      </c>
      <c r="D713" s="63" t="s">
        <v>29</v>
      </c>
      <c r="E713" s="67"/>
    </row>
    <row r="714" spans="2:5" s="1" customFormat="1" ht="13.9" customHeight="1" x14ac:dyDescent="0.2">
      <c r="B714" s="63" t="s">
        <v>29</v>
      </c>
      <c r="C714" s="63" t="s">
        <v>29</v>
      </c>
      <c r="D714" s="63" t="s">
        <v>29</v>
      </c>
      <c r="E714" s="67"/>
    </row>
    <row r="715" spans="2:5" s="1" customFormat="1" ht="13.9" customHeight="1" x14ac:dyDescent="0.2">
      <c r="B715" s="63" t="s">
        <v>29</v>
      </c>
      <c r="C715" s="63" t="s">
        <v>29</v>
      </c>
      <c r="D715" s="63" t="s">
        <v>29</v>
      </c>
      <c r="E715" s="67"/>
    </row>
    <row r="716" spans="2:5" s="1" customFormat="1" ht="13.9" customHeight="1" x14ac:dyDescent="0.2">
      <c r="B716" s="63" t="s">
        <v>29</v>
      </c>
      <c r="C716" s="63" t="s">
        <v>29</v>
      </c>
      <c r="D716" s="63" t="s">
        <v>29</v>
      </c>
      <c r="E716" s="67"/>
    </row>
    <row r="717" spans="2:5" s="1" customFormat="1" ht="13.9" customHeight="1" x14ac:dyDescent="0.2">
      <c r="B717" s="63" t="s">
        <v>29</v>
      </c>
      <c r="C717" s="63" t="s">
        <v>29</v>
      </c>
      <c r="D717" s="63" t="s">
        <v>29</v>
      </c>
      <c r="E717" s="67"/>
    </row>
    <row r="718" spans="2:5" s="1" customFormat="1" ht="13.9" customHeight="1" x14ac:dyDescent="0.2">
      <c r="B718" s="63" t="s">
        <v>29</v>
      </c>
      <c r="C718" s="63" t="s">
        <v>29</v>
      </c>
      <c r="D718" s="63" t="s">
        <v>29</v>
      </c>
      <c r="E718" s="67"/>
    </row>
    <row r="719" spans="2:5" s="1" customFormat="1" ht="13.9" customHeight="1" x14ac:dyDescent="0.2">
      <c r="B719" s="63" t="s">
        <v>29</v>
      </c>
      <c r="C719" s="63" t="s">
        <v>29</v>
      </c>
      <c r="D719" s="63" t="s">
        <v>29</v>
      </c>
      <c r="E719" s="67"/>
    </row>
    <row r="720" spans="2:5" s="1" customFormat="1" ht="13.9" customHeight="1" x14ac:dyDescent="0.2">
      <c r="B720" s="63" t="s">
        <v>29</v>
      </c>
      <c r="C720" s="63" t="s">
        <v>29</v>
      </c>
      <c r="D720" s="63" t="s">
        <v>29</v>
      </c>
      <c r="E720" s="67"/>
    </row>
    <row r="721" spans="2:5" s="1" customFormat="1" ht="13.9" customHeight="1" x14ac:dyDescent="0.2">
      <c r="B721" s="63" t="s">
        <v>29</v>
      </c>
      <c r="C721" s="63" t="s">
        <v>29</v>
      </c>
      <c r="D721" s="63" t="s">
        <v>29</v>
      </c>
      <c r="E721" s="67"/>
    </row>
    <row r="722" spans="2:5" s="1" customFormat="1" ht="13.9" customHeight="1" x14ac:dyDescent="0.2">
      <c r="B722" s="63" t="s">
        <v>29</v>
      </c>
      <c r="C722" s="63" t="s">
        <v>29</v>
      </c>
      <c r="D722" s="63" t="s">
        <v>29</v>
      </c>
      <c r="E722" s="67"/>
    </row>
    <row r="723" spans="2:5" s="1" customFormat="1" ht="13.9" customHeight="1" x14ac:dyDescent="0.2">
      <c r="B723" s="63" t="s">
        <v>29</v>
      </c>
      <c r="C723" s="63" t="s">
        <v>29</v>
      </c>
      <c r="D723" s="63" t="s">
        <v>29</v>
      </c>
      <c r="E723" s="67"/>
    </row>
    <row r="724" spans="2:5" s="1" customFormat="1" ht="13.9" customHeight="1" x14ac:dyDescent="0.2">
      <c r="B724" s="63" t="s">
        <v>29</v>
      </c>
      <c r="C724" s="63" t="s">
        <v>29</v>
      </c>
      <c r="D724" s="63" t="s">
        <v>29</v>
      </c>
      <c r="E724" s="67"/>
    </row>
    <row r="725" spans="2:5" s="1" customFormat="1" ht="13.9" customHeight="1" x14ac:dyDescent="0.2">
      <c r="B725" s="63" t="s">
        <v>29</v>
      </c>
      <c r="C725" s="63" t="s">
        <v>29</v>
      </c>
      <c r="D725" s="63" t="s">
        <v>29</v>
      </c>
      <c r="E725" s="67"/>
    </row>
    <row r="726" spans="2:5" s="1" customFormat="1" ht="13.9" customHeight="1" x14ac:dyDescent="0.2">
      <c r="B726" s="63" t="s">
        <v>29</v>
      </c>
      <c r="C726" s="63" t="s">
        <v>29</v>
      </c>
      <c r="D726" s="63" t="s">
        <v>29</v>
      </c>
      <c r="E726" s="67"/>
    </row>
    <row r="727" spans="2:5" s="1" customFormat="1" ht="13.9" customHeight="1" x14ac:dyDescent="0.2">
      <c r="B727" s="63" t="s">
        <v>29</v>
      </c>
      <c r="C727" s="63" t="s">
        <v>29</v>
      </c>
      <c r="D727" s="63" t="s">
        <v>29</v>
      </c>
      <c r="E727" s="67"/>
    </row>
    <row r="728" spans="2:5" s="1" customFormat="1" ht="13.9" customHeight="1" x14ac:dyDescent="0.2">
      <c r="B728" s="63" t="s">
        <v>29</v>
      </c>
      <c r="C728" s="63" t="s">
        <v>29</v>
      </c>
      <c r="D728" s="63" t="s">
        <v>29</v>
      </c>
      <c r="E728" s="67"/>
    </row>
    <row r="729" spans="2:5" s="1" customFormat="1" ht="13.9" customHeight="1" x14ac:dyDescent="0.2">
      <c r="B729" s="63" t="s">
        <v>29</v>
      </c>
      <c r="C729" s="63" t="s">
        <v>29</v>
      </c>
      <c r="D729" s="63" t="s">
        <v>29</v>
      </c>
      <c r="E729" s="67"/>
    </row>
    <row r="730" spans="2:5" s="1" customFormat="1" ht="13.9" customHeight="1" x14ac:dyDescent="0.2">
      <c r="B730" s="63" t="s">
        <v>29</v>
      </c>
      <c r="C730" s="63" t="s">
        <v>29</v>
      </c>
      <c r="D730" s="63" t="s">
        <v>29</v>
      </c>
      <c r="E730" s="67"/>
    </row>
    <row r="731" spans="2:5" s="1" customFormat="1" ht="13.9" customHeight="1" x14ac:dyDescent="0.2">
      <c r="B731" s="63" t="s">
        <v>29</v>
      </c>
      <c r="C731" s="63" t="s">
        <v>29</v>
      </c>
      <c r="D731" s="63" t="s">
        <v>29</v>
      </c>
      <c r="E731" s="67"/>
    </row>
    <row r="732" spans="2:5" s="1" customFormat="1" ht="13.9" customHeight="1" x14ac:dyDescent="0.2">
      <c r="B732" s="63" t="s">
        <v>29</v>
      </c>
      <c r="C732" s="63" t="s">
        <v>29</v>
      </c>
      <c r="D732" s="63" t="s">
        <v>29</v>
      </c>
      <c r="E732" s="67"/>
    </row>
    <row r="733" spans="2:5" s="1" customFormat="1" ht="13.9" customHeight="1" x14ac:dyDescent="0.2">
      <c r="B733" s="63" t="s">
        <v>29</v>
      </c>
      <c r="C733" s="63" t="s">
        <v>29</v>
      </c>
      <c r="D733" s="63" t="s">
        <v>29</v>
      </c>
      <c r="E733" s="67"/>
    </row>
    <row r="734" spans="2:5" s="1" customFormat="1" ht="13.9" customHeight="1" x14ac:dyDescent="0.2">
      <c r="B734" s="63" t="s">
        <v>29</v>
      </c>
      <c r="C734" s="63" t="s">
        <v>29</v>
      </c>
      <c r="D734" s="63" t="s">
        <v>29</v>
      </c>
      <c r="E734" s="67"/>
    </row>
    <row r="735" spans="2:5" s="1" customFormat="1" ht="13.9" customHeight="1" x14ac:dyDescent="0.2">
      <c r="B735" s="63" t="s">
        <v>29</v>
      </c>
      <c r="C735" s="63" t="s">
        <v>29</v>
      </c>
      <c r="D735" s="63" t="s">
        <v>29</v>
      </c>
      <c r="E735" s="67"/>
    </row>
    <row r="736" spans="2:5" s="1" customFormat="1" ht="13.9" customHeight="1" x14ac:dyDescent="0.2">
      <c r="B736" s="63" t="s">
        <v>29</v>
      </c>
      <c r="C736" s="63" t="s">
        <v>29</v>
      </c>
      <c r="D736" s="63" t="s">
        <v>29</v>
      </c>
      <c r="E736" s="67"/>
    </row>
    <row r="737" spans="2:5" s="1" customFormat="1" ht="13.9" customHeight="1" x14ac:dyDescent="0.2">
      <c r="B737" s="63" t="s">
        <v>29</v>
      </c>
      <c r="C737" s="63" t="s">
        <v>29</v>
      </c>
      <c r="D737" s="63" t="s">
        <v>29</v>
      </c>
      <c r="E737" s="67"/>
    </row>
    <row r="738" spans="2:5" s="1" customFormat="1" ht="13.9" customHeight="1" x14ac:dyDescent="0.2">
      <c r="B738" s="63" t="s">
        <v>29</v>
      </c>
      <c r="C738" s="63" t="s">
        <v>29</v>
      </c>
      <c r="D738" s="63" t="s">
        <v>29</v>
      </c>
      <c r="E738" s="67"/>
    </row>
    <row r="739" spans="2:5" s="1" customFormat="1" ht="13.9" customHeight="1" x14ac:dyDescent="0.2">
      <c r="B739" s="63" t="s">
        <v>29</v>
      </c>
      <c r="C739" s="63" t="s">
        <v>29</v>
      </c>
      <c r="D739" s="63" t="s">
        <v>29</v>
      </c>
      <c r="E739" s="67"/>
    </row>
    <row r="740" spans="2:5" s="1" customFormat="1" ht="13.9" customHeight="1" x14ac:dyDescent="0.2">
      <c r="B740" s="63" t="s">
        <v>29</v>
      </c>
      <c r="C740" s="63" t="s">
        <v>29</v>
      </c>
      <c r="D740" s="63" t="s">
        <v>29</v>
      </c>
      <c r="E740" s="67"/>
    </row>
    <row r="741" spans="2:5" s="1" customFormat="1" ht="13.9" customHeight="1" x14ac:dyDescent="0.2">
      <c r="B741" s="63" t="s">
        <v>29</v>
      </c>
      <c r="C741" s="63" t="s">
        <v>29</v>
      </c>
      <c r="D741" s="63" t="s">
        <v>29</v>
      </c>
      <c r="E741" s="67"/>
    </row>
    <row r="742" spans="2:5" s="1" customFormat="1" ht="13.9" customHeight="1" x14ac:dyDescent="0.2">
      <c r="B742" s="63" t="s">
        <v>29</v>
      </c>
      <c r="C742" s="63" t="s">
        <v>29</v>
      </c>
      <c r="D742" s="63" t="s">
        <v>29</v>
      </c>
      <c r="E742" s="67"/>
    </row>
    <row r="743" spans="2:5" s="1" customFormat="1" ht="13.9" customHeight="1" x14ac:dyDescent="0.2">
      <c r="B743" s="63" t="s">
        <v>29</v>
      </c>
      <c r="C743" s="63" t="s">
        <v>29</v>
      </c>
      <c r="D743" s="63" t="s">
        <v>29</v>
      </c>
      <c r="E743" s="67"/>
    </row>
    <row r="744" spans="2:5" s="1" customFormat="1" ht="13.9" customHeight="1" x14ac:dyDescent="0.2">
      <c r="B744" s="63" t="s">
        <v>29</v>
      </c>
      <c r="C744" s="63" t="s">
        <v>29</v>
      </c>
      <c r="D744" s="63" t="s">
        <v>29</v>
      </c>
      <c r="E744" s="67"/>
    </row>
    <row r="745" spans="2:5" s="1" customFormat="1" ht="13.9" customHeight="1" x14ac:dyDescent="0.2">
      <c r="B745" s="63" t="s">
        <v>29</v>
      </c>
      <c r="C745" s="63" t="s">
        <v>29</v>
      </c>
      <c r="D745" s="63" t="s">
        <v>29</v>
      </c>
      <c r="E745" s="67"/>
    </row>
    <row r="746" spans="2:5" s="1" customFormat="1" ht="13.9" customHeight="1" x14ac:dyDescent="0.2">
      <c r="B746" s="63" t="s">
        <v>29</v>
      </c>
      <c r="C746" s="63" t="s">
        <v>29</v>
      </c>
      <c r="D746" s="63" t="s">
        <v>29</v>
      </c>
      <c r="E746" s="67"/>
    </row>
    <row r="747" spans="2:5" s="1" customFormat="1" ht="13.9" customHeight="1" x14ac:dyDescent="0.2">
      <c r="B747" s="63" t="s">
        <v>29</v>
      </c>
      <c r="C747" s="63" t="s">
        <v>29</v>
      </c>
      <c r="D747" s="63" t="s">
        <v>29</v>
      </c>
      <c r="E747" s="67"/>
    </row>
    <row r="748" spans="2:5" s="1" customFormat="1" ht="13.9" customHeight="1" x14ac:dyDescent="0.2">
      <c r="B748" s="63" t="s">
        <v>29</v>
      </c>
      <c r="C748" s="63" t="s">
        <v>29</v>
      </c>
      <c r="D748" s="63" t="s">
        <v>29</v>
      </c>
      <c r="E748" s="67"/>
    </row>
    <row r="749" spans="2:5" s="1" customFormat="1" ht="13.9" customHeight="1" x14ac:dyDescent="0.2">
      <c r="B749" s="63" t="s">
        <v>29</v>
      </c>
      <c r="C749" s="63" t="s">
        <v>29</v>
      </c>
      <c r="D749" s="63" t="s">
        <v>29</v>
      </c>
      <c r="E749" s="67"/>
    </row>
    <row r="750" spans="2:5" s="1" customFormat="1" ht="13.9" customHeight="1" x14ac:dyDescent="0.2">
      <c r="B750" s="63" t="s">
        <v>29</v>
      </c>
      <c r="C750" s="63" t="s">
        <v>29</v>
      </c>
      <c r="D750" s="63" t="s">
        <v>29</v>
      </c>
      <c r="E750" s="67"/>
    </row>
    <row r="751" spans="2:5" s="1" customFormat="1" ht="13.9" customHeight="1" x14ac:dyDescent="0.2">
      <c r="B751" s="63" t="s">
        <v>29</v>
      </c>
      <c r="C751" s="63" t="s">
        <v>29</v>
      </c>
      <c r="D751" s="63" t="s">
        <v>29</v>
      </c>
      <c r="E751" s="67"/>
    </row>
    <row r="752" spans="2:5" s="1" customFormat="1" ht="13.9" customHeight="1" x14ac:dyDescent="0.2">
      <c r="B752" s="63" t="s">
        <v>29</v>
      </c>
      <c r="C752" s="63" t="s">
        <v>29</v>
      </c>
      <c r="D752" s="63" t="s">
        <v>29</v>
      </c>
      <c r="E752" s="67"/>
    </row>
    <row r="753" spans="2:5" s="1" customFormat="1" ht="13.9" customHeight="1" x14ac:dyDescent="0.2">
      <c r="B753" s="63" t="s">
        <v>29</v>
      </c>
      <c r="C753" s="63" t="s">
        <v>29</v>
      </c>
      <c r="D753" s="63" t="s">
        <v>29</v>
      </c>
      <c r="E753" s="67"/>
    </row>
    <row r="754" spans="2:5" s="1" customFormat="1" ht="13.9" customHeight="1" x14ac:dyDescent="0.2">
      <c r="B754" s="63" t="s">
        <v>29</v>
      </c>
      <c r="C754" s="63" t="s">
        <v>29</v>
      </c>
      <c r="D754" s="63" t="s">
        <v>29</v>
      </c>
      <c r="E754" s="67"/>
    </row>
    <row r="755" spans="2:5" s="1" customFormat="1" ht="13.9" customHeight="1" x14ac:dyDescent="0.2">
      <c r="B755" s="63" t="s">
        <v>29</v>
      </c>
      <c r="C755" s="63" t="s">
        <v>29</v>
      </c>
      <c r="D755" s="63" t="s">
        <v>29</v>
      </c>
      <c r="E755" s="67"/>
    </row>
    <row r="756" spans="2:5" s="1" customFormat="1" ht="13.9" customHeight="1" x14ac:dyDescent="0.2">
      <c r="B756" s="63" t="s">
        <v>29</v>
      </c>
      <c r="C756" s="63" t="s">
        <v>29</v>
      </c>
      <c r="D756" s="63" t="s">
        <v>29</v>
      </c>
      <c r="E756" s="67"/>
    </row>
    <row r="757" spans="2:5" s="1" customFormat="1" ht="13.9" customHeight="1" x14ac:dyDescent="0.2">
      <c r="B757" s="63" t="s">
        <v>29</v>
      </c>
      <c r="C757" s="63" t="s">
        <v>29</v>
      </c>
      <c r="D757" s="63" t="s">
        <v>29</v>
      </c>
      <c r="E757" s="67"/>
    </row>
    <row r="758" spans="2:5" s="1" customFormat="1" ht="13.9" customHeight="1" x14ac:dyDescent="0.2">
      <c r="B758" s="63" t="s">
        <v>29</v>
      </c>
      <c r="C758" s="63" t="s">
        <v>29</v>
      </c>
      <c r="D758" s="63" t="s">
        <v>29</v>
      </c>
      <c r="E758" s="67"/>
    </row>
    <row r="759" spans="2:5" s="1" customFormat="1" ht="13.9" customHeight="1" x14ac:dyDescent="0.2">
      <c r="B759" s="63" t="s">
        <v>29</v>
      </c>
      <c r="C759" s="63" t="s">
        <v>29</v>
      </c>
      <c r="D759" s="63" t="s">
        <v>29</v>
      </c>
      <c r="E759" s="67"/>
    </row>
    <row r="760" spans="2:5" s="1" customFormat="1" ht="13.9" customHeight="1" x14ac:dyDescent="0.2">
      <c r="B760" s="63" t="s">
        <v>29</v>
      </c>
      <c r="C760" s="63" t="s">
        <v>29</v>
      </c>
      <c r="D760" s="63" t="s">
        <v>29</v>
      </c>
      <c r="E760" s="67"/>
    </row>
    <row r="761" spans="2:5" s="1" customFormat="1" ht="13.9" customHeight="1" x14ac:dyDescent="0.2">
      <c r="B761" s="63" t="s">
        <v>29</v>
      </c>
      <c r="C761" s="63" t="s">
        <v>29</v>
      </c>
      <c r="D761" s="63" t="s">
        <v>29</v>
      </c>
      <c r="E761" s="67"/>
    </row>
    <row r="762" spans="2:5" s="1" customFormat="1" ht="13.9" customHeight="1" x14ac:dyDescent="0.2">
      <c r="B762" s="63" t="s">
        <v>29</v>
      </c>
      <c r="C762" s="63" t="s">
        <v>29</v>
      </c>
      <c r="D762" s="63" t="s">
        <v>29</v>
      </c>
      <c r="E762" s="67"/>
    </row>
    <row r="763" spans="2:5" s="1" customFormat="1" ht="13.9" customHeight="1" x14ac:dyDescent="0.2">
      <c r="B763" s="63" t="s">
        <v>29</v>
      </c>
      <c r="C763" s="63" t="s">
        <v>29</v>
      </c>
      <c r="D763" s="63" t="s">
        <v>29</v>
      </c>
      <c r="E763" s="67"/>
    </row>
    <row r="764" spans="2:5" s="1" customFormat="1" ht="13.9" customHeight="1" x14ac:dyDescent="0.2">
      <c r="B764" s="63" t="s">
        <v>29</v>
      </c>
      <c r="C764" s="63" t="s">
        <v>29</v>
      </c>
      <c r="D764" s="63" t="s">
        <v>29</v>
      </c>
      <c r="E764" s="67"/>
    </row>
    <row r="765" spans="2:5" s="1" customFormat="1" ht="13.9" customHeight="1" x14ac:dyDescent="0.2">
      <c r="B765" s="63" t="s">
        <v>29</v>
      </c>
      <c r="C765" s="63" t="s">
        <v>29</v>
      </c>
      <c r="D765" s="63" t="s">
        <v>29</v>
      </c>
      <c r="E765" s="67"/>
    </row>
    <row r="766" spans="2:5" s="1" customFormat="1" ht="13.9" customHeight="1" x14ac:dyDescent="0.2">
      <c r="B766" s="63" t="s">
        <v>29</v>
      </c>
      <c r="C766" s="63" t="s">
        <v>29</v>
      </c>
      <c r="D766" s="63" t="s">
        <v>29</v>
      </c>
      <c r="E766" s="67"/>
    </row>
    <row r="767" spans="2:5" s="1" customFormat="1" ht="13.9" customHeight="1" x14ac:dyDescent="0.2">
      <c r="B767" s="63" t="s">
        <v>29</v>
      </c>
      <c r="C767" s="63" t="s">
        <v>29</v>
      </c>
      <c r="D767" s="63" t="s">
        <v>29</v>
      </c>
      <c r="E767" s="67"/>
    </row>
    <row r="768" spans="2:5" s="1" customFormat="1" ht="13.9" customHeight="1" x14ac:dyDescent="0.2">
      <c r="B768" s="63" t="s">
        <v>29</v>
      </c>
      <c r="C768" s="63" t="s">
        <v>29</v>
      </c>
      <c r="D768" s="63" t="s">
        <v>29</v>
      </c>
      <c r="E768" s="67"/>
    </row>
    <row r="769" spans="2:5" s="1" customFormat="1" ht="13.9" customHeight="1" x14ac:dyDescent="0.2">
      <c r="B769" s="63" t="s">
        <v>29</v>
      </c>
      <c r="C769" s="63" t="s">
        <v>29</v>
      </c>
      <c r="D769" s="63" t="s">
        <v>29</v>
      </c>
      <c r="E769" s="67"/>
    </row>
    <row r="770" spans="2:5" s="1" customFormat="1" ht="13.9" customHeight="1" x14ac:dyDescent="0.2">
      <c r="B770" s="63" t="s">
        <v>29</v>
      </c>
      <c r="C770" s="63" t="s">
        <v>29</v>
      </c>
      <c r="D770" s="63" t="s">
        <v>29</v>
      </c>
      <c r="E770" s="67"/>
    </row>
    <row r="771" spans="2:5" s="1" customFormat="1" ht="13.9" customHeight="1" x14ac:dyDescent="0.2">
      <c r="B771" s="63" t="s">
        <v>29</v>
      </c>
      <c r="C771" s="63" t="s">
        <v>29</v>
      </c>
      <c r="D771" s="63" t="s">
        <v>29</v>
      </c>
      <c r="E771" s="67"/>
    </row>
    <row r="772" spans="2:5" s="1" customFormat="1" ht="13.9" customHeight="1" x14ac:dyDescent="0.2">
      <c r="B772" s="63" t="s">
        <v>29</v>
      </c>
      <c r="C772" s="63" t="s">
        <v>29</v>
      </c>
      <c r="D772" s="63" t="s">
        <v>29</v>
      </c>
      <c r="E772" s="67"/>
    </row>
    <row r="773" spans="2:5" s="1" customFormat="1" ht="13.9" customHeight="1" x14ac:dyDescent="0.2">
      <c r="B773" s="63" t="s">
        <v>29</v>
      </c>
      <c r="C773" s="63" t="s">
        <v>29</v>
      </c>
      <c r="D773" s="63" t="s">
        <v>29</v>
      </c>
      <c r="E773" s="67"/>
    </row>
    <row r="774" spans="2:5" s="1" customFormat="1" ht="13.9" customHeight="1" x14ac:dyDescent="0.2">
      <c r="B774" s="63" t="s">
        <v>29</v>
      </c>
      <c r="C774" s="63" t="s">
        <v>29</v>
      </c>
      <c r="D774" s="63" t="s">
        <v>29</v>
      </c>
      <c r="E774" s="67"/>
    </row>
    <row r="775" spans="2:5" s="1" customFormat="1" ht="13.9" customHeight="1" x14ac:dyDescent="0.2">
      <c r="B775" s="63" t="s">
        <v>29</v>
      </c>
      <c r="C775" s="63" t="s">
        <v>29</v>
      </c>
      <c r="D775" s="63" t="s">
        <v>29</v>
      </c>
      <c r="E775" s="67"/>
    </row>
    <row r="776" spans="2:5" s="1" customFormat="1" ht="13.9" customHeight="1" x14ac:dyDescent="0.2">
      <c r="B776" s="63" t="s">
        <v>29</v>
      </c>
      <c r="C776" s="63" t="s">
        <v>29</v>
      </c>
      <c r="D776" s="63" t="s">
        <v>29</v>
      </c>
      <c r="E776" s="67"/>
    </row>
    <row r="777" spans="2:5" s="1" customFormat="1" ht="13.9" customHeight="1" x14ac:dyDescent="0.2">
      <c r="B777" s="63" t="s">
        <v>29</v>
      </c>
      <c r="C777" s="63" t="s">
        <v>29</v>
      </c>
      <c r="D777" s="63" t="s">
        <v>29</v>
      </c>
      <c r="E777" s="67"/>
    </row>
    <row r="778" spans="2:5" s="1" customFormat="1" ht="13.9" customHeight="1" x14ac:dyDescent="0.2">
      <c r="B778" s="63" t="s">
        <v>29</v>
      </c>
      <c r="C778" s="63" t="s">
        <v>29</v>
      </c>
      <c r="D778" s="63" t="s">
        <v>29</v>
      </c>
      <c r="E778" s="67"/>
    </row>
    <row r="779" spans="2:5" s="1" customFormat="1" ht="13.9" customHeight="1" x14ac:dyDescent="0.2">
      <c r="B779" s="63" t="s">
        <v>29</v>
      </c>
      <c r="C779" s="63" t="s">
        <v>29</v>
      </c>
      <c r="D779" s="63" t="s">
        <v>29</v>
      </c>
      <c r="E779" s="67"/>
    </row>
    <row r="780" spans="2:5" s="1" customFormat="1" ht="13.9" customHeight="1" x14ac:dyDescent="0.2">
      <c r="B780" s="63" t="s">
        <v>29</v>
      </c>
      <c r="C780" s="63" t="s">
        <v>29</v>
      </c>
      <c r="D780" s="63" t="s">
        <v>29</v>
      </c>
      <c r="E780" s="67"/>
    </row>
    <row r="781" spans="2:5" s="1" customFormat="1" ht="13.9" customHeight="1" x14ac:dyDescent="0.2">
      <c r="B781" s="63" t="s">
        <v>29</v>
      </c>
      <c r="C781" s="63" t="s">
        <v>29</v>
      </c>
      <c r="D781" s="63" t="s">
        <v>29</v>
      </c>
      <c r="E781" s="67"/>
    </row>
    <row r="782" spans="2:5" s="1" customFormat="1" ht="13.9" customHeight="1" x14ac:dyDescent="0.2">
      <c r="B782" s="63" t="s">
        <v>29</v>
      </c>
      <c r="C782" s="63" t="s">
        <v>29</v>
      </c>
      <c r="D782" s="63" t="s">
        <v>29</v>
      </c>
      <c r="E782" s="67"/>
    </row>
    <row r="783" spans="2:5" s="1" customFormat="1" ht="13.9" customHeight="1" x14ac:dyDescent="0.2">
      <c r="B783" s="63" t="s">
        <v>29</v>
      </c>
      <c r="C783" s="63" t="s">
        <v>29</v>
      </c>
      <c r="D783" s="63" t="s">
        <v>29</v>
      </c>
      <c r="E783" s="67"/>
    </row>
    <row r="784" spans="2:5" s="1" customFormat="1" ht="13.9" customHeight="1" x14ac:dyDescent="0.2">
      <c r="B784" s="63" t="s">
        <v>29</v>
      </c>
      <c r="C784" s="63" t="s">
        <v>29</v>
      </c>
      <c r="D784" s="63" t="s">
        <v>29</v>
      </c>
      <c r="E784" s="67"/>
    </row>
    <row r="785" spans="2:5" s="1" customFormat="1" ht="13.9" customHeight="1" x14ac:dyDescent="0.2">
      <c r="B785" s="63" t="s">
        <v>29</v>
      </c>
      <c r="C785" s="63" t="s">
        <v>29</v>
      </c>
      <c r="D785" s="63" t="s">
        <v>29</v>
      </c>
      <c r="E785" s="67"/>
    </row>
    <row r="786" spans="2:5" s="1" customFormat="1" ht="13.9" customHeight="1" x14ac:dyDescent="0.2">
      <c r="B786" s="63" t="s">
        <v>29</v>
      </c>
      <c r="C786" s="63" t="s">
        <v>29</v>
      </c>
      <c r="D786" s="63" t="s">
        <v>29</v>
      </c>
      <c r="E786" s="67"/>
    </row>
    <row r="787" spans="2:5" s="1" customFormat="1" ht="13.9" customHeight="1" x14ac:dyDescent="0.2">
      <c r="B787" s="63" t="s">
        <v>29</v>
      </c>
      <c r="C787" s="63" t="s">
        <v>29</v>
      </c>
      <c r="D787" s="63" t="s">
        <v>29</v>
      </c>
      <c r="E787" s="67"/>
    </row>
    <row r="788" spans="2:5" s="1" customFormat="1" ht="13.9" customHeight="1" x14ac:dyDescent="0.2">
      <c r="B788" s="63" t="s">
        <v>29</v>
      </c>
      <c r="C788" s="63" t="s">
        <v>29</v>
      </c>
      <c r="D788" s="63" t="s">
        <v>29</v>
      </c>
      <c r="E788" s="67"/>
    </row>
    <row r="789" spans="2:5" s="1" customFormat="1" ht="13.9" customHeight="1" x14ac:dyDescent="0.2">
      <c r="B789" s="63" t="s">
        <v>29</v>
      </c>
      <c r="C789" s="63" t="s">
        <v>29</v>
      </c>
      <c r="D789" s="63" t="s">
        <v>29</v>
      </c>
      <c r="E789" s="67"/>
    </row>
    <row r="790" spans="2:5" s="1" customFormat="1" ht="13.9" customHeight="1" x14ac:dyDescent="0.2">
      <c r="B790" s="63" t="s">
        <v>29</v>
      </c>
      <c r="C790" s="63" t="s">
        <v>29</v>
      </c>
      <c r="D790" s="63" t="s">
        <v>29</v>
      </c>
      <c r="E790" s="67"/>
    </row>
    <row r="791" spans="2:5" s="1" customFormat="1" ht="13.9" customHeight="1" x14ac:dyDescent="0.2">
      <c r="B791" s="63" t="s">
        <v>29</v>
      </c>
      <c r="C791" s="63" t="s">
        <v>29</v>
      </c>
      <c r="D791" s="63" t="s">
        <v>29</v>
      </c>
      <c r="E791" s="67"/>
    </row>
    <row r="792" spans="2:5" s="1" customFormat="1" ht="13.9" customHeight="1" x14ac:dyDescent="0.2">
      <c r="B792" s="63" t="s">
        <v>29</v>
      </c>
      <c r="C792" s="63" t="s">
        <v>29</v>
      </c>
      <c r="D792" s="63" t="s">
        <v>29</v>
      </c>
      <c r="E792" s="67"/>
    </row>
    <row r="793" spans="2:5" s="1" customFormat="1" ht="13.9" customHeight="1" x14ac:dyDescent="0.2">
      <c r="B793" s="63" t="s">
        <v>29</v>
      </c>
      <c r="C793" s="63" t="s">
        <v>29</v>
      </c>
      <c r="D793" s="63" t="s">
        <v>29</v>
      </c>
      <c r="E793" s="67"/>
    </row>
    <row r="794" spans="2:5" s="1" customFormat="1" ht="13.9" customHeight="1" x14ac:dyDescent="0.2">
      <c r="B794" s="63" t="s">
        <v>29</v>
      </c>
      <c r="C794" s="63" t="s">
        <v>29</v>
      </c>
      <c r="D794" s="63" t="s">
        <v>29</v>
      </c>
      <c r="E794" s="67"/>
    </row>
    <row r="795" spans="2:5" s="1" customFormat="1" ht="13.9" customHeight="1" x14ac:dyDescent="0.2">
      <c r="B795" s="63" t="s">
        <v>29</v>
      </c>
      <c r="C795" s="63" t="s">
        <v>29</v>
      </c>
      <c r="D795" s="63" t="s">
        <v>29</v>
      </c>
      <c r="E795" s="67"/>
    </row>
    <row r="796" spans="2:5" s="1" customFormat="1" ht="13.9" customHeight="1" x14ac:dyDescent="0.2">
      <c r="B796" s="63" t="s">
        <v>29</v>
      </c>
      <c r="C796" s="63" t="s">
        <v>29</v>
      </c>
      <c r="D796" s="63" t="s">
        <v>29</v>
      </c>
      <c r="E796" s="67"/>
    </row>
    <row r="797" spans="2:5" s="1" customFormat="1" ht="13.9" customHeight="1" x14ac:dyDescent="0.2">
      <c r="B797" s="63" t="s">
        <v>29</v>
      </c>
      <c r="C797" s="63" t="s">
        <v>29</v>
      </c>
      <c r="D797" s="63" t="s">
        <v>29</v>
      </c>
      <c r="E797" s="67"/>
    </row>
    <row r="798" spans="2:5" s="1" customFormat="1" ht="13.9" customHeight="1" x14ac:dyDescent="0.2">
      <c r="B798" s="63" t="s">
        <v>29</v>
      </c>
      <c r="C798" s="63" t="s">
        <v>29</v>
      </c>
      <c r="D798" s="63" t="s">
        <v>29</v>
      </c>
      <c r="E798" s="67"/>
    </row>
    <row r="799" spans="2:5" s="1" customFormat="1" ht="13.9" customHeight="1" x14ac:dyDescent="0.2">
      <c r="B799" s="63" t="s">
        <v>29</v>
      </c>
      <c r="C799" s="63" t="s">
        <v>29</v>
      </c>
      <c r="D799" s="63" t="s">
        <v>29</v>
      </c>
      <c r="E799" s="67"/>
    </row>
    <row r="800" spans="2:5" s="1" customFormat="1" ht="13.9" customHeight="1" x14ac:dyDescent="0.2">
      <c r="B800" s="63" t="s">
        <v>29</v>
      </c>
      <c r="C800" s="63" t="s">
        <v>29</v>
      </c>
      <c r="D800" s="63" t="s">
        <v>29</v>
      </c>
      <c r="E800" s="67"/>
    </row>
    <row r="801" spans="2:5" s="1" customFormat="1" ht="13.9" customHeight="1" x14ac:dyDescent="0.2">
      <c r="B801" s="63" t="s">
        <v>29</v>
      </c>
      <c r="C801" s="63" t="s">
        <v>29</v>
      </c>
      <c r="D801" s="63" t="s">
        <v>29</v>
      </c>
      <c r="E801" s="67"/>
    </row>
    <row r="802" spans="2:5" s="1" customFormat="1" ht="13.9" customHeight="1" x14ac:dyDescent="0.2">
      <c r="B802" s="63" t="s">
        <v>29</v>
      </c>
      <c r="C802" s="63" t="s">
        <v>29</v>
      </c>
      <c r="D802" s="63" t="s">
        <v>29</v>
      </c>
      <c r="E802" s="67"/>
    </row>
    <row r="803" spans="2:5" s="1" customFormat="1" ht="13.9" customHeight="1" x14ac:dyDescent="0.2">
      <c r="B803" s="63" t="s">
        <v>29</v>
      </c>
      <c r="C803" s="63" t="s">
        <v>29</v>
      </c>
      <c r="D803" s="63" t="s">
        <v>29</v>
      </c>
      <c r="E803" s="67"/>
    </row>
    <row r="804" spans="2:5" s="1" customFormat="1" ht="13.9" customHeight="1" x14ac:dyDescent="0.2">
      <c r="B804" s="63" t="s">
        <v>29</v>
      </c>
      <c r="C804" s="63" t="s">
        <v>29</v>
      </c>
      <c r="D804" s="63" t="s">
        <v>29</v>
      </c>
      <c r="E804" s="67"/>
    </row>
    <row r="805" spans="2:5" s="1" customFormat="1" ht="13.9" customHeight="1" x14ac:dyDescent="0.2">
      <c r="B805" s="63" t="s">
        <v>29</v>
      </c>
      <c r="C805" s="63" t="s">
        <v>29</v>
      </c>
      <c r="D805" s="63" t="s">
        <v>29</v>
      </c>
      <c r="E805" s="67"/>
    </row>
    <row r="806" spans="2:5" s="1" customFormat="1" ht="13.9" customHeight="1" x14ac:dyDescent="0.2">
      <c r="B806" s="63" t="s">
        <v>29</v>
      </c>
      <c r="C806" s="63" t="s">
        <v>29</v>
      </c>
      <c r="D806" s="63" t="s">
        <v>29</v>
      </c>
      <c r="E806" s="67"/>
    </row>
    <row r="807" spans="2:5" s="1" customFormat="1" ht="13.9" customHeight="1" x14ac:dyDescent="0.2">
      <c r="B807" s="63" t="s">
        <v>29</v>
      </c>
      <c r="C807" s="63" t="s">
        <v>29</v>
      </c>
      <c r="D807" s="63" t="s">
        <v>29</v>
      </c>
      <c r="E807" s="67"/>
    </row>
    <row r="808" spans="2:5" s="1" customFormat="1" ht="13.9" customHeight="1" x14ac:dyDescent="0.2">
      <c r="B808" s="63" t="s">
        <v>29</v>
      </c>
      <c r="C808" s="63" t="s">
        <v>29</v>
      </c>
      <c r="D808" s="63" t="s">
        <v>29</v>
      </c>
      <c r="E808" s="67"/>
    </row>
    <row r="809" spans="2:5" s="1" customFormat="1" ht="13.9" customHeight="1" x14ac:dyDescent="0.2">
      <c r="B809" s="63" t="s">
        <v>29</v>
      </c>
      <c r="C809" s="63" t="s">
        <v>29</v>
      </c>
      <c r="D809" s="63" t="s">
        <v>29</v>
      </c>
      <c r="E809" s="67"/>
    </row>
    <row r="810" spans="2:5" s="1" customFormat="1" ht="13.9" customHeight="1" x14ac:dyDescent="0.2">
      <c r="B810" s="63" t="s">
        <v>29</v>
      </c>
      <c r="C810" s="63" t="s">
        <v>29</v>
      </c>
      <c r="D810" s="63" t="s">
        <v>29</v>
      </c>
      <c r="E810" s="67"/>
    </row>
    <row r="811" spans="2:5" s="1" customFormat="1" ht="13.9" customHeight="1" x14ac:dyDescent="0.2">
      <c r="B811" s="63" t="s">
        <v>29</v>
      </c>
      <c r="C811" s="63" t="s">
        <v>29</v>
      </c>
      <c r="D811" s="63" t="s">
        <v>29</v>
      </c>
      <c r="E811" s="67"/>
    </row>
    <row r="812" spans="2:5" s="1" customFormat="1" ht="13.9" customHeight="1" x14ac:dyDescent="0.2">
      <c r="B812" s="63" t="s">
        <v>29</v>
      </c>
      <c r="C812" s="63" t="s">
        <v>29</v>
      </c>
      <c r="D812" s="63" t="s">
        <v>29</v>
      </c>
      <c r="E812" s="67"/>
    </row>
    <row r="813" spans="2:5" s="1" customFormat="1" ht="13.9" customHeight="1" x14ac:dyDescent="0.2">
      <c r="B813" s="63" t="s">
        <v>29</v>
      </c>
      <c r="C813" s="63" t="s">
        <v>29</v>
      </c>
      <c r="D813" s="63" t="s">
        <v>29</v>
      </c>
      <c r="E813" s="67"/>
    </row>
    <row r="814" spans="2:5" s="1" customFormat="1" ht="13.9" customHeight="1" x14ac:dyDescent="0.2">
      <c r="B814" s="63" t="s">
        <v>29</v>
      </c>
      <c r="C814" s="63" t="s">
        <v>29</v>
      </c>
      <c r="D814" s="63" t="s">
        <v>29</v>
      </c>
      <c r="E814" s="67"/>
    </row>
    <row r="815" spans="2:5" s="1" customFormat="1" ht="13.9" customHeight="1" x14ac:dyDescent="0.2">
      <c r="B815" s="63" t="s">
        <v>29</v>
      </c>
      <c r="C815" s="63" t="s">
        <v>29</v>
      </c>
      <c r="D815" s="63" t="s">
        <v>29</v>
      </c>
      <c r="E815" s="67"/>
    </row>
    <row r="816" spans="2:5" s="1" customFormat="1" ht="13.9" customHeight="1" x14ac:dyDescent="0.2">
      <c r="B816" s="63" t="s">
        <v>29</v>
      </c>
      <c r="C816" s="63" t="s">
        <v>29</v>
      </c>
      <c r="D816" s="63" t="s">
        <v>29</v>
      </c>
      <c r="E816" s="67"/>
    </row>
    <row r="817" spans="2:5" s="1" customFormat="1" ht="13.9" customHeight="1" x14ac:dyDescent="0.2">
      <c r="B817" s="63" t="s">
        <v>29</v>
      </c>
      <c r="C817" s="63" t="s">
        <v>29</v>
      </c>
      <c r="D817" s="63" t="s">
        <v>29</v>
      </c>
      <c r="E817" s="67"/>
    </row>
    <row r="818" spans="2:5" s="1" customFormat="1" ht="13.9" customHeight="1" x14ac:dyDescent="0.2">
      <c r="B818" s="63" t="s">
        <v>29</v>
      </c>
      <c r="C818" s="63" t="s">
        <v>29</v>
      </c>
      <c r="D818" s="63" t="s">
        <v>29</v>
      </c>
      <c r="E818" s="67"/>
    </row>
    <row r="819" spans="2:5" s="1" customFormat="1" ht="13.9" customHeight="1" x14ac:dyDescent="0.2">
      <c r="B819" s="63" t="s">
        <v>29</v>
      </c>
      <c r="C819" s="63" t="s">
        <v>29</v>
      </c>
      <c r="D819" s="63" t="s">
        <v>29</v>
      </c>
      <c r="E819" s="67"/>
    </row>
    <row r="820" spans="2:5" s="1" customFormat="1" ht="13.9" customHeight="1" x14ac:dyDescent="0.2">
      <c r="B820" s="63" t="s">
        <v>29</v>
      </c>
      <c r="C820" s="63" t="s">
        <v>29</v>
      </c>
      <c r="D820" s="63" t="s">
        <v>29</v>
      </c>
      <c r="E820" s="67"/>
    </row>
    <row r="821" spans="2:5" s="1" customFormat="1" ht="13.9" customHeight="1" x14ac:dyDescent="0.2">
      <c r="B821" s="63" t="s">
        <v>29</v>
      </c>
      <c r="C821" s="63" t="s">
        <v>29</v>
      </c>
      <c r="D821" s="63" t="s">
        <v>29</v>
      </c>
      <c r="E821" s="67"/>
    </row>
    <row r="822" spans="2:5" s="1" customFormat="1" ht="13.9" customHeight="1" x14ac:dyDescent="0.2">
      <c r="B822" s="63" t="s">
        <v>29</v>
      </c>
      <c r="C822" s="63" t="s">
        <v>29</v>
      </c>
      <c r="D822" s="63" t="s">
        <v>29</v>
      </c>
      <c r="E822" s="67"/>
    </row>
    <row r="823" spans="2:5" s="1" customFormat="1" ht="13.9" customHeight="1" x14ac:dyDescent="0.2">
      <c r="B823" s="63" t="s">
        <v>29</v>
      </c>
      <c r="C823" s="63" t="s">
        <v>29</v>
      </c>
      <c r="D823" s="63" t="s">
        <v>29</v>
      </c>
      <c r="E823" s="67"/>
    </row>
    <row r="824" spans="2:5" s="1" customFormat="1" ht="13.9" customHeight="1" x14ac:dyDescent="0.2">
      <c r="B824" s="63" t="s">
        <v>29</v>
      </c>
      <c r="C824" s="63" t="s">
        <v>29</v>
      </c>
      <c r="D824" s="63" t="s">
        <v>29</v>
      </c>
      <c r="E824" s="67"/>
    </row>
    <row r="825" spans="2:5" s="1" customFormat="1" ht="13.9" customHeight="1" x14ac:dyDescent="0.2">
      <c r="B825" s="63" t="s">
        <v>29</v>
      </c>
      <c r="C825" s="63" t="s">
        <v>29</v>
      </c>
      <c r="D825" s="63" t="s">
        <v>29</v>
      </c>
      <c r="E825" s="67"/>
    </row>
    <row r="826" spans="2:5" s="1" customFormat="1" ht="13.9" customHeight="1" x14ac:dyDescent="0.2">
      <c r="B826" s="63" t="s">
        <v>29</v>
      </c>
      <c r="C826" s="63" t="s">
        <v>29</v>
      </c>
      <c r="D826" s="63" t="s">
        <v>29</v>
      </c>
      <c r="E826" s="67"/>
    </row>
    <row r="827" spans="2:5" s="1" customFormat="1" ht="13.9" customHeight="1" x14ac:dyDescent="0.2">
      <c r="B827" s="63" t="s">
        <v>29</v>
      </c>
      <c r="C827" s="63" t="s">
        <v>29</v>
      </c>
      <c r="D827" s="63" t="s">
        <v>29</v>
      </c>
      <c r="E827" s="67"/>
    </row>
    <row r="828" spans="2:5" s="1" customFormat="1" ht="13.9" customHeight="1" x14ac:dyDescent="0.2">
      <c r="B828" s="63" t="s">
        <v>29</v>
      </c>
      <c r="C828" s="63" t="s">
        <v>29</v>
      </c>
      <c r="D828" s="63" t="s">
        <v>29</v>
      </c>
      <c r="E828" s="67"/>
    </row>
    <row r="829" spans="2:5" s="1" customFormat="1" ht="13.9" customHeight="1" x14ac:dyDescent="0.2">
      <c r="B829" s="63" t="s">
        <v>29</v>
      </c>
      <c r="C829" s="63" t="s">
        <v>29</v>
      </c>
      <c r="D829" s="63" t="s">
        <v>29</v>
      </c>
      <c r="E829" s="67"/>
    </row>
    <row r="830" spans="2:5" s="1" customFormat="1" ht="13.9" customHeight="1" x14ac:dyDescent="0.2">
      <c r="B830" s="63" t="s">
        <v>29</v>
      </c>
      <c r="C830" s="63" t="s">
        <v>29</v>
      </c>
      <c r="D830" s="63" t="s">
        <v>29</v>
      </c>
      <c r="E830" s="67"/>
    </row>
    <row r="831" spans="2:5" s="1" customFormat="1" ht="13.9" customHeight="1" x14ac:dyDescent="0.2">
      <c r="B831" s="63" t="s">
        <v>29</v>
      </c>
      <c r="C831" s="63" t="s">
        <v>29</v>
      </c>
      <c r="D831" s="63" t="s">
        <v>29</v>
      </c>
      <c r="E831" s="67"/>
    </row>
    <row r="832" spans="2:5" s="1" customFormat="1" ht="13.9" customHeight="1" x14ac:dyDescent="0.2">
      <c r="B832" s="63" t="s">
        <v>29</v>
      </c>
      <c r="C832" s="63" t="s">
        <v>29</v>
      </c>
      <c r="D832" s="63" t="s">
        <v>29</v>
      </c>
      <c r="E832" s="67"/>
    </row>
    <row r="833" spans="2:5" s="1" customFormat="1" ht="13.9" customHeight="1" x14ac:dyDescent="0.2">
      <c r="B833" s="63" t="s">
        <v>29</v>
      </c>
      <c r="C833" s="63" t="s">
        <v>29</v>
      </c>
      <c r="D833" s="63" t="s">
        <v>29</v>
      </c>
      <c r="E833" s="67"/>
    </row>
    <row r="834" spans="2:5" s="1" customFormat="1" ht="13.9" customHeight="1" x14ac:dyDescent="0.2">
      <c r="B834" s="63" t="s">
        <v>29</v>
      </c>
      <c r="C834" s="63" t="s">
        <v>29</v>
      </c>
      <c r="D834" s="63" t="s">
        <v>29</v>
      </c>
      <c r="E834" s="67"/>
    </row>
    <row r="835" spans="2:5" s="1" customFormat="1" ht="13.9" customHeight="1" x14ac:dyDescent="0.2">
      <c r="B835" s="63" t="s">
        <v>29</v>
      </c>
      <c r="C835" s="63" t="s">
        <v>29</v>
      </c>
      <c r="D835" s="63" t="s">
        <v>29</v>
      </c>
      <c r="E835" s="67"/>
    </row>
    <row r="836" spans="2:5" s="1" customFormat="1" ht="13.9" customHeight="1" x14ac:dyDescent="0.2">
      <c r="B836" s="63" t="s">
        <v>29</v>
      </c>
      <c r="C836" s="63" t="s">
        <v>29</v>
      </c>
      <c r="D836" s="63" t="s">
        <v>29</v>
      </c>
      <c r="E836" s="67"/>
    </row>
    <row r="837" spans="2:5" s="1" customFormat="1" ht="13.9" customHeight="1" x14ac:dyDescent="0.2">
      <c r="B837" s="63" t="s">
        <v>29</v>
      </c>
      <c r="C837" s="63" t="s">
        <v>29</v>
      </c>
      <c r="D837" s="63" t="s">
        <v>29</v>
      </c>
      <c r="E837" s="67"/>
    </row>
    <row r="838" spans="2:5" s="1" customFormat="1" ht="13.9" customHeight="1" x14ac:dyDescent="0.2">
      <c r="B838" s="63" t="s">
        <v>29</v>
      </c>
      <c r="C838" s="63" t="s">
        <v>29</v>
      </c>
      <c r="D838" s="63" t="s">
        <v>29</v>
      </c>
      <c r="E838" s="67"/>
    </row>
    <row r="839" spans="2:5" s="1" customFormat="1" ht="13.9" customHeight="1" x14ac:dyDescent="0.2">
      <c r="B839" s="63" t="s">
        <v>29</v>
      </c>
      <c r="C839" s="63" t="s">
        <v>29</v>
      </c>
      <c r="D839" s="63" t="s">
        <v>29</v>
      </c>
      <c r="E839" s="67"/>
    </row>
    <row r="840" spans="2:5" s="1" customFormat="1" ht="13.9" customHeight="1" x14ac:dyDescent="0.2">
      <c r="B840" s="63" t="s">
        <v>29</v>
      </c>
      <c r="C840" s="63" t="s">
        <v>29</v>
      </c>
      <c r="D840" s="63" t="s">
        <v>29</v>
      </c>
      <c r="E840" s="67"/>
    </row>
    <row r="841" spans="2:5" s="1" customFormat="1" ht="13.9" customHeight="1" x14ac:dyDescent="0.2">
      <c r="B841" s="63" t="s">
        <v>29</v>
      </c>
      <c r="C841" s="63" t="s">
        <v>29</v>
      </c>
      <c r="D841" s="63" t="s">
        <v>29</v>
      </c>
      <c r="E841" s="67"/>
    </row>
    <row r="842" spans="2:5" s="1" customFormat="1" ht="13.9" customHeight="1" x14ac:dyDescent="0.2">
      <c r="B842" s="63" t="s">
        <v>29</v>
      </c>
      <c r="C842" s="63" t="s">
        <v>29</v>
      </c>
      <c r="D842" s="63" t="s">
        <v>29</v>
      </c>
      <c r="E842" s="67"/>
    </row>
    <row r="843" spans="2:5" s="1" customFormat="1" ht="13.9" customHeight="1" x14ac:dyDescent="0.2">
      <c r="B843" s="63" t="s">
        <v>29</v>
      </c>
      <c r="C843" s="63" t="s">
        <v>29</v>
      </c>
      <c r="D843" s="63" t="s">
        <v>29</v>
      </c>
      <c r="E843" s="67"/>
    </row>
    <row r="844" spans="2:5" s="1" customFormat="1" ht="13.9" customHeight="1" x14ac:dyDescent="0.2">
      <c r="B844" s="63" t="s">
        <v>29</v>
      </c>
      <c r="C844" s="63" t="s">
        <v>29</v>
      </c>
      <c r="D844" s="63" t="s">
        <v>29</v>
      </c>
      <c r="E844" s="67"/>
    </row>
    <row r="845" spans="2:5" s="1" customFormat="1" ht="13.9" customHeight="1" x14ac:dyDescent="0.2">
      <c r="B845" s="63" t="s">
        <v>29</v>
      </c>
      <c r="C845" s="63" t="s">
        <v>29</v>
      </c>
      <c r="D845" s="63" t="s">
        <v>29</v>
      </c>
      <c r="E845" s="67"/>
    </row>
    <row r="846" spans="2:5" s="1" customFormat="1" ht="13.9" customHeight="1" x14ac:dyDescent="0.2">
      <c r="B846" s="63" t="s">
        <v>29</v>
      </c>
      <c r="C846" s="63" t="s">
        <v>29</v>
      </c>
      <c r="D846" s="63" t="s">
        <v>29</v>
      </c>
      <c r="E846" s="67"/>
    </row>
    <row r="847" spans="2:5" s="1" customFormat="1" ht="13.9" customHeight="1" x14ac:dyDescent="0.2">
      <c r="B847" s="63" t="s">
        <v>29</v>
      </c>
      <c r="C847" s="63" t="s">
        <v>29</v>
      </c>
      <c r="D847" s="63" t="s">
        <v>29</v>
      </c>
      <c r="E847" s="67"/>
    </row>
    <row r="848" spans="2:5" s="1" customFormat="1" ht="13.9" customHeight="1" x14ac:dyDescent="0.2">
      <c r="B848" s="63" t="s">
        <v>29</v>
      </c>
      <c r="C848" s="63" t="s">
        <v>29</v>
      </c>
      <c r="D848" s="63" t="s">
        <v>29</v>
      </c>
      <c r="E848" s="67"/>
    </row>
    <row r="849" spans="2:5" s="1" customFormat="1" ht="13.9" customHeight="1" x14ac:dyDescent="0.2">
      <c r="B849" s="63" t="s">
        <v>29</v>
      </c>
      <c r="C849" s="63" t="s">
        <v>29</v>
      </c>
      <c r="D849" s="63" t="s">
        <v>29</v>
      </c>
      <c r="E849" s="67"/>
    </row>
    <row r="850" spans="2:5" s="1" customFormat="1" ht="13.9" customHeight="1" x14ac:dyDescent="0.2">
      <c r="B850" s="63" t="s">
        <v>29</v>
      </c>
      <c r="C850" s="63" t="s">
        <v>29</v>
      </c>
      <c r="D850" s="63" t="s">
        <v>29</v>
      </c>
      <c r="E850" s="67"/>
    </row>
    <row r="851" spans="2:5" s="1" customFormat="1" ht="13.9" customHeight="1" x14ac:dyDescent="0.2">
      <c r="B851" s="63" t="s">
        <v>29</v>
      </c>
      <c r="C851" s="63" t="s">
        <v>29</v>
      </c>
      <c r="D851" s="63" t="s">
        <v>29</v>
      </c>
      <c r="E851" s="67"/>
    </row>
    <row r="852" spans="2:5" s="1" customFormat="1" ht="13.9" customHeight="1" x14ac:dyDescent="0.2">
      <c r="B852" s="63" t="s">
        <v>29</v>
      </c>
      <c r="C852" s="63" t="s">
        <v>29</v>
      </c>
      <c r="D852" s="63" t="s">
        <v>29</v>
      </c>
      <c r="E852" s="67"/>
    </row>
    <row r="853" spans="2:5" s="1" customFormat="1" ht="13.9" customHeight="1" x14ac:dyDescent="0.2">
      <c r="B853" s="63" t="s">
        <v>29</v>
      </c>
      <c r="C853" s="63" t="s">
        <v>29</v>
      </c>
      <c r="D853" s="63" t="s">
        <v>29</v>
      </c>
      <c r="E853" s="67"/>
    </row>
    <row r="854" spans="2:5" s="1" customFormat="1" ht="13.9" customHeight="1" x14ac:dyDescent="0.2">
      <c r="B854" s="63" t="s">
        <v>29</v>
      </c>
      <c r="C854" s="63" t="s">
        <v>29</v>
      </c>
      <c r="D854" s="63" t="s">
        <v>29</v>
      </c>
      <c r="E854" s="67"/>
    </row>
    <row r="855" spans="2:5" s="1" customFormat="1" ht="13.9" customHeight="1" x14ac:dyDescent="0.2">
      <c r="B855" s="63" t="s">
        <v>29</v>
      </c>
      <c r="C855" s="63" t="s">
        <v>29</v>
      </c>
      <c r="D855" s="63" t="s">
        <v>29</v>
      </c>
      <c r="E855" s="67"/>
    </row>
    <row r="856" spans="2:5" s="1" customFormat="1" ht="13.9" customHeight="1" x14ac:dyDescent="0.2">
      <c r="B856" s="63" t="s">
        <v>29</v>
      </c>
      <c r="C856" s="63" t="s">
        <v>29</v>
      </c>
      <c r="D856" s="63" t="s">
        <v>29</v>
      </c>
      <c r="E856" s="67"/>
    </row>
    <row r="857" spans="2:5" s="1" customFormat="1" ht="13.9" customHeight="1" x14ac:dyDescent="0.2">
      <c r="B857" s="63" t="s">
        <v>29</v>
      </c>
      <c r="C857" s="63" t="s">
        <v>29</v>
      </c>
      <c r="D857" s="63" t="s">
        <v>29</v>
      </c>
      <c r="E857" s="67"/>
    </row>
    <row r="858" spans="2:5" s="1" customFormat="1" ht="13.9" customHeight="1" x14ac:dyDescent="0.2">
      <c r="B858" s="63" t="s">
        <v>29</v>
      </c>
      <c r="C858" s="63" t="s">
        <v>29</v>
      </c>
      <c r="D858" s="63" t="s">
        <v>29</v>
      </c>
      <c r="E858" s="67"/>
    </row>
    <row r="859" spans="2:5" s="1" customFormat="1" ht="13.9" customHeight="1" x14ac:dyDescent="0.2">
      <c r="B859" s="63" t="s">
        <v>29</v>
      </c>
      <c r="C859" s="63" t="s">
        <v>29</v>
      </c>
      <c r="D859" s="63" t="s">
        <v>29</v>
      </c>
      <c r="E859" s="67"/>
    </row>
    <row r="860" spans="2:5" s="1" customFormat="1" ht="13.9" customHeight="1" x14ac:dyDescent="0.2">
      <c r="B860" s="63" t="s">
        <v>29</v>
      </c>
      <c r="C860" s="63" t="s">
        <v>29</v>
      </c>
      <c r="D860" s="63" t="s">
        <v>29</v>
      </c>
      <c r="E860" s="67"/>
    </row>
    <row r="861" spans="2:5" s="1" customFormat="1" ht="13.9" customHeight="1" x14ac:dyDescent="0.2">
      <c r="B861" s="63" t="s">
        <v>29</v>
      </c>
      <c r="C861" s="63" t="s">
        <v>29</v>
      </c>
      <c r="D861" s="63" t="s">
        <v>29</v>
      </c>
      <c r="E861" s="67"/>
    </row>
    <row r="862" spans="2:5" s="1" customFormat="1" ht="13.9" customHeight="1" x14ac:dyDescent="0.2">
      <c r="B862" s="63" t="s">
        <v>29</v>
      </c>
      <c r="C862" s="63" t="s">
        <v>29</v>
      </c>
      <c r="D862" s="63" t="s">
        <v>29</v>
      </c>
      <c r="E862" s="67"/>
    </row>
    <row r="863" spans="2:5" s="1" customFormat="1" ht="13.9" customHeight="1" x14ac:dyDescent="0.2">
      <c r="B863" s="63" t="s">
        <v>29</v>
      </c>
      <c r="C863" s="63" t="s">
        <v>29</v>
      </c>
      <c r="D863" s="63" t="s">
        <v>29</v>
      </c>
      <c r="E863" s="67"/>
    </row>
    <row r="864" spans="2:5" s="1" customFormat="1" ht="13.9" customHeight="1" x14ac:dyDescent="0.2">
      <c r="B864" s="63" t="s">
        <v>29</v>
      </c>
      <c r="C864" s="63" t="s">
        <v>29</v>
      </c>
      <c r="D864" s="63" t="s">
        <v>29</v>
      </c>
      <c r="E864" s="67"/>
    </row>
    <row r="865" spans="2:5" s="1" customFormat="1" ht="13.9" customHeight="1" x14ac:dyDescent="0.2">
      <c r="B865" s="63" t="s">
        <v>29</v>
      </c>
      <c r="C865" s="63" t="s">
        <v>29</v>
      </c>
      <c r="D865" s="63" t="s">
        <v>29</v>
      </c>
      <c r="E865" s="67"/>
    </row>
    <row r="866" spans="2:5" s="1" customFormat="1" ht="13.9" customHeight="1" x14ac:dyDescent="0.2">
      <c r="B866" s="63" t="s">
        <v>29</v>
      </c>
      <c r="C866" s="63" t="s">
        <v>29</v>
      </c>
      <c r="D866" s="63" t="s">
        <v>29</v>
      </c>
      <c r="E866" s="67"/>
    </row>
    <row r="867" spans="2:5" s="1" customFormat="1" ht="13.9" customHeight="1" x14ac:dyDescent="0.2">
      <c r="B867" s="63" t="s">
        <v>29</v>
      </c>
      <c r="C867" s="63" t="s">
        <v>29</v>
      </c>
      <c r="D867" s="63" t="s">
        <v>29</v>
      </c>
      <c r="E867" s="67"/>
    </row>
    <row r="868" spans="2:5" s="1" customFormat="1" ht="13.9" customHeight="1" x14ac:dyDescent="0.2">
      <c r="B868" s="63" t="s">
        <v>29</v>
      </c>
      <c r="C868" s="63" t="s">
        <v>29</v>
      </c>
      <c r="D868" s="63" t="s">
        <v>29</v>
      </c>
      <c r="E868" s="67"/>
    </row>
    <row r="869" spans="2:5" s="1" customFormat="1" ht="13.9" customHeight="1" x14ac:dyDescent="0.2">
      <c r="B869" s="63" t="s">
        <v>29</v>
      </c>
      <c r="C869" s="63" t="s">
        <v>29</v>
      </c>
      <c r="D869" s="63" t="s">
        <v>29</v>
      </c>
      <c r="E869" s="67"/>
    </row>
    <row r="870" spans="2:5" s="1" customFormat="1" ht="13.9" customHeight="1" x14ac:dyDescent="0.2">
      <c r="B870" s="63" t="s">
        <v>29</v>
      </c>
      <c r="C870" s="63" t="s">
        <v>29</v>
      </c>
      <c r="D870" s="63" t="s">
        <v>29</v>
      </c>
      <c r="E870" s="67"/>
    </row>
    <row r="871" spans="2:5" s="1" customFormat="1" ht="13.9" customHeight="1" x14ac:dyDescent="0.2">
      <c r="B871" s="63" t="s">
        <v>29</v>
      </c>
      <c r="C871" s="63" t="s">
        <v>29</v>
      </c>
      <c r="D871" s="63" t="s">
        <v>29</v>
      </c>
      <c r="E871" s="67"/>
    </row>
    <row r="872" spans="2:5" s="1" customFormat="1" ht="13.9" customHeight="1" x14ac:dyDescent="0.2">
      <c r="B872" s="63" t="s">
        <v>29</v>
      </c>
      <c r="C872" s="63" t="s">
        <v>29</v>
      </c>
      <c r="D872" s="63" t="s">
        <v>29</v>
      </c>
      <c r="E872" s="67"/>
    </row>
    <row r="873" spans="2:5" s="1" customFormat="1" ht="13.9" customHeight="1" x14ac:dyDescent="0.2">
      <c r="B873" s="63" t="s">
        <v>29</v>
      </c>
      <c r="C873" s="63" t="s">
        <v>29</v>
      </c>
      <c r="D873" s="63" t="s">
        <v>29</v>
      </c>
      <c r="E873" s="67"/>
    </row>
    <row r="874" spans="2:5" s="1" customFormat="1" ht="13.9" customHeight="1" x14ac:dyDescent="0.2">
      <c r="B874" s="63" t="s">
        <v>29</v>
      </c>
      <c r="C874" s="63" t="s">
        <v>29</v>
      </c>
      <c r="D874" s="63" t="s">
        <v>29</v>
      </c>
      <c r="E874" s="67"/>
    </row>
    <row r="875" spans="2:5" s="1" customFormat="1" ht="13.9" customHeight="1" x14ac:dyDescent="0.2">
      <c r="B875" s="63" t="s">
        <v>29</v>
      </c>
      <c r="C875" s="63" t="s">
        <v>29</v>
      </c>
      <c r="D875" s="63" t="s">
        <v>29</v>
      </c>
      <c r="E875" s="67"/>
    </row>
    <row r="876" spans="2:5" s="1" customFormat="1" ht="13.9" customHeight="1" x14ac:dyDescent="0.2">
      <c r="B876" s="63" t="s">
        <v>29</v>
      </c>
      <c r="C876" s="63" t="s">
        <v>29</v>
      </c>
      <c r="D876" s="63" t="s">
        <v>29</v>
      </c>
      <c r="E876" s="67"/>
    </row>
    <row r="877" spans="2:5" s="1" customFormat="1" ht="13.9" customHeight="1" x14ac:dyDescent="0.2">
      <c r="B877" s="63" t="s">
        <v>29</v>
      </c>
      <c r="C877" s="63" t="s">
        <v>29</v>
      </c>
      <c r="D877" s="63" t="s">
        <v>29</v>
      </c>
      <c r="E877" s="67"/>
    </row>
    <row r="878" spans="2:5" s="1" customFormat="1" ht="13.9" customHeight="1" x14ac:dyDescent="0.2">
      <c r="B878" s="63" t="s">
        <v>29</v>
      </c>
      <c r="C878" s="63" t="s">
        <v>29</v>
      </c>
      <c r="D878" s="63" t="s">
        <v>29</v>
      </c>
      <c r="E878" s="67"/>
    </row>
    <row r="879" spans="2:5" s="1" customFormat="1" ht="13.9" customHeight="1" x14ac:dyDescent="0.2">
      <c r="B879" s="63" t="s">
        <v>29</v>
      </c>
      <c r="C879" s="63" t="s">
        <v>29</v>
      </c>
      <c r="D879" s="63" t="s">
        <v>29</v>
      </c>
      <c r="E879" s="67"/>
    </row>
    <row r="880" spans="2:5" s="1" customFormat="1" ht="13.9" customHeight="1" x14ac:dyDescent="0.2">
      <c r="B880" s="63" t="s">
        <v>29</v>
      </c>
      <c r="C880" s="63" t="s">
        <v>29</v>
      </c>
      <c r="D880" s="63" t="s">
        <v>29</v>
      </c>
      <c r="E880" s="67"/>
    </row>
    <row r="881" spans="2:5" s="1" customFormat="1" ht="13.9" customHeight="1" x14ac:dyDescent="0.2">
      <c r="B881" s="63" t="s">
        <v>29</v>
      </c>
      <c r="C881" s="63" t="s">
        <v>29</v>
      </c>
      <c r="D881" s="63" t="s">
        <v>29</v>
      </c>
      <c r="E881" s="67"/>
    </row>
    <row r="882" spans="2:5" s="1" customFormat="1" ht="13.9" customHeight="1" x14ac:dyDescent="0.2">
      <c r="B882" s="63" t="s">
        <v>29</v>
      </c>
      <c r="C882" s="63" t="s">
        <v>29</v>
      </c>
      <c r="D882" s="63" t="s">
        <v>29</v>
      </c>
      <c r="E882" s="67"/>
    </row>
    <row r="883" spans="2:5" s="1" customFormat="1" ht="13.9" customHeight="1" x14ac:dyDescent="0.2">
      <c r="B883" s="63" t="s">
        <v>29</v>
      </c>
      <c r="C883" s="63" t="s">
        <v>29</v>
      </c>
      <c r="D883" s="63" t="s">
        <v>29</v>
      </c>
      <c r="E883" s="67"/>
    </row>
    <row r="884" spans="2:5" s="1" customFormat="1" ht="13.9" customHeight="1" x14ac:dyDescent="0.2">
      <c r="B884" s="63" t="s">
        <v>29</v>
      </c>
      <c r="C884" s="63" t="s">
        <v>29</v>
      </c>
      <c r="D884" s="63" t="s">
        <v>29</v>
      </c>
      <c r="E884" s="67"/>
    </row>
    <row r="885" spans="2:5" s="1" customFormat="1" ht="13.9" customHeight="1" x14ac:dyDescent="0.2">
      <c r="B885" s="63" t="s">
        <v>29</v>
      </c>
      <c r="C885" s="63" t="s">
        <v>29</v>
      </c>
      <c r="D885" s="63" t="s">
        <v>29</v>
      </c>
      <c r="E885" s="67"/>
    </row>
    <row r="886" spans="2:5" s="1" customFormat="1" ht="13.9" customHeight="1" x14ac:dyDescent="0.2">
      <c r="B886" s="63" t="s">
        <v>29</v>
      </c>
      <c r="C886" s="63" t="s">
        <v>29</v>
      </c>
      <c r="D886" s="63" t="s">
        <v>29</v>
      </c>
      <c r="E886" s="67"/>
    </row>
    <row r="887" spans="2:5" s="1" customFormat="1" ht="13.9" customHeight="1" x14ac:dyDescent="0.2">
      <c r="B887" s="63" t="s">
        <v>29</v>
      </c>
      <c r="C887" s="63" t="s">
        <v>29</v>
      </c>
      <c r="D887" s="63" t="s">
        <v>29</v>
      </c>
      <c r="E887" s="67"/>
    </row>
    <row r="888" spans="2:5" s="1" customFormat="1" ht="13.9" customHeight="1" x14ac:dyDescent="0.2">
      <c r="B888" s="63" t="s">
        <v>29</v>
      </c>
      <c r="C888" s="63" t="s">
        <v>29</v>
      </c>
      <c r="D888" s="63" t="s">
        <v>29</v>
      </c>
      <c r="E888" s="67"/>
    </row>
    <row r="889" spans="2:5" s="1" customFormat="1" ht="13.9" customHeight="1" x14ac:dyDescent="0.2">
      <c r="B889" s="63" t="s">
        <v>29</v>
      </c>
      <c r="C889" s="63" t="s">
        <v>29</v>
      </c>
      <c r="D889" s="63" t="s">
        <v>29</v>
      </c>
      <c r="E889" s="67"/>
    </row>
    <row r="890" spans="2:5" s="1" customFormat="1" ht="13.9" customHeight="1" x14ac:dyDescent="0.2">
      <c r="B890" s="63" t="s">
        <v>29</v>
      </c>
      <c r="C890" s="63" t="s">
        <v>29</v>
      </c>
      <c r="D890" s="63" t="s">
        <v>29</v>
      </c>
      <c r="E890" s="67"/>
    </row>
    <row r="891" spans="2:5" s="1" customFormat="1" ht="13.9" customHeight="1" x14ac:dyDescent="0.2">
      <c r="B891" s="63" t="s">
        <v>29</v>
      </c>
      <c r="C891" s="63" t="s">
        <v>29</v>
      </c>
      <c r="D891" s="63" t="s">
        <v>29</v>
      </c>
      <c r="E891" s="67"/>
    </row>
    <row r="892" spans="2:5" s="1" customFormat="1" ht="13.9" customHeight="1" x14ac:dyDescent="0.2">
      <c r="B892" s="63" t="s">
        <v>29</v>
      </c>
      <c r="C892" s="63" t="s">
        <v>29</v>
      </c>
      <c r="D892" s="63" t="s">
        <v>29</v>
      </c>
      <c r="E892" s="67"/>
    </row>
    <row r="893" spans="2:5" s="1" customFormat="1" ht="13.9" customHeight="1" x14ac:dyDescent="0.2">
      <c r="B893" s="63" t="s">
        <v>29</v>
      </c>
      <c r="C893" s="63" t="s">
        <v>29</v>
      </c>
      <c r="D893" s="63" t="s">
        <v>29</v>
      </c>
      <c r="E893" s="67"/>
    </row>
    <row r="894" spans="2:5" s="1" customFormat="1" ht="13.9" customHeight="1" x14ac:dyDescent="0.2">
      <c r="B894" s="63" t="s">
        <v>29</v>
      </c>
      <c r="C894" s="63" t="s">
        <v>29</v>
      </c>
      <c r="D894" s="63" t="s">
        <v>29</v>
      </c>
      <c r="E894" s="67"/>
    </row>
    <row r="895" spans="2:5" s="1" customFormat="1" ht="13.9" customHeight="1" x14ac:dyDescent="0.2">
      <c r="B895" s="63" t="s">
        <v>29</v>
      </c>
      <c r="C895" s="63" t="s">
        <v>29</v>
      </c>
      <c r="D895" s="63" t="s">
        <v>29</v>
      </c>
      <c r="E895" s="67"/>
    </row>
    <row r="896" spans="2:5" s="1" customFormat="1" ht="13.9" customHeight="1" x14ac:dyDescent="0.2">
      <c r="B896" s="63" t="s">
        <v>29</v>
      </c>
      <c r="C896" s="63" t="s">
        <v>29</v>
      </c>
      <c r="D896" s="63" t="s">
        <v>29</v>
      </c>
      <c r="E896" s="67"/>
    </row>
    <row r="897" spans="2:5" s="1" customFormat="1" ht="13.9" customHeight="1" x14ac:dyDescent="0.2">
      <c r="B897" s="63" t="s">
        <v>29</v>
      </c>
      <c r="C897" s="63" t="s">
        <v>29</v>
      </c>
      <c r="D897" s="63" t="s">
        <v>29</v>
      </c>
      <c r="E897" s="67"/>
    </row>
    <row r="898" spans="2:5" s="1" customFormat="1" ht="13.9" customHeight="1" x14ac:dyDescent="0.2">
      <c r="B898" s="63" t="s">
        <v>29</v>
      </c>
      <c r="C898" s="63" t="s">
        <v>29</v>
      </c>
      <c r="D898" s="63" t="s">
        <v>29</v>
      </c>
      <c r="E898" s="67"/>
    </row>
    <row r="899" spans="2:5" s="1" customFormat="1" ht="13.9" customHeight="1" x14ac:dyDescent="0.2">
      <c r="B899" s="63" t="s">
        <v>29</v>
      </c>
      <c r="C899" s="63" t="s">
        <v>29</v>
      </c>
      <c r="D899" s="63" t="s">
        <v>29</v>
      </c>
      <c r="E899" s="67"/>
    </row>
    <row r="900" spans="2:5" s="1" customFormat="1" ht="13.9" customHeight="1" x14ac:dyDescent="0.2">
      <c r="B900" s="63" t="s">
        <v>29</v>
      </c>
      <c r="C900" s="63" t="s">
        <v>29</v>
      </c>
      <c r="D900" s="63" t="s">
        <v>29</v>
      </c>
      <c r="E900" s="67"/>
    </row>
    <row r="901" spans="2:5" s="1" customFormat="1" ht="13.9" customHeight="1" x14ac:dyDescent="0.2">
      <c r="B901" s="63" t="s">
        <v>29</v>
      </c>
      <c r="C901" s="63" t="s">
        <v>29</v>
      </c>
      <c r="D901" s="63" t="s">
        <v>29</v>
      </c>
      <c r="E901" s="67"/>
    </row>
    <row r="902" spans="2:5" s="1" customFormat="1" ht="13.9" customHeight="1" x14ac:dyDescent="0.2">
      <c r="B902" s="63" t="s">
        <v>29</v>
      </c>
      <c r="C902" s="63" t="s">
        <v>29</v>
      </c>
      <c r="D902" s="63" t="s">
        <v>29</v>
      </c>
      <c r="E902" s="67"/>
    </row>
    <row r="903" spans="2:5" s="1" customFormat="1" ht="13.9" customHeight="1" x14ac:dyDescent="0.2">
      <c r="B903" s="63" t="s">
        <v>29</v>
      </c>
      <c r="C903" s="63" t="s">
        <v>29</v>
      </c>
      <c r="D903" s="63" t="s">
        <v>29</v>
      </c>
      <c r="E903" s="67"/>
    </row>
    <row r="904" spans="2:5" s="1" customFormat="1" ht="13.9" customHeight="1" x14ac:dyDescent="0.2">
      <c r="B904" s="63" t="s">
        <v>29</v>
      </c>
      <c r="C904" s="63" t="s">
        <v>29</v>
      </c>
      <c r="D904" s="63" t="s">
        <v>29</v>
      </c>
      <c r="E904" s="67"/>
    </row>
    <row r="905" spans="2:5" s="1" customFormat="1" ht="13.9" customHeight="1" x14ac:dyDescent="0.2">
      <c r="B905" s="63" t="s">
        <v>29</v>
      </c>
      <c r="C905" s="63" t="s">
        <v>29</v>
      </c>
      <c r="D905" s="63" t="s">
        <v>29</v>
      </c>
      <c r="E905" s="67"/>
    </row>
    <row r="906" spans="2:5" s="1" customFormat="1" ht="13.9" customHeight="1" x14ac:dyDescent="0.2">
      <c r="B906" s="63" t="s">
        <v>29</v>
      </c>
      <c r="C906" s="63" t="s">
        <v>29</v>
      </c>
      <c r="D906" s="63" t="s">
        <v>29</v>
      </c>
      <c r="E906" s="67"/>
    </row>
    <row r="907" spans="2:5" s="1" customFormat="1" ht="13.9" customHeight="1" x14ac:dyDescent="0.2">
      <c r="B907" s="63" t="s">
        <v>29</v>
      </c>
      <c r="C907" s="63" t="s">
        <v>29</v>
      </c>
      <c r="D907" s="63" t="s">
        <v>29</v>
      </c>
      <c r="E907" s="67"/>
    </row>
    <row r="908" spans="2:5" s="1" customFormat="1" ht="13.9" customHeight="1" x14ac:dyDescent="0.2">
      <c r="B908" s="63" t="s">
        <v>29</v>
      </c>
      <c r="C908" s="63" t="s">
        <v>29</v>
      </c>
      <c r="D908" s="63" t="s">
        <v>29</v>
      </c>
      <c r="E908" s="67"/>
    </row>
    <row r="909" spans="2:5" s="1" customFormat="1" ht="13.9" customHeight="1" x14ac:dyDescent="0.2">
      <c r="B909" s="63" t="s">
        <v>29</v>
      </c>
      <c r="C909" s="63" t="s">
        <v>29</v>
      </c>
      <c r="D909" s="63" t="s">
        <v>29</v>
      </c>
      <c r="E909" s="67"/>
    </row>
    <row r="910" spans="2:5" s="1" customFormat="1" ht="13.9" customHeight="1" x14ac:dyDescent="0.2">
      <c r="B910" s="63" t="s">
        <v>29</v>
      </c>
      <c r="C910" s="63" t="s">
        <v>29</v>
      </c>
      <c r="D910" s="63" t="s">
        <v>29</v>
      </c>
      <c r="E910" s="67"/>
    </row>
    <row r="911" spans="2:5" s="1" customFormat="1" ht="13.9" customHeight="1" x14ac:dyDescent="0.2">
      <c r="B911" s="63" t="s">
        <v>29</v>
      </c>
      <c r="C911" s="63" t="s">
        <v>29</v>
      </c>
      <c r="D911" s="63" t="s">
        <v>29</v>
      </c>
      <c r="E911" s="67"/>
    </row>
    <row r="912" spans="2:5" s="1" customFormat="1" ht="13.9" customHeight="1" x14ac:dyDescent="0.2">
      <c r="B912" s="63" t="s">
        <v>29</v>
      </c>
      <c r="C912" s="63" t="s">
        <v>29</v>
      </c>
      <c r="D912" s="63" t="s">
        <v>29</v>
      </c>
      <c r="E912" s="67"/>
    </row>
    <row r="913" spans="2:5" s="1" customFormat="1" ht="13.9" customHeight="1" x14ac:dyDescent="0.2">
      <c r="B913" s="63" t="s">
        <v>29</v>
      </c>
      <c r="C913" s="63" t="s">
        <v>29</v>
      </c>
      <c r="D913" s="63" t="s">
        <v>29</v>
      </c>
      <c r="E913" s="67"/>
    </row>
    <row r="914" spans="2:5" s="1" customFormat="1" ht="13.9" customHeight="1" x14ac:dyDescent="0.2">
      <c r="B914" s="63" t="s">
        <v>29</v>
      </c>
      <c r="C914" s="63" t="s">
        <v>29</v>
      </c>
      <c r="D914" s="63" t="s">
        <v>29</v>
      </c>
      <c r="E914" s="67"/>
    </row>
    <row r="915" spans="2:5" s="1" customFormat="1" ht="13.9" customHeight="1" x14ac:dyDescent="0.2">
      <c r="B915" s="63" t="s">
        <v>29</v>
      </c>
      <c r="C915" s="63" t="s">
        <v>29</v>
      </c>
      <c r="D915" s="63" t="s">
        <v>29</v>
      </c>
      <c r="E915" s="67"/>
    </row>
    <row r="916" spans="2:5" s="1" customFormat="1" ht="13.9" customHeight="1" x14ac:dyDescent="0.2">
      <c r="B916" s="63" t="s">
        <v>29</v>
      </c>
      <c r="C916" s="63" t="s">
        <v>29</v>
      </c>
      <c r="D916" s="63" t="s">
        <v>29</v>
      </c>
      <c r="E916" s="67"/>
    </row>
    <row r="917" spans="2:5" s="1" customFormat="1" ht="13.9" customHeight="1" x14ac:dyDescent="0.2">
      <c r="B917" s="63" t="s">
        <v>29</v>
      </c>
      <c r="C917" s="63" t="s">
        <v>29</v>
      </c>
      <c r="D917" s="63" t="s">
        <v>29</v>
      </c>
      <c r="E917" s="67"/>
    </row>
    <row r="918" spans="2:5" s="1" customFormat="1" ht="13.9" customHeight="1" x14ac:dyDescent="0.2">
      <c r="B918" s="63" t="s">
        <v>29</v>
      </c>
      <c r="C918" s="63" t="s">
        <v>29</v>
      </c>
      <c r="D918" s="63" t="s">
        <v>29</v>
      </c>
      <c r="E918" s="67"/>
    </row>
    <row r="919" spans="2:5" s="1" customFormat="1" ht="13.9" customHeight="1" x14ac:dyDescent="0.2">
      <c r="B919" s="63" t="s">
        <v>29</v>
      </c>
      <c r="C919" s="63" t="s">
        <v>29</v>
      </c>
      <c r="D919" s="63" t="s">
        <v>29</v>
      </c>
      <c r="E919" s="67"/>
    </row>
    <row r="920" spans="2:5" s="1" customFormat="1" ht="13.9" customHeight="1" x14ac:dyDescent="0.2">
      <c r="B920" s="63" t="s">
        <v>29</v>
      </c>
      <c r="C920" s="63" t="s">
        <v>29</v>
      </c>
      <c r="D920" s="63" t="s">
        <v>29</v>
      </c>
      <c r="E920" s="67"/>
    </row>
    <row r="921" spans="2:5" s="1" customFormat="1" ht="13.9" customHeight="1" x14ac:dyDescent="0.2">
      <c r="B921" s="63" t="s">
        <v>29</v>
      </c>
      <c r="C921" s="63" t="s">
        <v>29</v>
      </c>
      <c r="D921" s="63" t="s">
        <v>29</v>
      </c>
      <c r="E921" s="67"/>
    </row>
    <row r="922" spans="2:5" s="1" customFormat="1" ht="13.9" customHeight="1" x14ac:dyDescent="0.2">
      <c r="B922" s="63" t="s">
        <v>29</v>
      </c>
      <c r="C922" s="63" t="s">
        <v>29</v>
      </c>
      <c r="D922" s="63" t="s">
        <v>29</v>
      </c>
      <c r="E922" s="67"/>
    </row>
    <row r="923" spans="2:5" s="1" customFormat="1" ht="13.9" customHeight="1" x14ac:dyDescent="0.2">
      <c r="B923" s="63" t="s">
        <v>29</v>
      </c>
      <c r="C923" s="63" t="s">
        <v>29</v>
      </c>
      <c r="D923" s="63" t="s">
        <v>29</v>
      </c>
      <c r="E923" s="67"/>
    </row>
    <row r="924" spans="2:5" s="1" customFormat="1" ht="13.9" customHeight="1" x14ac:dyDescent="0.2">
      <c r="B924" s="63" t="s">
        <v>29</v>
      </c>
      <c r="C924" s="63" t="s">
        <v>29</v>
      </c>
      <c r="D924" s="63" t="s">
        <v>29</v>
      </c>
      <c r="E924" s="67"/>
    </row>
    <row r="925" spans="2:5" s="1" customFormat="1" ht="13.9" customHeight="1" x14ac:dyDescent="0.2">
      <c r="B925" s="63" t="s">
        <v>29</v>
      </c>
      <c r="C925" s="63" t="s">
        <v>29</v>
      </c>
      <c r="D925" s="63" t="s">
        <v>29</v>
      </c>
      <c r="E925" s="67"/>
    </row>
    <row r="926" spans="2:5" s="1" customFormat="1" ht="13.9" customHeight="1" x14ac:dyDescent="0.2">
      <c r="B926" s="63" t="s">
        <v>29</v>
      </c>
      <c r="C926" s="63" t="s">
        <v>29</v>
      </c>
      <c r="D926" s="63" t="s">
        <v>29</v>
      </c>
      <c r="E926" s="67"/>
    </row>
    <row r="927" spans="2:5" s="1" customFormat="1" ht="13.9" customHeight="1" x14ac:dyDescent="0.2">
      <c r="B927" s="63" t="s">
        <v>29</v>
      </c>
      <c r="C927" s="63" t="s">
        <v>29</v>
      </c>
      <c r="D927" s="63" t="s">
        <v>29</v>
      </c>
      <c r="E927" s="67"/>
    </row>
    <row r="928" spans="2:5" s="1" customFormat="1" ht="13.9" customHeight="1" x14ac:dyDescent="0.2">
      <c r="B928" s="63" t="s">
        <v>29</v>
      </c>
      <c r="C928" s="63" t="s">
        <v>29</v>
      </c>
      <c r="D928" s="63" t="s">
        <v>29</v>
      </c>
      <c r="E928" s="67"/>
    </row>
    <row r="929" spans="2:5" s="1" customFormat="1" ht="13.9" customHeight="1" x14ac:dyDescent="0.2">
      <c r="B929" s="63" t="s">
        <v>29</v>
      </c>
      <c r="C929" s="63" t="s">
        <v>29</v>
      </c>
      <c r="D929" s="63" t="s">
        <v>29</v>
      </c>
      <c r="E929" s="67"/>
    </row>
    <row r="930" spans="2:5" s="1" customFormat="1" ht="13.9" customHeight="1" x14ac:dyDescent="0.2">
      <c r="B930" s="63" t="s">
        <v>29</v>
      </c>
      <c r="C930" s="63" t="s">
        <v>29</v>
      </c>
      <c r="D930" s="63" t="s">
        <v>29</v>
      </c>
      <c r="E930" s="67"/>
    </row>
    <row r="931" spans="2:5" s="1" customFormat="1" ht="13.9" customHeight="1" x14ac:dyDescent="0.2">
      <c r="B931" s="63" t="s">
        <v>29</v>
      </c>
      <c r="C931" s="63" t="s">
        <v>29</v>
      </c>
      <c r="D931" s="63" t="s">
        <v>29</v>
      </c>
      <c r="E931" s="67"/>
    </row>
    <row r="932" spans="2:5" s="1" customFormat="1" ht="13.9" customHeight="1" x14ac:dyDescent="0.2">
      <c r="B932" s="63" t="s">
        <v>29</v>
      </c>
      <c r="C932" s="63" t="s">
        <v>29</v>
      </c>
      <c r="D932" s="63" t="s">
        <v>29</v>
      </c>
      <c r="E932" s="67"/>
    </row>
    <row r="933" spans="2:5" s="1" customFormat="1" ht="13.9" customHeight="1" x14ac:dyDescent="0.2">
      <c r="B933" s="63" t="s">
        <v>29</v>
      </c>
      <c r="C933" s="63" t="s">
        <v>29</v>
      </c>
      <c r="D933" s="63" t="s">
        <v>29</v>
      </c>
      <c r="E933" s="67"/>
    </row>
    <row r="934" spans="2:5" s="1" customFormat="1" ht="13.9" customHeight="1" x14ac:dyDescent="0.2">
      <c r="B934" s="63" t="s">
        <v>29</v>
      </c>
      <c r="C934" s="63" t="s">
        <v>29</v>
      </c>
      <c r="D934" s="63" t="s">
        <v>29</v>
      </c>
      <c r="E934" s="67"/>
    </row>
    <row r="935" spans="2:5" s="1" customFormat="1" ht="13.9" customHeight="1" x14ac:dyDescent="0.2">
      <c r="B935" s="63" t="s">
        <v>29</v>
      </c>
      <c r="C935" s="63" t="s">
        <v>29</v>
      </c>
      <c r="D935" s="63" t="s">
        <v>29</v>
      </c>
      <c r="E935" s="67"/>
    </row>
    <row r="936" spans="2:5" s="1" customFormat="1" ht="13.9" customHeight="1" x14ac:dyDescent="0.2">
      <c r="B936" s="63" t="s">
        <v>29</v>
      </c>
      <c r="C936" s="63" t="s">
        <v>29</v>
      </c>
      <c r="D936" s="63" t="s">
        <v>29</v>
      </c>
      <c r="E936" s="67"/>
    </row>
    <row r="937" spans="2:5" s="1" customFormat="1" ht="13.9" customHeight="1" x14ac:dyDescent="0.2">
      <c r="B937" s="63" t="s">
        <v>29</v>
      </c>
      <c r="C937" s="63" t="s">
        <v>29</v>
      </c>
      <c r="D937" s="63" t="s">
        <v>29</v>
      </c>
      <c r="E937" s="67"/>
    </row>
    <row r="938" spans="2:5" s="1" customFormat="1" ht="13.9" customHeight="1" x14ac:dyDescent="0.2">
      <c r="B938" s="63" t="s">
        <v>29</v>
      </c>
      <c r="C938" s="63" t="s">
        <v>29</v>
      </c>
      <c r="D938" s="63" t="s">
        <v>29</v>
      </c>
      <c r="E938" s="67"/>
    </row>
    <row r="939" spans="2:5" s="1" customFormat="1" ht="13.9" customHeight="1" x14ac:dyDescent="0.2">
      <c r="B939" s="63" t="s">
        <v>29</v>
      </c>
      <c r="C939" s="63" t="s">
        <v>29</v>
      </c>
      <c r="D939" s="63" t="s">
        <v>29</v>
      </c>
      <c r="E939" s="67"/>
    </row>
    <row r="940" spans="2:5" s="1" customFormat="1" ht="13.9" customHeight="1" x14ac:dyDescent="0.2">
      <c r="B940" s="63" t="s">
        <v>29</v>
      </c>
      <c r="C940" s="63" t="s">
        <v>29</v>
      </c>
      <c r="D940" s="63" t="s">
        <v>29</v>
      </c>
      <c r="E940" s="67"/>
    </row>
    <row r="941" spans="2:5" s="1" customFormat="1" ht="13.9" customHeight="1" x14ac:dyDescent="0.2">
      <c r="B941" s="63" t="s">
        <v>29</v>
      </c>
      <c r="C941" s="63" t="s">
        <v>29</v>
      </c>
      <c r="D941" s="63" t="s">
        <v>29</v>
      </c>
      <c r="E941" s="67"/>
    </row>
    <row r="942" spans="2:5" s="1" customFormat="1" ht="13.9" customHeight="1" x14ac:dyDescent="0.2">
      <c r="B942" s="63" t="s">
        <v>29</v>
      </c>
      <c r="C942" s="63" t="s">
        <v>29</v>
      </c>
      <c r="D942" s="63" t="s">
        <v>29</v>
      </c>
      <c r="E942" s="67"/>
    </row>
    <row r="943" spans="2:5" s="1" customFormat="1" ht="13.9" customHeight="1" x14ac:dyDescent="0.2">
      <c r="B943" s="63" t="s">
        <v>29</v>
      </c>
      <c r="C943" s="63" t="s">
        <v>29</v>
      </c>
      <c r="D943" s="63" t="s">
        <v>29</v>
      </c>
      <c r="E943" s="67"/>
    </row>
    <row r="944" spans="2:5" s="1" customFormat="1" ht="13.9" customHeight="1" x14ac:dyDescent="0.2">
      <c r="B944" s="63" t="s">
        <v>29</v>
      </c>
      <c r="C944" s="63" t="s">
        <v>29</v>
      </c>
      <c r="D944" s="63" t="s">
        <v>29</v>
      </c>
      <c r="E944" s="67"/>
    </row>
    <row r="945" spans="2:5" s="1" customFormat="1" ht="13.9" customHeight="1" x14ac:dyDescent="0.2">
      <c r="B945" s="63" t="s">
        <v>29</v>
      </c>
      <c r="C945" s="63" t="s">
        <v>29</v>
      </c>
      <c r="D945" s="63" t="s">
        <v>29</v>
      </c>
      <c r="E945" s="67"/>
    </row>
    <row r="946" spans="2:5" s="1" customFormat="1" ht="13.9" customHeight="1" x14ac:dyDescent="0.2">
      <c r="B946" s="63" t="s">
        <v>29</v>
      </c>
      <c r="C946" s="63" t="s">
        <v>29</v>
      </c>
      <c r="D946" s="63" t="s">
        <v>29</v>
      </c>
      <c r="E946" s="67"/>
    </row>
    <row r="947" spans="2:5" s="1" customFormat="1" ht="13.9" customHeight="1" x14ac:dyDescent="0.2">
      <c r="B947" s="63" t="s">
        <v>29</v>
      </c>
      <c r="C947" s="63" t="s">
        <v>29</v>
      </c>
      <c r="D947" s="63" t="s">
        <v>29</v>
      </c>
      <c r="E947" s="67"/>
    </row>
    <row r="948" spans="2:5" s="1" customFormat="1" ht="13.9" customHeight="1" x14ac:dyDescent="0.2">
      <c r="B948" s="63" t="s">
        <v>29</v>
      </c>
      <c r="C948" s="63" t="s">
        <v>29</v>
      </c>
      <c r="D948" s="63" t="s">
        <v>29</v>
      </c>
      <c r="E948" s="67"/>
    </row>
    <row r="949" spans="2:5" s="1" customFormat="1" ht="13.9" customHeight="1" x14ac:dyDescent="0.2">
      <c r="B949" s="63" t="s">
        <v>29</v>
      </c>
      <c r="C949" s="63" t="s">
        <v>29</v>
      </c>
      <c r="D949" s="63" t="s">
        <v>29</v>
      </c>
      <c r="E949" s="67"/>
    </row>
    <row r="950" spans="2:5" s="1" customFormat="1" ht="13.9" customHeight="1" x14ac:dyDescent="0.2">
      <c r="B950" s="63" t="s">
        <v>29</v>
      </c>
      <c r="C950" s="63" t="s">
        <v>29</v>
      </c>
      <c r="D950" s="63" t="s">
        <v>29</v>
      </c>
      <c r="E950" s="67"/>
    </row>
    <row r="951" spans="2:5" s="1" customFormat="1" ht="13.9" customHeight="1" x14ac:dyDescent="0.2">
      <c r="B951" s="63" t="s">
        <v>29</v>
      </c>
      <c r="C951" s="63" t="s">
        <v>29</v>
      </c>
      <c r="D951" s="63" t="s">
        <v>29</v>
      </c>
      <c r="E951" s="67"/>
    </row>
    <row r="952" spans="2:5" s="1" customFormat="1" ht="13.9" customHeight="1" x14ac:dyDescent="0.2">
      <c r="B952" s="63" t="s">
        <v>29</v>
      </c>
      <c r="C952" s="63" t="s">
        <v>29</v>
      </c>
      <c r="D952" s="63" t="s">
        <v>29</v>
      </c>
      <c r="E952" s="67"/>
    </row>
    <row r="953" spans="2:5" s="1" customFormat="1" ht="13.9" customHeight="1" x14ac:dyDescent="0.2">
      <c r="B953" s="63" t="s">
        <v>29</v>
      </c>
      <c r="C953" s="63" t="s">
        <v>29</v>
      </c>
      <c r="D953" s="63" t="s">
        <v>29</v>
      </c>
      <c r="E953" s="67"/>
    </row>
    <row r="954" spans="2:5" s="1" customFormat="1" ht="13.9" customHeight="1" x14ac:dyDescent="0.2">
      <c r="B954" s="63" t="s">
        <v>29</v>
      </c>
      <c r="C954" s="63" t="s">
        <v>29</v>
      </c>
      <c r="D954" s="63" t="s">
        <v>29</v>
      </c>
      <c r="E954" s="67"/>
    </row>
    <row r="955" spans="2:5" s="1" customFormat="1" ht="13.9" customHeight="1" x14ac:dyDescent="0.2">
      <c r="B955" s="63" t="s">
        <v>29</v>
      </c>
      <c r="C955" s="63" t="s">
        <v>29</v>
      </c>
      <c r="D955" s="63" t="s">
        <v>29</v>
      </c>
      <c r="E955" s="67"/>
    </row>
    <row r="956" spans="2:5" s="1" customFormat="1" ht="13.9" customHeight="1" x14ac:dyDescent="0.2">
      <c r="B956" s="63" t="s">
        <v>29</v>
      </c>
      <c r="C956" s="63" t="s">
        <v>29</v>
      </c>
      <c r="D956" s="63" t="s">
        <v>29</v>
      </c>
      <c r="E956" s="67"/>
    </row>
    <row r="957" spans="2:5" s="1" customFormat="1" ht="13.9" customHeight="1" x14ac:dyDescent="0.2">
      <c r="B957" s="63" t="s">
        <v>29</v>
      </c>
      <c r="C957" s="63" t="s">
        <v>29</v>
      </c>
      <c r="D957" s="63" t="s">
        <v>29</v>
      </c>
      <c r="E957" s="67"/>
    </row>
    <row r="958" spans="2:5" s="1" customFormat="1" ht="13.9" customHeight="1" x14ac:dyDescent="0.2">
      <c r="B958" s="63" t="s">
        <v>29</v>
      </c>
      <c r="C958" s="63" t="s">
        <v>29</v>
      </c>
      <c r="D958" s="63" t="s">
        <v>29</v>
      </c>
      <c r="E958" s="67"/>
    </row>
    <row r="959" spans="2:5" s="1" customFormat="1" ht="13.9" customHeight="1" x14ac:dyDescent="0.2">
      <c r="B959" s="63" t="s">
        <v>29</v>
      </c>
      <c r="C959" s="63" t="s">
        <v>29</v>
      </c>
      <c r="D959" s="63" t="s">
        <v>29</v>
      </c>
      <c r="E959" s="67"/>
    </row>
    <row r="960" spans="2:5" s="1" customFormat="1" ht="13.9" customHeight="1" x14ac:dyDescent="0.2">
      <c r="B960" s="63" t="s">
        <v>29</v>
      </c>
      <c r="C960" s="63" t="s">
        <v>29</v>
      </c>
      <c r="D960" s="63" t="s">
        <v>29</v>
      </c>
      <c r="E960" s="67"/>
    </row>
    <row r="961" spans="2:5" s="1" customFormat="1" ht="13.9" customHeight="1" x14ac:dyDescent="0.2">
      <c r="B961" s="63" t="s">
        <v>29</v>
      </c>
      <c r="C961" s="63" t="s">
        <v>29</v>
      </c>
      <c r="D961" s="63" t="s">
        <v>29</v>
      </c>
      <c r="E961" s="67"/>
    </row>
    <row r="962" spans="2:5" s="1" customFormat="1" ht="13.9" customHeight="1" x14ac:dyDescent="0.2">
      <c r="B962" s="63" t="s">
        <v>29</v>
      </c>
      <c r="C962" s="63" t="s">
        <v>29</v>
      </c>
      <c r="D962" s="63" t="s">
        <v>29</v>
      </c>
      <c r="E962" s="67"/>
    </row>
    <row r="963" spans="2:5" s="1" customFormat="1" ht="13.9" customHeight="1" x14ac:dyDescent="0.2">
      <c r="B963" s="63" t="s">
        <v>29</v>
      </c>
      <c r="C963" s="63" t="s">
        <v>29</v>
      </c>
      <c r="D963" s="63" t="s">
        <v>29</v>
      </c>
      <c r="E963" s="67"/>
    </row>
    <row r="964" spans="2:5" s="1" customFormat="1" ht="13.9" customHeight="1" x14ac:dyDescent="0.2">
      <c r="B964" s="63" t="s">
        <v>29</v>
      </c>
      <c r="C964" s="63" t="s">
        <v>29</v>
      </c>
      <c r="D964" s="63" t="s">
        <v>29</v>
      </c>
      <c r="E964" s="67"/>
    </row>
    <row r="965" spans="2:5" s="1" customFormat="1" ht="13.9" customHeight="1" x14ac:dyDescent="0.2">
      <c r="B965" s="63" t="s">
        <v>29</v>
      </c>
      <c r="C965" s="63" t="s">
        <v>29</v>
      </c>
      <c r="D965" s="63" t="s">
        <v>29</v>
      </c>
      <c r="E965" s="67"/>
    </row>
    <row r="966" spans="2:5" s="1" customFormat="1" ht="13.9" customHeight="1" x14ac:dyDescent="0.2">
      <c r="B966" s="63" t="s">
        <v>29</v>
      </c>
      <c r="C966" s="63" t="s">
        <v>29</v>
      </c>
      <c r="D966" s="63" t="s">
        <v>29</v>
      </c>
      <c r="E966" s="67"/>
    </row>
    <row r="967" spans="2:5" s="1" customFormat="1" ht="13.9" customHeight="1" x14ac:dyDescent="0.2">
      <c r="B967" s="63" t="s">
        <v>29</v>
      </c>
      <c r="C967" s="63" t="s">
        <v>29</v>
      </c>
      <c r="D967" s="63" t="s">
        <v>29</v>
      </c>
      <c r="E967" s="67"/>
    </row>
    <row r="968" spans="2:5" s="1" customFormat="1" ht="13.9" customHeight="1" x14ac:dyDescent="0.2">
      <c r="B968" s="63" t="s">
        <v>29</v>
      </c>
      <c r="C968" s="63" t="s">
        <v>29</v>
      </c>
      <c r="D968" s="63" t="s">
        <v>29</v>
      </c>
      <c r="E968" s="67"/>
    </row>
    <row r="969" spans="2:5" s="1" customFormat="1" ht="13.9" customHeight="1" x14ac:dyDescent="0.2">
      <c r="B969" s="63" t="s">
        <v>29</v>
      </c>
      <c r="C969" s="63" t="s">
        <v>29</v>
      </c>
      <c r="D969" s="63" t="s">
        <v>29</v>
      </c>
      <c r="E969" s="67"/>
    </row>
    <row r="970" spans="2:5" s="1" customFormat="1" ht="13.9" customHeight="1" x14ac:dyDescent="0.2">
      <c r="B970" s="63" t="s">
        <v>29</v>
      </c>
      <c r="C970" s="63" t="s">
        <v>29</v>
      </c>
      <c r="D970" s="63" t="s">
        <v>29</v>
      </c>
      <c r="E970" s="67"/>
    </row>
    <row r="971" spans="2:5" s="1" customFormat="1" ht="13.9" customHeight="1" x14ac:dyDescent="0.2">
      <c r="B971" s="63" t="s">
        <v>29</v>
      </c>
      <c r="C971" s="63" t="s">
        <v>29</v>
      </c>
      <c r="D971" s="63" t="s">
        <v>29</v>
      </c>
      <c r="E971" s="67"/>
    </row>
    <row r="972" spans="2:5" s="1" customFormat="1" ht="13.9" customHeight="1" x14ac:dyDescent="0.2">
      <c r="B972" s="63" t="s">
        <v>29</v>
      </c>
      <c r="C972" s="63" t="s">
        <v>29</v>
      </c>
      <c r="D972" s="63" t="s">
        <v>29</v>
      </c>
      <c r="E972" s="67"/>
    </row>
    <row r="973" spans="2:5" s="1" customFormat="1" ht="13.9" customHeight="1" x14ac:dyDescent="0.2">
      <c r="B973" s="63" t="s">
        <v>29</v>
      </c>
      <c r="C973" s="63" t="s">
        <v>29</v>
      </c>
      <c r="D973" s="63" t="s">
        <v>29</v>
      </c>
      <c r="E973" s="67"/>
    </row>
    <row r="974" spans="2:5" s="1" customFormat="1" ht="13.9" customHeight="1" x14ac:dyDescent="0.2">
      <c r="B974" s="63" t="s">
        <v>29</v>
      </c>
      <c r="C974" s="63" t="s">
        <v>29</v>
      </c>
      <c r="D974" s="63" t="s">
        <v>29</v>
      </c>
      <c r="E974" s="67"/>
    </row>
    <row r="975" spans="2:5" s="1" customFormat="1" ht="13.9" customHeight="1" x14ac:dyDescent="0.2">
      <c r="B975" s="63" t="s">
        <v>29</v>
      </c>
      <c r="C975" s="63" t="s">
        <v>29</v>
      </c>
      <c r="D975" s="63" t="s">
        <v>29</v>
      </c>
      <c r="E975" s="67"/>
    </row>
    <row r="976" spans="2:5" s="1" customFormat="1" ht="13.9" customHeight="1" x14ac:dyDescent="0.2">
      <c r="B976" s="63" t="s">
        <v>29</v>
      </c>
      <c r="C976" s="63" t="s">
        <v>29</v>
      </c>
      <c r="D976" s="63" t="s">
        <v>29</v>
      </c>
      <c r="E976" s="67"/>
    </row>
    <row r="977" spans="2:5" s="1" customFormat="1" ht="13.9" customHeight="1" x14ac:dyDescent="0.2">
      <c r="B977" s="63" t="s">
        <v>29</v>
      </c>
      <c r="C977" s="63" t="s">
        <v>29</v>
      </c>
      <c r="D977" s="63" t="s">
        <v>29</v>
      </c>
      <c r="E977" s="67"/>
    </row>
    <row r="978" spans="2:5" s="1" customFormat="1" ht="13.9" customHeight="1" x14ac:dyDescent="0.2">
      <c r="B978" s="63" t="s">
        <v>29</v>
      </c>
      <c r="C978" s="63" t="s">
        <v>29</v>
      </c>
      <c r="D978" s="63" t="s">
        <v>29</v>
      </c>
      <c r="E978" s="67"/>
    </row>
    <row r="979" spans="2:5" s="1" customFormat="1" ht="13.9" customHeight="1" x14ac:dyDescent="0.2">
      <c r="B979" s="63" t="s">
        <v>29</v>
      </c>
      <c r="C979" s="63" t="s">
        <v>29</v>
      </c>
      <c r="D979" s="63" t="s">
        <v>29</v>
      </c>
      <c r="E979" s="67"/>
    </row>
    <row r="980" spans="2:5" s="1" customFormat="1" ht="13.9" customHeight="1" x14ac:dyDescent="0.2">
      <c r="B980" s="63" t="s">
        <v>29</v>
      </c>
      <c r="C980" s="63" t="s">
        <v>29</v>
      </c>
      <c r="D980" s="63" t="s">
        <v>29</v>
      </c>
      <c r="E980" s="67"/>
    </row>
    <row r="981" spans="2:5" s="1" customFormat="1" ht="13.9" customHeight="1" x14ac:dyDescent="0.2">
      <c r="B981" s="63" t="s">
        <v>29</v>
      </c>
      <c r="C981" s="63" t="s">
        <v>29</v>
      </c>
      <c r="D981" s="63" t="s">
        <v>29</v>
      </c>
      <c r="E981" s="67"/>
    </row>
    <row r="982" spans="2:5" s="1" customFormat="1" ht="13.9" customHeight="1" x14ac:dyDescent="0.2">
      <c r="B982" s="63" t="s">
        <v>29</v>
      </c>
      <c r="C982" s="63" t="s">
        <v>29</v>
      </c>
      <c r="D982" s="63" t="s">
        <v>29</v>
      </c>
      <c r="E982" s="67"/>
    </row>
    <row r="983" spans="2:5" s="1" customFormat="1" ht="13.9" customHeight="1" x14ac:dyDescent="0.2">
      <c r="B983" s="63" t="s">
        <v>29</v>
      </c>
      <c r="C983" s="63" t="s">
        <v>29</v>
      </c>
      <c r="D983" s="63" t="s">
        <v>29</v>
      </c>
      <c r="E983" s="67"/>
    </row>
    <row r="984" spans="2:5" s="1" customFormat="1" ht="13.9" customHeight="1" x14ac:dyDescent="0.2">
      <c r="B984" s="63" t="s">
        <v>29</v>
      </c>
      <c r="C984" s="63" t="s">
        <v>29</v>
      </c>
      <c r="D984" s="63" t="s">
        <v>29</v>
      </c>
      <c r="E984" s="67"/>
    </row>
    <row r="985" spans="2:5" s="1" customFormat="1" ht="13.9" customHeight="1" x14ac:dyDescent="0.2">
      <c r="B985" s="63" t="s">
        <v>29</v>
      </c>
      <c r="C985" s="63" t="s">
        <v>29</v>
      </c>
      <c r="D985" s="63" t="s">
        <v>29</v>
      </c>
      <c r="E985" s="67"/>
    </row>
    <row r="986" spans="2:5" s="1" customFormat="1" ht="13.9" customHeight="1" x14ac:dyDescent="0.2">
      <c r="B986" s="63" t="s">
        <v>29</v>
      </c>
      <c r="C986" s="63" t="s">
        <v>29</v>
      </c>
      <c r="D986" s="63" t="s">
        <v>29</v>
      </c>
      <c r="E986" s="67"/>
    </row>
    <row r="987" spans="2:5" s="1" customFormat="1" ht="13.9" customHeight="1" x14ac:dyDescent="0.2">
      <c r="B987" s="63" t="s">
        <v>29</v>
      </c>
      <c r="C987" s="63" t="s">
        <v>29</v>
      </c>
      <c r="D987" s="63" t="s">
        <v>29</v>
      </c>
      <c r="E987" s="67"/>
    </row>
    <row r="988" spans="2:5" s="1" customFormat="1" ht="13.9" customHeight="1" x14ac:dyDescent="0.2">
      <c r="B988" s="63" t="s">
        <v>29</v>
      </c>
      <c r="C988" s="63" t="s">
        <v>29</v>
      </c>
      <c r="D988" s="63" t="s">
        <v>29</v>
      </c>
      <c r="E988" s="67"/>
    </row>
    <row r="989" spans="2:5" s="1" customFormat="1" ht="13.9" customHeight="1" x14ac:dyDescent="0.2">
      <c r="B989" s="63" t="s">
        <v>29</v>
      </c>
      <c r="C989" s="63" t="s">
        <v>29</v>
      </c>
      <c r="D989" s="63" t="s">
        <v>29</v>
      </c>
      <c r="E989" s="67"/>
    </row>
    <row r="990" spans="2:5" s="1" customFormat="1" ht="13.9" customHeight="1" x14ac:dyDescent="0.2">
      <c r="B990" s="63" t="s">
        <v>29</v>
      </c>
      <c r="C990" s="63" t="s">
        <v>29</v>
      </c>
      <c r="D990" s="63" t="s">
        <v>29</v>
      </c>
      <c r="E990" s="67"/>
    </row>
    <row r="991" spans="2:5" s="1" customFormat="1" ht="13.9" customHeight="1" x14ac:dyDescent="0.2">
      <c r="B991" s="63" t="s">
        <v>29</v>
      </c>
      <c r="C991" s="63" t="s">
        <v>29</v>
      </c>
      <c r="D991" s="63" t="s">
        <v>29</v>
      </c>
      <c r="E991" s="67"/>
    </row>
    <row r="992" spans="2:5" s="1" customFormat="1" ht="13.9" customHeight="1" x14ac:dyDescent="0.2">
      <c r="B992" s="63" t="s">
        <v>29</v>
      </c>
      <c r="C992" s="63" t="s">
        <v>29</v>
      </c>
      <c r="D992" s="63" t="s">
        <v>29</v>
      </c>
      <c r="E992" s="67"/>
    </row>
    <row r="993" spans="2:5" s="1" customFormat="1" ht="13.9" customHeight="1" x14ac:dyDescent="0.2">
      <c r="B993" s="63" t="s">
        <v>29</v>
      </c>
      <c r="C993" s="63" t="s">
        <v>29</v>
      </c>
      <c r="D993" s="63" t="s">
        <v>29</v>
      </c>
      <c r="E993" s="67"/>
    </row>
    <row r="994" spans="2:5" s="1" customFormat="1" ht="13.9" customHeight="1" x14ac:dyDescent="0.2">
      <c r="B994" s="63" t="s">
        <v>29</v>
      </c>
      <c r="C994" s="63" t="s">
        <v>29</v>
      </c>
      <c r="D994" s="63" t="s">
        <v>29</v>
      </c>
      <c r="E994" s="67"/>
    </row>
    <row r="995" spans="2:5" s="1" customFormat="1" ht="13.9" customHeight="1" x14ac:dyDescent="0.2">
      <c r="B995" s="63" t="s">
        <v>29</v>
      </c>
      <c r="C995" s="63" t="s">
        <v>29</v>
      </c>
      <c r="D995" s="63" t="s">
        <v>29</v>
      </c>
      <c r="E995" s="67"/>
    </row>
    <row r="996" spans="2:5" s="1" customFormat="1" ht="13.9" customHeight="1" x14ac:dyDescent="0.2">
      <c r="B996" s="63" t="s">
        <v>29</v>
      </c>
      <c r="C996" s="63" t="s">
        <v>29</v>
      </c>
      <c r="D996" s="63" t="s">
        <v>29</v>
      </c>
      <c r="E996" s="67"/>
    </row>
    <row r="997" spans="2:5" s="1" customFormat="1" ht="13.9" customHeight="1" x14ac:dyDescent="0.2">
      <c r="B997" s="63" t="s">
        <v>29</v>
      </c>
      <c r="C997" s="63" t="s">
        <v>29</v>
      </c>
      <c r="D997" s="63" t="s">
        <v>29</v>
      </c>
      <c r="E997" s="67"/>
    </row>
    <row r="998" spans="2:5" s="1" customFormat="1" ht="13.9" customHeight="1" x14ac:dyDescent="0.2">
      <c r="B998" s="63" t="s">
        <v>29</v>
      </c>
      <c r="C998" s="63" t="s">
        <v>29</v>
      </c>
      <c r="D998" s="63" t="s">
        <v>29</v>
      </c>
      <c r="E998" s="67"/>
    </row>
    <row r="999" spans="2:5" s="1" customFormat="1" ht="13.9" customHeight="1" x14ac:dyDescent="0.2">
      <c r="B999" s="63" t="s">
        <v>29</v>
      </c>
      <c r="C999" s="63" t="s">
        <v>29</v>
      </c>
      <c r="D999" s="63" t="s">
        <v>29</v>
      </c>
      <c r="E999" s="67"/>
    </row>
    <row r="1000" spans="2:5" s="1" customFormat="1" ht="13.9" customHeight="1" x14ac:dyDescent="0.2">
      <c r="B1000" s="63" t="s">
        <v>29</v>
      </c>
      <c r="C1000" s="63" t="s">
        <v>29</v>
      </c>
      <c r="D1000" s="63" t="s">
        <v>29</v>
      </c>
      <c r="E1000" s="67"/>
    </row>
    <row r="1001" spans="2:5" s="1" customFormat="1" ht="13.9" customHeight="1" x14ac:dyDescent="0.2">
      <c r="B1001" s="63" t="s">
        <v>29</v>
      </c>
      <c r="C1001" s="63" t="s">
        <v>29</v>
      </c>
      <c r="D1001" s="63" t="s">
        <v>29</v>
      </c>
      <c r="E1001" s="67"/>
    </row>
    <row r="1002" spans="2:5" s="1" customFormat="1" ht="13.9" customHeight="1" x14ac:dyDescent="0.2">
      <c r="B1002" s="63" t="s">
        <v>29</v>
      </c>
      <c r="C1002" s="63" t="s">
        <v>29</v>
      </c>
      <c r="D1002" s="63" t="s">
        <v>29</v>
      </c>
      <c r="E1002" s="67"/>
    </row>
    <row r="1003" spans="2:5" s="1" customFormat="1" ht="13.9" customHeight="1" x14ac:dyDescent="0.2">
      <c r="B1003" s="63" t="s">
        <v>29</v>
      </c>
      <c r="C1003" s="63" t="s">
        <v>29</v>
      </c>
      <c r="D1003" s="63" t="s">
        <v>29</v>
      </c>
      <c r="E1003" s="67"/>
    </row>
    <row r="1004" spans="2:5" s="1" customFormat="1" ht="13.9" customHeight="1" x14ac:dyDescent="0.2">
      <c r="B1004" s="63" t="s">
        <v>29</v>
      </c>
      <c r="C1004" s="63" t="s">
        <v>29</v>
      </c>
      <c r="D1004" s="63" t="s">
        <v>29</v>
      </c>
      <c r="E1004" s="67"/>
    </row>
    <row r="1005" spans="2:5" s="1" customFormat="1" ht="13.9" customHeight="1" x14ac:dyDescent="0.2">
      <c r="B1005" s="63" t="s">
        <v>29</v>
      </c>
      <c r="C1005" s="63" t="s">
        <v>29</v>
      </c>
      <c r="D1005" s="63" t="s">
        <v>29</v>
      </c>
      <c r="E1005" s="67"/>
    </row>
    <row r="1006" spans="2:5" s="1" customFormat="1" ht="13.9" customHeight="1" x14ac:dyDescent="0.2">
      <c r="B1006" s="63" t="s">
        <v>29</v>
      </c>
      <c r="C1006" s="63" t="s">
        <v>29</v>
      </c>
      <c r="D1006" s="63" t="s">
        <v>29</v>
      </c>
      <c r="E1006" s="67"/>
    </row>
    <row r="1007" spans="2:5" s="1" customFormat="1" ht="13.9" customHeight="1" x14ac:dyDescent="0.2">
      <c r="B1007" s="63" t="s">
        <v>29</v>
      </c>
      <c r="C1007" s="63" t="s">
        <v>29</v>
      </c>
      <c r="D1007" s="63" t="s">
        <v>29</v>
      </c>
      <c r="E1007" s="67"/>
    </row>
    <row r="1008" spans="2:5" s="1" customFormat="1" ht="13.9" customHeight="1" x14ac:dyDescent="0.2">
      <c r="B1008" s="63" t="s">
        <v>29</v>
      </c>
      <c r="C1008" s="63" t="s">
        <v>29</v>
      </c>
      <c r="D1008" s="63" t="s">
        <v>29</v>
      </c>
      <c r="E1008" s="67"/>
    </row>
    <row r="1009" spans="2:5" s="1" customFormat="1" ht="13.9" customHeight="1" x14ac:dyDescent="0.2">
      <c r="B1009" s="63" t="s">
        <v>29</v>
      </c>
      <c r="C1009" s="63" t="s">
        <v>29</v>
      </c>
      <c r="D1009" s="63" t="s">
        <v>29</v>
      </c>
      <c r="E1009" s="67"/>
    </row>
    <row r="1010" spans="2:5" s="1" customFormat="1" ht="13.9" customHeight="1" x14ac:dyDescent="0.2">
      <c r="B1010" s="63" t="s">
        <v>29</v>
      </c>
      <c r="C1010" s="63" t="s">
        <v>29</v>
      </c>
      <c r="D1010" s="63" t="s">
        <v>29</v>
      </c>
      <c r="E1010" s="67"/>
    </row>
    <row r="1011" spans="2:5" s="1" customFormat="1" ht="13.9" customHeight="1" x14ac:dyDescent="0.2">
      <c r="B1011" s="63" t="s">
        <v>29</v>
      </c>
      <c r="C1011" s="63" t="s">
        <v>29</v>
      </c>
      <c r="D1011" s="63" t="s">
        <v>29</v>
      </c>
      <c r="E1011" s="67"/>
    </row>
    <row r="1012" spans="2:5" s="1" customFormat="1" ht="13.9" customHeight="1" x14ac:dyDescent="0.2">
      <c r="B1012" s="63" t="s">
        <v>29</v>
      </c>
      <c r="C1012" s="63" t="s">
        <v>29</v>
      </c>
      <c r="D1012" s="63" t="s">
        <v>29</v>
      </c>
      <c r="E1012" s="67"/>
    </row>
    <row r="1013" spans="2:5" s="1" customFormat="1" ht="13.9" customHeight="1" x14ac:dyDescent="0.2">
      <c r="B1013" s="63" t="s">
        <v>29</v>
      </c>
      <c r="C1013" s="63" t="s">
        <v>29</v>
      </c>
      <c r="D1013" s="63" t="s">
        <v>29</v>
      </c>
      <c r="E1013" s="67"/>
    </row>
    <row r="1014" spans="2:5" s="1" customFormat="1" ht="13.9" customHeight="1" x14ac:dyDescent="0.2">
      <c r="B1014" s="63" t="s">
        <v>29</v>
      </c>
      <c r="C1014" s="63" t="s">
        <v>29</v>
      </c>
      <c r="D1014" s="63" t="s">
        <v>29</v>
      </c>
      <c r="E1014" s="67"/>
    </row>
    <row r="1015" spans="2:5" s="1" customFormat="1" ht="13.9" customHeight="1" x14ac:dyDescent="0.2">
      <c r="B1015" s="63" t="s">
        <v>29</v>
      </c>
      <c r="C1015" s="63" t="s">
        <v>29</v>
      </c>
      <c r="D1015" s="63" t="s">
        <v>29</v>
      </c>
      <c r="E1015" s="67"/>
    </row>
    <row r="1016" spans="2:5" s="1" customFormat="1" ht="13.9" customHeight="1" x14ac:dyDescent="0.2">
      <c r="B1016" s="63" t="s">
        <v>29</v>
      </c>
      <c r="C1016" s="63" t="s">
        <v>29</v>
      </c>
      <c r="D1016" s="63" t="s">
        <v>29</v>
      </c>
      <c r="E1016" s="67"/>
    </row>
    <row r="1017" spans="2:5" s="1" customFormat="1" ht="13.9" customHeight="1" x14ac:dyDescent="0.2">
      <c r="B1017" s="63" t="s">
        <v>29</v>
      </c>
      <c r="C1017" s="63" t="s">
        <v>29</v>
      </c>
      <c r="D1017" s="63" t="s">
        <v>29</v>
      </c>
      <c r="E1017" s="67"/>
    </row>
    <row r="1018" spans="2:5" s="1" customFormat="1" ht="13.9" customHeight="1" x14ac:dyDescent="0.2">
      <c r="B1018" s="63" t="s">
        <v>29</v>
      </c>
      <c r="C1018" s="63" t="s">
        <v>29</v>
      </c>
      <c r="D1018" s="63" t="s">
        <v>29</v>
      </c>
      <c r="E1018" s="67"/>
    </row>
    <row r="1019" spans="2:5" s="1" customFormat="1" ht="13.9" customHeight="1" x14ac:dyDescent="0.2">
      <c r="B1019" s="63" t="s">
        <v>29</v>
      </c>
      <c r="C1019" s="63" t="s">
        <v>29</v>
      </c>
      <c r="D1019" s="63" t="s">
        <v>29</v>
      </c>
      <c r="E1019" s="67"/>
    </row>
    <row r="1020" spans="2:5" s="1" customFormat="1" ht="13.9" customHeight="1" x14ac:dyDescent="0.2">
      <c r="B1020" s="63" t="s">
        <v>29</v>
      </c>
      <c r="C1020" s="63" t="s">
        <v>29</v>
      </c>
      <c r="D1020" s="63" t="s">
        <v>29</v>
      </c>
      <c r="E1020" s="67"/>
    </row>
    <row r="1021" spans="2:5" s="1" customFormat="1" ht="13.9" customHeight="1" x14ac:dyDescent="0.2">
      <c r="B1021" s="63" t="s">
        <v>29</v>
      </c>
      <c r="C1021" s="63" t="s">
        <v>29</v>
      </c>
      <c r="D1021" s="63" t="s">
        <v>29</v>
      </c>
      <c r="E1021" s="67"/>
    </row>
    <row r="1022" spans="2:5" s="1" customFormat="1" ht="13.9" customHeight="1" x14ac:dyDescent="0.2">
      <c r="B1022" s="63" t="s">
        <v>29</v>
      </c>
      <c r="C1022" s="63" t="s">
        <v>29</v>
      </c>
      <c r="D1022" s="63" t="s">
        <v>29</v>
      </c>
      <c r="E1022" s="67"/>
    </row>
    <row r="1023" spans="2:5" s="1" customFormat="1" ht="13.9" customHeight="1" x14ac:dyDescent="0.2">
      <c r="B1023" s="63" t="s">
        <v>29</v>
      </c>
      <c r="C1023" s="63" t="s">
        <v>29</v>
      </c>
      <c r="D1023" s="63" t="s">
        <v>29</v>
      </c>
      <c r="E1023" s="67"/>
    </row>
    <row r="1024" spans="2:5" s="1" customFormat="1" ht="13.9" customHeight="1" x14ac:dyDescent="0.2">
      <c r="B1024" s="63" t="s">
        <v>29</v>
      </c>
      <c r="C1024" s="63" t="s">
        <v>29</v>
      </c>
      <c r="D1024" s="63" t="s">
        <v>29</v>
      </c>
      <c r="E1024" s="67"/>
    </row>
    <row r="1025" spans="2:5" s="1" customFormat="1" ht="13.9" customHeight="1" x14ac:dyDescent="0.2">
      <c r="B1025" s="63" t="s">
        <v>29</v>
      </c>
      <c r="C1025" s="63" t="s">
        <v>29</v>
      </c>
      <c r="D1025" s="63" t="s">
        <v>29</v>
      </c>
      <c r="E1025" s="67"/>
    </row>
    <row r="1026" spans="2:5" s="1" customFormat="1" ht="13.9" customHeight="1" x14ac:dyDescent="0.2">
      <c r="B1026" s="63" t="s">
        <v>29</v>
      </c>
      <c r="C1026" s="63" t="s">
        <v>29</v>
      </c>
      <c r="D1026" s="63" t="s">
        <v>29</v>
      </c>
      <c r="E1026" s="67"/>
    </row>
    <row r="1027" spans="2:5" s="1" customFormat="1" ht="13.9" customHeight="1" x14ac:dyDescent="0.2">
      <c r="B1027" s="63" t="s">
        <v>29</v>
      </c>
      <c r="C1027" s="63" t="s">
        <v>29</v>
      </c>
      <c r="D1027" s="63" t="s">
        <v>29</v>
      </c>
      <c r="E1027" s="67"/>
    </row>
    <row r="1028" spans="2:5" s="1" customFormat="1" ht="13.9" customHeight="1" x14ac:dyDescent="0.2">
      <c r="B1028" s="63" t="s">
        <v>29</v>
      </c>
      <c r="C1028" s="63" t="s">
        <v>29</v>
      </c>
      <c r="D1028" s="63" t="s">
        <v>29</v>
      </c>
      <c r="E1028" s="67"/>
    </row>
    <row r="1029" spans="2:5" s="1" customFormat="1" ht="13.9" customHeight="1" x14ac:dyDescent="0.2">
      <c r="B1029" s="63" t="s">
        <v>29</v>
      </c>
      <c r="C1029" s="63" t="s">
        <v>29</v>
      </c>
      <c r="D1029" s="63" t="s">
        <v>29</v>
      </c>
      <c r="E1029" s="67"/>
    </row>
    <row r="1030" spans="2:5" s="1" customFormat="1" ht="13.9" customHeight="1" x14ac:dyDescent="0.2">
      <c r="B1030" s="63" t="s">
        <v>29</v>
      </c>
      <c r="C1030" s="63" t="s">
        <v>29</v>
      </c>
      <c r="D1030" s="63" t="s">
        <v>29</v>
      </c>
      <c r="E1030" s="67"/>
    </row>
    <row r="1031" spans="2:5" s="1" customFormat="1" ht="13.9" customHeight="1" x14ac:dyDescent="0.2">
      <c r="B1031" s="63" t="s">
        <v>29</v>
      </c>
      <c r="C1031" s="63" t="s">
        <v>29</v>
      </c>
      <c r="D1031" s="63" t="s">
        <v>29</v>
      </c>
      <c r="E1031" s="67"/>
    </row>
    <row r="1032" spans="2:5" s="1" customFormat="1" ht="13.9" customHeight="1" x14ac:dyDescent="0.2">
      <c r="B1032" s="63" t="s">
        <v>29</v>
      </c>
      <c r="C1032" s="63" t="s">
        <v>29</v>
      </c>
      <c r="D1032" s="63" t="s">
        <v>29</v>
      </c>
      <c r="E1032" s="67"/>
    </row>
    <row r="1033" spans="2:5" s="1" customFormat="1" ht="13.9" customHeight="1" x14ac:dyDescent="0.2">
      <c r="B1033" s="63" t="s">
        <v>29</v>
      </c>
      <c r="C1033" s="63" t="s">
        <v>29</v>
      </c>
      <c r="D1033" s="63" t="s">
        <v>29</v>
      </c>
      <c r="E1033" s="67"/>
    </row>
    <row r="1034" spans="2:5" s="1" customFormat="1" ht="13.9" customHeight="1" x14ac:dyDescent="0.2">
      <c r="B1034" s="63" t="s">
        <v>29</v>
      </c>
      <c r="C1034" s="63" t="s">
        <v>29</v>
      </c>
      <c r="D1034" s="63" t="s">
        <v>29</v>
      </c>
      <c r="E1034" s="67"/>
    </row>
    <row r="1035" spans="2:5" s="1" customFormat="1" ht="13.9" customHeight="1" x14ac:dyDescent="0.2">
      <c r="B1035" s="63" t="s">
        <v>29</v>
      </c>
      <c r="C1035" s="63" t="s">
        <v>29</v>
      </c>
      <c r="D1035" s="63" t="s">
        <v>29</v>
      </c>
      <c r="E1035" s="67"/>
    </row>
    <row r="1036" spans="2:5" s="1" customFormat="1" ht="13.9" customHeight="1" x14ac:dyDescent="0.2">
      <c r="B1036" s="63" t="s">
        <v>29</v>
      </c>
      <c r="C1036" s="63" t="s">
        <v>29</v>
      </c>
      <c r="D1036" s="63" t="s">
        <v>29</v>
      </c>
      <c r="E1036" s="67"/>
    </row>
    <row r="1037" spans="2:5" s="1" customFormat="1" ht="13.9" customHeight="1" x14ac:dyDescent="0.2">
      <c r="B1037" s="63" t="s">
        <v>29</v>
      </c>
      <c r="C1037" s="63" t="s">
        <v>29</v>
      </c>
      <c r="D1037" s="63" t="s">
        <v>29</v>
      </c>
      <c r="E1037" s="67"/>
    </row>
    <row r="1038" spans="2:5" s="1" customFormat="1" ht="13.9" customHeight="1" x14ac:dyDescent="0.2">
      <c r="B1038" s="63" t="s">
        <v>29</v>
      </c>
      <c r="C1038" s="63" t="s">
        <v>29</v>
      </c>
      <c r="D1038" s="63" t="s">
        <v>29</v>
      </c>
      <c r="E1038" s="67"/>
    </row>
    <row r="1039" spans="2:5" s="1" customFormat="1" ht="13.9" customHeight="1" x14ac:dyDescent="0.2">
      <c r="B1039" s="63" t="s">
        <v>29</v>
      </c>
      <c r="C1039" s="63" t="s">
        <v>29</v>
      </c>
      <c r="D1039" s="63" t="s">
        <v>29</v>
      </c>
      <c r="E1039" s="67"/>
    </row>
    <row r="1040" spans="2:5" s="1" customFormat="1" ht="13.9" customHeight="1" x14ac:dyDescent="0.2">
      <c r="B1040" s="63" t="s">
        <v>29</v>
      </c>
      <c r="C1040" s="63" t="s">
        <v>29</v>
      </c>
      <c r="D1040" s="63" t="s">
        <v>29</v>
      </c>
      <c r="E1040" s="67"/>
    </row>
    <row r="1041" spans="2:5" s="1" customFormat="1" ht="13.9" customHeight="1" x14ac:dyDescent="0.2">
      <c r="B1041" s="63" t="s">
        <v>29</v>
      </c>
      <c r="C1041" s="63" t="s">
        <v>29</v>
      </c>
      <c r="D1041" s="63" t="s">
        <v>29</v>
      </c>
      <c r="E1041" s="67"/>
    </row>
    <row r="1042" spans="2:5" s="1" customFormat="1" ht="13.9" customHeight="1" x14ac:dyDescent="0.2">
      <c r="B1042" s="63" t="s">
        <v>29</v>
      </c>
      <c r="C1042" s="63" t="s">
        <v>29</v>
      </c>
      <c r="D1042" s="63" t="s">
        <v>29</v>
      </c>
      <c r="E1042" s="67"/>
    </row>
    <row r="1043" spans="2:5" s="1" customFormat="1" ht="13.9" customHeight="1" x14ac:dyDescent="0.2">
      <c r="B1043" s="63" t="s">
        <v>29</v>
      </c>
      <c r="C1043" s="63" t="s">
        <v>29</v>
      </c>
      <c r="D1043" s="63" t="s">
        <v>29</v>
      </c>
      <c r="E1043" s="67"/>
    </row>
    <row r="1044" spans="2:5" s="1" customFormat="1" ht="13.9" customHeight="1" x14ac:dyDescent="0.2">
      <c r="B1044" s="63" t="s">
        <v>29</v>
      </c>
      <c r="C1044" s="63" t="s">
        <v>29</v>
      </c>
      <c r="D1044" s="63" t="s">
        <v>29</v>
      </c>
      <c r="E1044" s="67"/>
    </row>
    <row r="1045" spans="2:5" s="1" customFormat="1" ht="13.9" customHeight="1" x14ac:dyDescent="0.2">
      <c r="B1045" s="63" t="s">
        <v>29</v>
      </c>
      <c r="C1045" s="63" t="s">
        <v>29</v>
      </c>
      <c r="D1045" s="63" t="s">
        <v>29</v>
      </c>
      <c r="E1045" s="67"/>
    </row>
    <row r="1046" spans="2:5" s="1" customFormat="1" ht="13.9" customHeight="1" x14ac:dyDescent="0.2">
      <c r="B1046" s="63" t="s">
        <v>29</v>
      </c>
      <c r="C1046" s="63" t="s">
        <v>29</v>
      </c>
      <c r="D1046" s="63" t="s">
        <v>29</v>
      </c>
      <c r="E1046" s="67"/>
    </row>
    <row r="1047" spans="2:5" s="1" customFormat="1" ht="13.9" customHeight="1" x14ac:dyDescent="0.2">
      <c r="B1047" s="63" t="s">
        <v>29</v>
      </c>
      <c r="C1047" s="63" t="s">
        <v>29</v>
      </c>
      <c r="D1047" s="63" t="s">
        <v>29</v>
      </c>
      <c r="E1047" s="67"/>
    </row>
    <row r="1048" spans="2:5" s="1" customFormat="1" ht="13.9" customHeight="1" x14ac:dyDescent="0.2">
      <c r="B1048" s="63" t="s">
        <v>29</v>
      </c>
      <c r="C1048" s="63" t="s">
        <v>29</v>
      </c>
      <c r="D1048" s="63" t="s">
        <v>29</v>
      </c>
      <c r="E1048" s="67"/>
    </row>
    <row r="1049" spans="2:5" s="1" customFormat="1" ht="13.9" customHeight="1" x14ac:dyDescent="0.2">
      <c r="B1049" s="63" t="s">
        <v>29</v>
      </c>
      <c r="C1049" s="63" t="s">
        <v>29</v>
      </c>
      <c r="D1049" s="63" t="s">
        <v>29</v>
      </c>
      <c r="E1049" s="67"/>
    </row>
    <row r="1050" spans="2:5" s="1" customFormat="1" ht="13.9" customHeight="1" x14ac:dyDescent="0.2">
      <c r="B1050" s="63" t="s">
        <v>29</v>
      </c>
      <c r="C1050" s="63" t="s">
        <v>29</v>
      </c>
      <c r="D1050" s="63" t="s">
        <v>29</v>
      </c>
      <c r="E1050" s="67"/>
    </row>
    <row r="1051" spans="2:5" s="1" customFormat="1" ht="13.9" customHeight="1" x14ac:dyDescent="0.2">
      <c r="B1051" s="63" t="s">
        <v>29</v>
      </c>
      <c r="C1051" s="63" t="s">
        <v>29</v>
      </c>
      <c r="D1051" s="63" t="s">
        <v>29</v>
      </c>
      <c r="E1051" s="67"/>
    </row>
    <row r="1052" spans="2:5" s="1" customFormat="1" ht="13.9" customHeight="1" x14ac:dyDescent="0.2">
      <c r="B1052" s="63" t="s">
        <v>29</v>
      </c>
      <c r="C1052" s="63" t="s">
        <v>29</v>
      </c>
      <c r="D1052" s="63" t="s">
        <v>29</v>
      </c>
      <c r="E1052" s="67"/>
    </row>
    <row r="1053" spans="2:5" s="1" customFormat="1" ht="13.9" customHeight="1" x14ac:dyDescent="0.2">
      <c r="B1053" s="63" t="s">
        <v>29</v>
      </c>
      <c r="C1053" s="63" t="s">
        <v>29</v>
      </c>
      <c r="D1053" s="63" t="s">
        <v>29</v>
      </c>
      <c r="E1053" s="67"/>
    </row>
    <row r="1054" spans="2:5" s="1" customFormat="1" ht="13.9" customHeight="1" x14ac:dyDescent="0.2">
      <c r="B1054" s="63" t="s">
        <v>29</v>
      </c>
      <c r="C1054" s="63" t="s">
        <v>29</v>
      </c>
      <c r="D1054" s="63" t="s">
        <v>29</v>
      </c>
      <c r="E1054" s="67"/>
    </row>
    <row r="1055" spans="2:5" s="1" customFormat="1" ht="13.9" customHeight="1" x14ac:dyDescent="0.2">
      <c r="B1055" s="63" t="s">
        <v>29</v>
      </c>
      <c r="C1055" s="63" t="s">
        <v>29</v>
      </c>
      <c r="D1055" s="63" t="s">
        <v>29</v>
      </c>
      <c r="E1055" s="67"/>
    </row>
    <row r="1056" spans="2:5" s="1" customFormat="1" ht="13.9" customHeight="1" x14ac:dyDescent="0.2">
      <c r="B1056" s="63" t="s">
        <v>29</v>
      </c>
      <c r="C1056" s="63" t="s">
        <v>29</v>
      </c>
      <c r="D1056" s="63" t="s">
        <v>29</v>
      </c>
      <c r="E1056" s="67"/>
    </row>
    <row r="1057" spans="2:5" s="1" customFormat="1" ht="13.9" customHeight="1" x14ac:dyDescent="0.2">
      <c r="B1057" s="63" t="s">
        <v>29</v>
      </c>
      <c r="C1057" s="63" t="s">
        <v>29</v>
      </c>
      <c r="D1057" s="63" t="s">
        <v>29</v>
      </c>
      <c r="E1057" s="67"/>
    </row>
    <row r="1058" spans="2:5" s="1" customFormat="1" ht="13.9" customHeight="1" x14ac:dyDescent="0.2">
      <c r="B1058" s="63" t="s">
        <v>29</v>
      </c>
      <c r="C1058" s="63" t="s">
        <v>29</v>
      </c>
      <c r="D1058" s="63" t="s">
        <v>29</v>
      </c>
      <c r="E1058" s="67"/>
    </row>
    <row r="1059" spans="2:5" s="1" customFormat="1" ht="13.9" customHeight="1" x14ac:dyDescent="0.2">
      <c r="B1059" s="63" t="s">
        <v>29</v>
      </c>
      <c r="C1059" s="63" t="s">
        <v>29</v>
      </c>
      <c r="D1059" s="63" t="s">
        <v>29</v>
      </c>
      <c r="E1059" s="67"/>
    </row>
    <row r="1060" spans="2:5" s="1" customFormat="1" ht="13.9" customHeight="1" x14ac:dyDescent="0.2">
      <c r="B1060" s="63" t="s">
        <v>29</v>
      </c>
      <c r="C1060" s="63" t="s">
        <v>29</v>
      </c>
      <c r="D1060" s="63" t="s">
        <v>29</v>
      </c>
      <c r="E1060" s="67"/>
    </row>
    <row r="1061" spans="2:5" s="1" customFormat="1" ht="13.9" customHeight="1" x14ac:dyDescent="0.2">
      <c r="B1061" s="63" t="s">
        <v>29</v>
      </c>
      <c r="C1061" s="63" t="s">
        <v>29</v>
      </c>
      <c r="D1061" s="63" t="s">
        <v>29</v>
      </c>
      <c r="E1061" s="67"/>
    </row>
    <row r="1062" spans="2:5" s="1" customFormat="1" ht="13.9" customHeight="1" x14ac:dyDescent="0.2">
      <c r="B1062" s="63" t="s">
        <v>29</v>
      </c>
      <c r="C1062" s="63" t="s">
        <v>29</v>
      </c>
      <c r="D1062" s="63" t="s">
        <v>29</v>
      </c>
      <c r="E1062" s="67"/>
    </row>
    <row r="1063" spans="2:5" s="1" customFormat="1" ht="13.9" customHeight="1" x14ac:dyDescent="0.2">
      <c r="B1063" s="63" t="s">
        <v>29</v>
      </c>
      <c r="C1063" s="63" t="s">
        <v>29</v>
      </c>
      <c r="D1063" s="63" t="s">
        <v>29</v>
      </c>
      <c r="E1063" s="67"/>
    </row>
    <row r="1064" spans="2:5" s="1" customFormat="1" ht="13.9" customHeight="1" x14ac:dyDescent="0.2">
      <c r="B1064" s="63" t="s">
        <v>29</v>
      </c>
      <c r="C1064" s="63" t="s">
        <v>29</v>
      </c>
      <c r="D1064" s="63" t="s">
        <v>29</v>
      </c>
      <c r="E1064" s="67"/>
    </row>
    <row r="1065" spans="2:5" s="1" customFormat="1" ht="13.9" customHeight="1" x14ac:dyDescent="0.2">
      <c r="B1065" s="63" t="s">
        <v>29</v>
      </c>
      <c r="C1065" s="63" t="s">
        <v>29</v>
      </c>
      <c r="D1065" s="63" t="s">
        <v>29</v>
      </c>
      <c r="E1065" s="67"/>
    </row>
    <row r="1066" spans="2:5" s="1" customFormat="1" ht="13.9" customHeight="1" x14ac:dyDescent="0.2">
      <c r="B1066" s="63" t="s">
        <v>29</v>
      </c>
      <c r="C1066" s="63" t="s">
        <v>29</v>
      </c>
      <c r="D1066" s="63" t="s">
        <v>29</v>
      </c>
      <c r="E1066" s="67"/>
    </row>
    <row r="1067" spans="2:5" s="1" customFormat="1" ht="13.9" customHeight="1" x14ac:dyDescent="0.2">
      <c r="B1067" s="63" t="s">
        <v>29</v>
      </c>
      <c r="C1067" s="63" t="s">
        <v>29</v>
      </c>
      <c r="D1067" s="63" t="s">
        <v>29</v>
      </c>
      <c r="E1067" s="67"/>
    </row>
    <row r="1068" spans="2:5" s="1" customFormat="1" ht="13.9" customHeight="1" x14ac:dyDescent="0.2">
      <c r="B1068" s="63" t="s">
        <v>29</v>
      </c>
      <c r="C1068" s="63" t="s">
        <v>29</v>
      </c>
      <c r="D1068" s="63" t="s">
        <v>29</v>
      </c>
      <c r="E1068" s="67"/>
    </row>
    <row r="1069" spans="2:5" s="1" customFormat="1" ht="13.9" customHeight="1" x14ac:dyDescent="0.2">
      <c r="B1069" s="63" t="s">
        <v>29</v>
      </c>
      <c r="C1069" s="63" t="s">
        <v>29</v>
      </c>
      <c r="D1069" s="63" t="s">
        <v>29</v>
      </c>
      <c r="E1069" s="67"/>
    </row>
    <row r="1070" spans="2:5" s="1" customFormat="1" ht="13.9" customHeight="1" x14ac:dyDescent="0.2">
      <c r="B1070" s="63" t="s">
        <v>29</v>
      </c>
      <c r="C1070" s="63" t="s">
        <v>29</v>
      </c>
      <c r="D1070" s="63" t="s">
        <v>29</v>
      </c>
      <c r="E1070" s="67"/>
    </row>
    <row r="1071" spans="2:5" s="1" customFormat="1" ht="13.9" customHeight="1" x14ac:dyDescent="0.2">
      <c r="B1071" s="63" t="s">
        <v>29</v>
      </c>
      <c r="C1071" s="63" t="s">
        <v>29</v>
      </c>
      <c r="D1071" s="63" t="s">
        <v>29</v>
      </c>
      <c r="E1071" s="67"/>
    </row>
    <row r="1072" spans="2:5" s="1" customFormat="1" ht="13.9" customHeight="1" x14ac:dyDescent="0.2">
      <c r="B1072" s="63" t="s">
        <v>29</v>
      </c>
      <c r="C1072" s="63" t="s">
        <v>29</v>
      </c>
      <c r="D1072" s="63" t="s">
        <v>29</v>
      </c>
      <c r="E1072" s="67"/>
    </row>
    <row r="1073" spans="2:5" s="1" customFormat="1" ht="13.9" customHeight="1" x14ac:dyDescent="0.2">
      <c r="B1073" s="63" t="s">
        <v>29</v>
      </c>
      <c r="C1073" s="63" t="s">
        <v>29</v>
      </c>
      <c r="D1073" s="63" t="s">
        <v>29</v>
      </c>
      <c r="E1073" s="67"/>
    </row>
    <row r="1074" spans="2:5" s="1" customFormat="1" ht="13.9" customHeight="1" x14ac:dyDescent="0.2">
      <c r="B1074" s="63" t="s">
        <v>29</v>
      </c>
      <c r="C1074" s="63" t="s">
        <v>29</v>
      </c>
      <c r="D1074" s="63" t="s">
        <v>29</v>
      </c>
      <c r="E1074" s="67"/>
    </row>
    <row r="1075" spans="2:5" s="1" customFormat="1" ht="13.9" customHeight="1" x14ac:dyDescent="0.2">
      <c r="B1075" s="63" t="s">
        <v>29</v>
      </c>
      <c r="C1075" s="63" t="s">
        <v>29</v>
      </c>
      <c r="D1075" s="63" t="s">
        <v>29</v>
      </c>
      <c r="E1075" s="67"/>
    </row>
    <row r="1076" spans="2:5" s="1" customFormat="1" ht="13.9" customHeight="1" x14ac:dyDescent="0.2">
      <c r="B1076" s="63" t="s">
        <v>29</v>
      </c>
      <c r="C1076" s="63" t="s">
        <v>29</v>
      </c>
      <c r="D1076" s="63" t="s">
        <v>29</v>
      </c>
      <c r="E1076" s="67"/>
    </row>
    <row r="1077" spans="2:5" s="1" customFormat="1" ht="13.9" customHeight="1" x14ac:dyDescent="0.2">
      <c r="B1077" s="63" t="s">
        <v>29</v>
      </c>
      <c r="C1077" s="63" t="s">
        <v>29</v>
      </c>
      <c r="D1077" s="63" t="s">
        <v>29</v>
      </c>
      <c r="E1077" s="67"/>
    </row>
    <row r="1078" spans="2:5" s="1" customFormat="1" ht="13.9" customHeight="1" x14ac:dyDescent="0.2">
      <c r="B1078" s="63" t="s">
        <v>29</v>
      </c>
      <c r="C1078" s="63" t="s">
        <v>29</v>
      </c>
      <c r="D1078" s="63" t="s">
        <v>29</v>
      </c>
      <c r="E1078" s="67"/>
    </row>
    <row r="1079" spans="2:5" s="1" customFormat="1" ht="13.9" customHeight="1" x14ac:dyDescent="0.2">
      <c r="B1079" s="63" t="s">
        <v>29</v>
      </c>
      <c r="C1079" s="63" t="s">
        <v>29</v>
      </c>
      <c r="D1079" s="63" t="s">
        <v>29</v>
      </c>
      <c r="E1079" s="67"/>
    </row>
    <row r="1080" spans="2:5" s="1" customFormat="1" ht="13.9" customHeight="1" x14ac:dyDescent="0.2">
      <c r="B1080" s="63" t="s">
        <v>29</v>
      </c>
      <c r="C1080" s="63" t="s">
        <v>29</v>
      </c>
      <c r="D1080" s="63" t="s">
        <v>29</v>
      </c>
      <c r="E1080" s="67"/>
    </row>
    <row r="1081" spans="2:5" s="1" customFormat="1" ht="13.9" customHeight="1" x14ac:dyDescent="0.2">
      <c r="B1081" s="63" t="s">
        <v>29</v>
      </c>
      <c r="C1081" s="63" t="s">
        <v>29</v>
      </c>
      <c r="D1081" s="63" t="s">
        <v>29</v>
      </c>
      <c r="E1081" s="67"/>
    </row>
    <row r="1082" spans="2:5" s="1" customFormat="1" ht="13.9" customHeight="1" x14ac:dyDescent="0.2">
      <c r="B1082" s="63" t="s">
        <v>29</v>
      </c>
      <c r="C1082" s="63" t="s">
        <v>29</v>
      </c>
      <c r="D1082" s="63" t="s">
        <v>29</v>
      </c>
      <c r="E1082" s="67"/>
    </row>
    <row r="1083" spans="2:5" s="1" customFormat="1" ht="13.9" customHeight="1" x14ac:dyDescent="0.2">
      <c r="B1083" s="63" t="s">
        <v>29</v>
      </c>
      <c r="C1083" s="63" t="s">
        <v>29</v>
      </c>
      <c r="D1083" s="63" t="s">
        <v>29</v>
      </c>
      <c r="E1083" s="67"/>
    </row>
    <row r="1084" spans="2:5" s="1" customFormat="1" ht="13.9" customHeight="1" x14ac:dyDescent="0.2">
      <c r="B1084" s="63" t="s">
        <v>29</v>
      </c>
      <c r="C1084" s="63" t="s">
        <v>29</v>
      </c>
      <c r="D1084" s="63" t="s">
        <v>29</v>
      </c>
      <c r="E1084" s="67"/>
    </row>
    <row r="1085" spans="2:5" s="1" customFormat="1" ht="13.9" customHeight="1" x14ac:dyDescent="0.2">
      <c r="B1085" s="63" t="s">
        <v>29</v>
      </c>
      <c r="C1085" s="63" t="s">
        <v>29</v>
      </c>
      <c r="D1085" s="63" t="s">
        <v>29</v>
      </c>
      <c r="E1085" s="67"/>
    </row>
    <row r="1086" spans="2:5" s="1" customFormat="1" ht="13.9" customHeight="1" x14ac:dyDescent="0.2">
      <c r="B1086" s="63" t="s">
        <v>29</v>
      </c>
      <c r="C1086" s="63" t="s">
        <v>29</v>
      </c>
      <c r="D1086" s="63" t="s">
        <v>29</v>
      </c>
      <c r="E1086" s="67"/>
    </row>
    <row r="1087" spans="2:5" s="1" customFormat="1" ht="13.9" customHeight="1" x14ac:dyDescent="0.2">
      <c r="B1087" s="63" t="s">
        <v>29</v>
      </c>
      <c r="C1087" s="63" t="s">
        <v>29</v>
      </c>
      <c r="D1087" s="63" t="s">
        <v>29</v>
      </c>
      <c r="E1087" s="67"/>
    </row>
    <row r="1088" spans="2:5" s="1" customFormat="1" ht="13.9" customHeight="1" x14ac:dyDescent="0.2">
      <c r="B1088" s="63" t="s">
        <v>29</v>
      </c>
      <c r="C1088" s="63" t="s">
        <v>29</v>
      </c>
      <c r="D1088" s="63" t="s">
        <v>29</v>
      </c>
      <c r="E1088" s="67"/>
    </row>
    <row r="1089" spans="2:5" s="1" customFormat="1" ht="13.9" customHeight="1" x14ac:dyDescent="0.2">
      <c r="B1089" s="63" t="s">
        <v>29</v>
      </c>
      <c r="C1089" s="63" t="s">
        <v>29</v>
      </c>
      <c r="D1089" s="63" t="s">
        <v>29</v>
      </c>
      <c r="E1089" s="67"/>
    </row>
    <row r="1090" spans="2:5" s="1" customFormat="1" ht="13.9" customHeight="1" x14ac:dyDescent="0.2">
      <c r="B1090" s="63" t="s">
        <v>29</v>
      </c>
      <c r="C1090" s="63" t="s">
        <v>29</v>
      </c>
      <c r="D1090" s="63" t="s">
        <v>29</v>
      </c>
      <c r="E1090" s="67"/>
    </row>
    <row r="1091" spans="2:5" s="1" customFormat="1" ht="13.9" customHeight="1" x14ac:dyDescent="0.2">
      <c r="B1091" s="63" t="s">
        <v>29</v>
      </c>
      <c r="C1091" s="63" t="s">
        <v>29</v>
      </c>
      <c r="D1091" s="63" t="s">
        <v>29</v>
      </c>
      <c r="E1091" s="67"/>
    </row>
    <row r="1092" spans="2:5" s="1" customFormat="1" ht="13.9" customHeight="1" x14ac:dyDescent="0.2">
      <c r="B1092" s="63" t="s">
        <v>29</v>
      </c>
      <c r="C1092" s="63" t="s">
        <v>29</v>
      </c>
      <c r="D1092" s="63" t="s">
        <v>29</v>
      </c>
      <c r="E1092" s="67"/>
    </row>
    <row r="1093" spans="2:5" s="1" customFormat="1" ht="13.9" customHeight="1" x14ac:dyDescent="0.2">
      <c r="B1093" s="63" t="s">
        <v>29</v>
      </c>
      <c r="C1093" s="63" t="s">
        <v>29</v>
      </c>
      <c r="D1093" s="63" t="s">
        <v>29</v>
      </c>
      <c r="E1093" s="67"/>
    </row>
    <row r="1094" spans="2:5" s="1" customFormat="1" ht="13.9" customHeight="1" x14ac:dyDescent="0.2">
      <c r="B1094" s="63" t="s">
        <v>29</v>
      </c>
      <c r="C1094" s="63" t="s">
        <v>29</v>
      </c>
      <c r="D1094" s="63" t="s">
        <v>29</v>
      </c>
      <c r="E1094" s="67"/>
    </row>
    <row r="1095" spans="2:5" s="1" customFormat="1" ht="13.9" customHeight="1" x14ac:dyDescent="0.2">
      <c r="B1095" s="63" t="s">
        <v>29</v>
      </c>
      <c r="C1095" s="63" t="s">
        <v>29</v>
      </c>
      <c r="D1095" s="63" t="s">
        <v>29</v>
      </c>
      <c r="E1095" s="67"/>
    </row>
    <row r="1096" spans="2:5" s="1" customFormat="1" ht="13.9" customHeight="1" x14ac:dyDescent="0.2">
      <c r="B1096" s="63" t="s">
        <v>29</v>
      </c>
      <c r="C1096" s="63" t="s">
        <v>29</v>
      </c>
      <c r="D1096" s="63" t="s">
        <v>29</v>
      </c>
      <c r="E1096" s="67"/>
    </row>
    <row r="1097" spans="2:5" s="1" customFormat="1" ht="13.9" customHeight="1" x14ac:dyDescent="0.2">
      <c r="B1097" s="63" t="s">
        <v>29</v>
      </c>
      <c r="C1097" s="63" t="s">
        <v>29</v>
      </c>
      <c r="D1097" s="63" t="s">
        <v>29</v>
      </c>
      <c r="E1097" s="67"/>
    </row>
    <row r="1098" spans="2:5" s="1" customFormat="1" ht="13.9" customHeight="1" x14ac:dyDescent="0.2">
      <c r="B1098" s="63" t="s">
        <v>29</v>
      </c>
      <c r="C1098" s="63" t="s">
        <v>29</v>
      </c>
      <c r="D1098" s="63" t="s">
        <v>29</v>
      </c>
      <c r="E1098" s="67"/>
    </row>
    <row r="1099" spans="2:5" s="1" customFormat="1" ht="13.9" customHeight="1" x14ac:dyDescent="0.2">
      <c r="B1099" s="63" t="s">
        <v>29</v>
      </c>
      <c r="C1099" s="63" t="s">
        <v>29</v>
      </c>
      <c r="D1099" s="63" t="s">
        <v>29</v>
      </c>
      <c r="E1099" s="67"/>
    </row>
    <row r="1100" spans="2:5" s="1" customFormat="1" ht="13.9" customHeight="1" x14ac:dyDescent="0.2">
      <c r="B1100" s="63" t="s">
        <v>29</v>
      </c>
      <c r="C1100" s="63" t="s">
        <v>29</v>
      </c>
      <c r="D1100" s="63" t="s">
        <v>29</v>
      </c>
      <c r="E1100" s="67"/>
    </row>
    <row r="1101" spans="2:5" s="1" customFormat="1" ht="13.9" customHeight="1" x14ac:dyDescent="0.2">
      <c r="B1101" s="63" t="s">
        <v>29</v>
      </c>
      <c r="C1101" s="63" t="s">
        <v>29</v>
      </c>
      <c r="D1101" s="63" t="s">
        <v>29</v>
      </c>
      <c r="E1101" s="67"/>
    </row>
    <row r="1102" spans="2:5" s="1" customFormat="1" ht="13.9" customHeight="1" x14ac:dyDescent="0.2">
      <c r="B1102" s="63" t="s">
        <v>29</v>
      </c>
      <c r="C1102" s="63" t="s">
        <v>29</v>
      </c>
      <c r="D1102" s="63" t="s">
        <v>29</v>
      </c>
      <c r="E1102" s="67"/>
    </row>
    <row r="1103" spans="2:5" s="1" customFormat="1" ht="13.9" customHeight="1" x14ac:dyDescent="0.2">
      <c r="B1103" s="63" t="s">
        <v>29</v>
      </c>
      <c r="C1103" s="63" t="s">
        <v>29</v>
      </c>
      <c r="D1103" s="63" t="s">
        <v>29</v>
      </c>
      <c r="E1103" s="67"/>
    </row>
    <row r="1104" spans="2:5" s="1" customFormat="1" ht="13.9" customHeight="1" x14ac:dyDescent="0.2">
      <c r="B1104" s="63" t="s">
        <v>29</v>
      </c>
      <c r="C1104" s="63" t="s">
        <v>29</v>
      </c>
      <c r="D1104" s="63" t="s">
        <v>29</v>
      </c>
      <c r="E1104" s="67"/>
    </row>
    <row r="1105" spans="2:5" s="1" customFormat="1" ht="13.9" customHeight="1" x14ac:dyDescent="0.2">
      <c r="B1105" s="63" t="s">
        <v>29</v>
      </c>
      <c r="C1105" s="63" t="s">
        <v>29</v>
      </c>
      <c r="D1105" s="63" t="s">
        <v>29</v>
      </c>
      <c r="E1105" s="67"/>
    </row>
    <row r="1106" spans="2:5" s="1" customFormat="1" ht="13.9" customHeight="1" x14ac:dyDescent="0.2">
      <c r="B1106" s="63" t="s">
        <v>29</v>
      </c>
      <c r="C1106" s="63" t="s">
        <v>29</v>
      </c>
      <c r="D1106" s="63" t="s">
        <v>29</v>
      </c>
      <c r="E1106" s="67"/>
    </row>
    <row r="1107" spans="2:5" s="1" customFormat="1" ht="13.9" customHeight="1" x14ac:dyDescent="0.2">
      <c r="B1107" s="63" t="s">
        <v>29</v>
      </c>
      <c r="C1107" s="63" t="s">
        <v>29</v>
      </c>
      <c r="D1107" s="63" t="s">
        <v>29</v>
      </c>
      <c r="E1107" s="67"/>
    </row>
    <row r="1108" spans="2:5" s="1" customFormat="1" ht="13.9" customHeight="1" x14ac:dyDescent="0.2">
      <c r="B1108" s="63" t="s">
        <v>29</v>
      </c>
      <c r="C1108" s="63" t="s">
        <v>29</v>
      </c>
      <c r="D1108" s="63" t="s">
        <v>29</v>
      </c>
      <c r="E1108" s="67"/>
    </row>
    <row r="1109" spans="2:5" s="1" customFormat="1" ht="13.9" customHeight="1" x14ac:dyDescent="0.2">
      <c r="B1109" s="63" t="s">
        <v>29</v>
      </c>
      <c r="C1109" s="63" t="s">
        <v>29</v>
      </c>
      <c r="D1109" s="63" t="s">
        <v>29</v>
      </c>
      <c r="E1109" s="67"/>
    </row>
    <row r="1110" spans="2:5" s="1" customFormat="1" ht="13.9" customHeight="1" x14ac:dyDescent="0.2">
      <c r="B1110" s="63" t="s">
        <v>29</v>
      </c>
      <c r="C1110" s="63" t="s">
        <v>29</v>
      </c>
      <c r="D1110" s="63" t="s">
        <v>29</v>
      </c>
      <c r="E1110" s="67"/>
    </row>
    <row r="1111" spans="2:5" s="1" customFormat="1" ht="13.9" customHeight="1" x14ac:dyDescent="0.2">
      <c r="B1111" s="63" t="s">
        <v>29</v>
      </c>
      <c r="C1111" s="63" t="s">
        <v>29</v>
      </c>
      <c r="D1111" s="63" t="s">
        <v>29</v>
      </c>
      <c r="E1111" s="67"/>
    </row>
    <row r="1112" spans="2:5" s="1" customFormat="1" ht="13.9" customHeight="1" x14ac:dyDescent="0.2">
      <c r="B1112" s="63" t="s">
        <v>29</v>
      </c>
      <c r="C1112" s="63" t="s">
        <v>29</v>
      </c>
      <c r="D1112" s="63" t="s">
        <v>29</v>
      </c>
      <c r="E1112" s="67"/>
    </row>
    <row r="1113" spans="2:5" s="1" customFormat="1" ht="13.9" customHeight="1" x14ac:dyDescent="0.2">
      <c r="B1113" s="63" t="s">
        <v>29</v>
      </c>
      <c r="C1113" s="63" t="s">
        <v>29</v>
      </c>
      <c r="D1113" s="63" t="s">
        <v>29</v>
      </c>
      <c r="E1113" s="67"/>
    </row>
    <row r="1114" spans="2:5" s="1" customFormat="1" ht="13.9" customHeight="1" x14ac:dyDescent="0.2">
      <c r="B1114" s="63" t="s">
        <v>29</v>
      </c>
      <c r="C1114" s="63" t="s">
        <v>29</v>
      </c>
      <c r="D1114" s="63" t="s">
        <v>29</v>
      </c>
      <c r="E1114" s="67"/>
    </row>
    <row r="1115" spans="2:5" s="1" customFormat="1" ht="13.9" customHeight="1" x14ac:dyDescent="0.2">
      <c r="B1115" s="63" t="s">
        <v>29</v>
      </c>
      <c r="C1115" s="63" t="s">
        <v>29</v>
      </c>
      <c r="D1115" s="63" t="s">
        <v>29</v>
      </c>
      <c r="E1115" s="67"/>
    </row>
    <row r="1116" spans="2:5" s="1" customFormat="1" ht="13.9" customHeight="1" x14ac:dyDescent="0.2">
      <c r="B1116" s="63" t="s">
        <v>29</v>
      </c>
      <c r="C1116" s="63" t="s">
        <v>29</v>
      </c>
      <c r="D1116" s="63" t="s">
        <v>29</v>
      </c>
      <c r="E1116" s="67"/>
    </row>
    <row r="1117" spans="2:5" s="1" customFormat="1" ht="13.9" customHeight="1" x14ac:dyDescent="0.2">
      <c r="B1117" s="63" t="s">
        <v>29</v>
      </c>
      <c r="C1117" s="63" t="s">
        <v>29</v>
      </c>
      <c r="D1117" s="63" t="s">
        <v>29</v>
      </c>
      <c r="E1117" s="67"/>
    </row>
    <row r="1118" spans="2:5" s="1" customFormat="1" ht="13.9" customHeight="1" x14ac:dyDescent="0.2">
      <c r="B1118" s="63" t="s">
        <v>29</v>
      </c>
      <c r="C1118" s="63" t="s">
        <v>29</v>
      </c>
      <c r="D1118" s="63" t="s">
        <v>29</v>
      </c>
      <c r="E1118" s="67"/>
    </row>
    <row r="1119" spans="2:5" s="1" customFormat="1" ht="13.9" customHeight="1" x14ac:dyDescent="0.2">
      <c r="B1119" s="63" t="s">
        <v>29</v>
      </c>
      <c r="C1119" s="63" t="s">
        <v>29</v>
      </c>
      <c r="D1119" s="63" t="s">
        <v>29</v>
      </c>
      <c r="E1119" s="67"/>
    </row>
    <row r="1120" spans="2:5" s="1" customFormat="1" ht="13.9" customHeight="1" x14ac:dyDescent="0.2">
      <c r="B1120" s="63" t="s">
        <v>29</v>
      </c>
      <c r="C1120" s="63" t="s">
        <v>29</v>
      </c>
      <c r="D1120" s="63" t="s">
        <v>29</v>
      </c>
      <c r="E1120" s="67"/>
    </row>
    <row r="1121" spans="2:5" s="1" customFormat="1" ht="13.9" customHeight="1" x14ac:dyDescent="0.2">
      <c r="B1121" s="63" t="s">
        <v>29</v>
      </c>
      <c r="C1121" s="63" t="s">
        <v>29</v>
      </c>
      <c r="D1121" s="63" t="s">
        <v>29</v>
      </c>
      <c r="E1121" s="67"/>
    </row>
    <row r="1122" spans="2:5" s="1" customFormat="1" ht="13.9" customHeight="1" x14ac:dyDescent="0.2">
      <c r="B1122" s="63" t="s">
        <v>29</v>
      </c>
      <c r="C1122" s="63" t="s">
        <v>29</v>
      </c>
      <c r="D1122" s="63" t="s">
        <v>29</v>
      </c>
      <c r="E1122" s="67"/>
    </row>
    <row r="1123" spans="2:5" s="1" customFormat="1" ht="13.9" customHeight="1" x14ac:dyDescent="0.2">
      <c r="B1123" s="63" t="s">
        <v>29</v>
      </c>
      <c r="C1123" s="63" t="s">
        <v>29</v>
      </c>
      <c r="D1123" s="63" t="s">
        <v>29</v>
      </c>
      <c r="E1123" s="67"/>
    </row>
    <row r="1124" spans="2:5" s="1" customFormat="1" ht="13.9" customHeight="1" x14ac:dyDescent="0.2">
      <c r="B1124" s="63" t="s">
        <v>29</v>
      </c>
      <c r="C1124" s="63" t="s">
        <v>29</v>
      </c>
      <c r="D1124" s="63" t="s">
        <v>29</v>
      </c>
      <c r="E1124" s="67"/>
    </row>
    <row r="1125" spans="2:5" s="1" customFormat="1" ht="13.9" customHeight="1" x14ac:dyDescent="0.2">
      <c r="B1125" s="63" t="s">
        <v>29</v>
      </c>
      <c r="C1125" s="63" t="s">
        <v>29</v>
      </c>
      <c r="D1125" s="63" t="s">
        <v>29</v>
      </c>
      <c r="E1125" s="67"/>
    </row>
    <row r="1126" spans="2:5" s="1" customFormat="1" ht="13.9" customHeight="1" x14ac:dyDescent="0.2">
      <c r="B1126" s="63" t="s">
        <v>29</v>
      </c>
      <c r="C1126" s="63" t="s">
        <v>29</v>
      </c>
      <c r="D1126" s="63" t="s">
        <v>29</v>
      </c>
      <c r="E1126" s="67"/>
    </row>
    <row r="1127" spans="2:5" s="1" customFormat="1" ht="13.9" customHeight="1" x14ac:dyDescent="0.2">
      <c r="B1127" s="63" t="s">
        <v>29</v>
      </c>
      <c r="C1127" s="63" t="s">
        <v>29</v>
      </c>
      <c r="D1127" s="63" t="s">
        <v>29</v>
      </c>
      <c r="E1127" s="67"/>
    </row>
    <row r="1128" spans="2:5" s="1" customFormat="1" ht="13.9" customHeight="1" x14ac:dyDescent="0.2">
      <c r="B1128" s="63" t="s">
        <v>29</v>
      </c>
      <c r="C1128" s="63" t="s">
        <v>29</v>
      </c>
      <c r="D1128" s="63" t="s">
        <v>29</v>
      </c>
      <c r="E1128" s="67"/>
    </row>
    <row r="1129" spans="2:5" s="1" customFormat="1" ht="13.9" customHeight="1" x14ac:dyDescent="0.2">
      <c r="B1129" s="63" t="s">
        <v>29</v>
      </c>
      <c r="C1129" s="63" t="s">
        <v>29</v>
      </c>
      <c r="D1129" s="63" t="s">
        <v>29</v>
      </c>
      <c r="E1129" s="67"/>
    </row>
    <row r="1130" spans="2:5" s="1" customFormat="1" ht="13.9" customHeight="1" x14ac:dyDescent="0.2">
      <c r="B1130" s="63" t="s">
        <v>29</v>
      </c>
      <c r="C1130" s="63" t="s">
        <v>29</v>
      </c>
      <c r="D1130" s="63" t="s">
        <v>29</v>
      </c>
      <c r="E1130" s="67"/>
    </row>
    <row r="1131" spans="2:5" s="1" customFormat="1" ht="13.9" customHeight="1" x14ac:dyDescent="0.2">
      <c r="B1131" s="63" t="s">
        <v>29</v>
      </c>
      <c r="C1131" s="63" t="s">
        <v>29</v>
      </c>
      <c r="D1131" s="63" t="s">
        <v>29</v>
      </c>
      <c r="E1131" s="67"/>
    </row>
    <row r="1132" spans="2:5" s="1" customFormat="1" ht="13.9" customHeight="1" x14ac:dyDescent="0.2">
      <c r="B1132" s="63" t="s">
        <v>29</v>
      </c>
      <c r="C1132" s="63" t="s">
        <v>29</v>
      </c>
      <c r="D1132" s="63" t="s">
        <v>29</v>
      </c>
      <c r="E1132" s="67"/>
    </row>
    <row r="1133" spans="2:5" s="1" customFormat="1" ht="13.9" customHeight="1" x14ac:dyDescent="0.2">
      <c r="B1133" s="63" t="s">
        <v>29</v>
      </c>
      <c r="C1133" s="63" t="s">
        <v>29</v>
      </c>
      <c r="D1133" s="63" t="s">
        <v>29</v>
      </c>
      <c r="E1133" s="67"/>
    </row>
    <row r="1134" spans="2:5" s="1" customFormat="1" ht="13.9" customHeight="1" x14ac:dyDescent="0.2">
      <c r="B1134" s="63" t="s">
        <v>29</v>
      </c>
      <c r="C1134" s="63" t="s">
        <v>29</v>
      </c>
      <c r="D1134" s="63" t="s">
        <v>29</v>
      </c>
      <c r="E1134" s="67"/>
    </row>
    <row r="1135" spans="2:5" s="1" customFormat="1" ht="13.9" customHeight="1" x14ac:dyDescent="0.2">
      <c r="B1135" s="63" t="s">
        <v>29</v>
      </c>
      <c r="C1135" s="63" t="s">
        <v>29</v>
      </c>
      <c r="D1135" s="63" t="s">
        <v>29</v>
      </c>
      <c r="E1135" s="67"/>
    </row>
    <row r="1136" spans="2:5" s="1" customFormat="1" ht="13.9" customHeight="1" x14ac:dyDescent="0.2">
      <c r="B1136" s="63" t="s">
        <v>29</v>
      </c>
      <c r="C1136" s="63" t="s">
        <v>29</v>
      </c>
      <c r="D1136" s="63" t="s">
        <v>29</v>
      </c>
      <c r="E1136" s="67"/>
    </row>
    <row r="1137" spans="2:5" s="1" customFormat="1" ht="13.9" customHeight="1" x14ac:dyDescent="0.2">
      <c r="B1137" s="63" t="s">
        <v>29</v>
      </c>
      <c r="C1137" s="63" t="s">
        <v>29</v>
      </c>
      <c r="D1137" s="63" t="s">
        <v>29</v>
      </c>
      <c r="E1137" s="67"/>
    </row>
    <row r="1138" spans="2:5" s="1" customFormat="1" ht="13.9" customHeight="1" x14ac:dyDescent="0.2">
      <c r="B1138" s="63" t="s">
        <v>29</v>
      </c>
      <c r="C1138" s="63" t="s">
        <v>29</v>
      </c>
      <c r="D1138" s="63" t="s">
        <v>29</v>
      </c>
      <c r="E1138" s="67"/>
    </row>
    <row r="1139" spans="2:5" s="1" customFormat="1" ht="13.9" customHeight="1" x14ac:dyDescent="0.2">
      <c r="B1139" s="63" t="s">
        <v>29</v>
      </c>
      <c r="C1139" s="63" t="s">
        <v>29</v>
      </c>
      <c r="D1139" s="63" t="s">
        <v>29</v>
      </c>
      <c r="E1139" s="67"/>
    </row>
    <row r="1140" spans="2:5" s="1" customFormat="1" ht="13.9" customHeight="1" x14ac:dyDescent="0.2">
      <c r="B1140" s="63" t="s">
        <v>29</v>
      </c>
      <c r="C1140" s="63" t="s">
        <v>29</v>
      </c>
      <c r="D1140" s="63" t="s">
        <v>29</v>
      </c>
      <c r="E1140" s="67"/>
    </row>
    <row r="1141" spans="2:5" s="1" customFormat="1" ht="13.9" customHeight="1" x14ac:dyDescent="0.2">
      <c r="B1141" s="63" t="s">
        <v>29</v>
      </c>
      <c r="C1141" s="63" t="s">
        <v>29</v>
      </c>
      <c r="D1141" s="63" t="s">
        <v>29</v>
      </c>
      <c r="E1141" s="67"/>
    </row>
    <row r="1142" spans="2:5" s="1" customFormat="1" ht="13.9" customHeight="1" x14ac:dyDescent="0.2">
      <c r="B1142" s="63" t="s">
        <v>29</v>
      </c>
      <c r="C1142" s="63" t="s">
        <v>29</v>
      </c>
      <c r="D1142" s="63" t="s">
        <v>29</v>
      </c>
      <c r="E1142" s="67"/>
    </row>
    <row r="1143" spans="2:5" s="1" customFormat="1" ht="13.9" customHeight="1" x14ac:dyDescent="0.2">
      <c r="B1143" s="63" t="s">
        <v>29</v>
      </c>
      <c r="C1143" s="63" t="s">
        <v>29</v>
      </c>
      <c r="D1143" s="63" t="s">
        <v>29</v>
      </c>
      <c r="E1143" s="67"/>
    </row>
    <row r="1144" spans="2:5" s="1" customFormat="1" ht="13.9" customHeight="1" x14ac:dyDescent="0.2">
      <c r="B1144" s="63" t="s">
        <v>29</v>
      </c>
      <c r="C1144" s="63" t="s">
        <v>29</v>
      </c>
      <c r="D1144" s="63" t="s">
        <v>29</v>
      </c>
      <c r="E1144" s="67"/>
    </row>
    <row r="1145" spans="2:5" s="1" customFormat="1" ht="13.9" customHeight="1" x14ac:dyDescent="0.2">
      <c r="B1145" s="63" t="s">
        <v>29</v>
      </c>
      <c r="C1145" s="63" t="s">
        <v>29</v>
      </c>
      <c r="D1145" s="63" t="s">
        <v>29</v>
      </c>
      <c r="E1145" s="67"/>
    </row>
    <row r="1146" spans="2:5" s="1" customFormat="1" ht="13.9" customHeight="1" x14ac:dyDescent="0.2">
      <c r="B1146" s="63" t="s">
        <v>29</v>
      </c>
      <c r="C1146" s="63" t="s">
        <v>29</v>
      </c>
      <c r="D1146" s="63" t="s">
        <v>29</v>
      </c>
      <c r="E1146" s="67"/>
    </row>
    <row r="1147" spans="2:5" s="1" customFormat="1" ht="13.9" customHeight="1" x14ac:dyDescent="0.2">
      <c r="B1147" s="63" t="s">
        <v>29</v>
      </c>
      <c r="C1147" s="63" t="s">
        <v>29</v>
      </c>
      <c r="D1147" s="63" t="s">
        <v>29</v>
      </c>
      <c r="E1147" s="67"/>
    </row>
    <row r="1148" spans="2:5" s="1" customFormat="1" ht="13.9" customHeight="1" x14ac:dyDescent="0.2">
      <c r="B1148" s="63" t="s">
        <v>29</v>
      </c>
      <c r="C1148" s="63" t="s">
        <v>29</v>
      </c>
      <c r="D1148" s="63" t="s">
        <v>29</v>
      </c>
      <c r="E1148" s="67"/>
    </row>
    <row r="1149" spans="2:5" s="1" customFormat="1" ht="13.9" customHeight="1" x14ac:dyDescent="0.2">
      <c r="B1149" s="63" t="s">
        <v>29</v>
      </c>
      <c r="C1149" s="63" t="s">
        <v>29</v>
      </c>
      <c r="D1149" s="63" t="s">
        <v>29</v>
      </c>
      <c r="E1149" s="67"/>
    </row>
    <row r="1150" spans="2:5" s="1" customFormat="1" ht="13.9" customHeight="1" x14ac:dyDescent="0.2">
      <c r="B1150" s="63" t="s">
        <v>29</v>
      </c>
      <c r="C1150" s="63" t="s">
        <v>29</v>
      </c>
      <c r="D1150" s="63" t="s">
        <v>29</v>
      </c>
      <c r="E1150" s="67"/>
    </row>
    <row r="1151" spans="2:5" s="1" customFormat="1" ht="13.9" customHeight="1" x14ac:dyDescent="0.2">
      <c r="B1151" s="63" t="s">
        <v>29</v>
      </c>
      <c r="C1151" s="63" t="s">
        <v>29</v>
      </c>
      <c r="D1151" s="63" t="s">
        <v>29</v>
      </c>
      <c r="E1151" s="67"/>
    </row>
    <row r="1152" spans="2:5" s="1" customFormat="1" ht="13.9" customHeight="1" x14ac:dyDescent="0.2">
      <c r="B1152" s="63" t="s">
        <v>29</v>
      </c>
      <c r="C1152" s="63" t="s">
        <v>29</v>
      </c>
      <c r="D1152" s="63" t="s">
        <v>29</v>
      </c>
      <c r="E1152" s="67"/>
    </row>
    <row r="1153" spans="2:5" s="1" customFormat="1" ht="13.9" customHeight="1" x14ac:dyDescent="0.2">
      <c r="B1153" s="63" t="s">
        <v>29</v>
      </c>
      <c r="C1153" s="63" t="s">
        <v>29</v>
      </c>
      <c r="D1153" s="63" t="s">
        <v>29</v>
      </c>
      <c r="E1153" s="67"/>
    </row>
    <row r="1154" spans="2:5" s="1" customFormat="1" ht="13.9" customHeight="1" x14ac:dyDescent="0.2">
      <c r="B1154" s="63" t="s">
        <v>29</v>
      </c>
      <c r="C1154" s="63" t="s">
        <v>29</v>
      </c>
      <c r="D1154" s="63" t="s">
        <v>29</v>
      </c>
      <c r="E1154" s="67"/>
    </row>
    <row r="1155" spans="2:5" s="1" customFormat="1" ht="13.9" customHeight="1" x14ac:dyDescent="0.2">
      <c r="B1155" s="63" t="s">
        <v>29</v>
      </c>
      <c r="C1155" s="63" t="s">
        <v>29</v>
      </c>
      <c r="D1155" s="63" t="s">
        <v>29</v>
      </c>
      <c r="E1155" s="67"/>
    </row>
    <row r="1156" spans="2:5" s="1" customFormat="1" ht="13.9" customHeight="1" x14ac:dyDescent="0.2">
      <c r="B1156" s="63" t="s">
        <v>29</v>
      </c>
      <c r="C1156" s="63" t="s">
        <v>29</v>
      </c>
      <c r="D1156" s="63" t="s">
        <v>29</v>
      </c>
      <c r="E1156" s="67"/>
    </row>
    <row r="1157" spans="2:5" s="1" customFormat="1" ht="13.9" customHeight="1" x14ac:dyDescent="0.2">
      <c r="B1157" s="63" t="s">
        <v>29</v>
      </c>
      <c r="C1157" s="63" t="s">
        <v>29</v>
      </c>
      <c r="D1157" s="63" t="s">
        <v>29</v>
      </c>
      <c r="E1157" s="67"/>
    </row>
    <row r="1158" spans="2:5" s="1" customFormat="1" ht="13.9" customHeight="1" x14ac:dyDescent="0.2">
      <c r="B1158" s="63" t="s">
        <v>29</v>
      </c>
      <c r="C1158" s="63" t="s">
        <v>29</v>
      </c>
      <c r="D1158" s="63" t="s">
        <v>29</v>
      </c>
      <c r="E1158" s="67"/>
    </row>
    <row r="1159" spans="2:5" s="1" customFormat="1" ht="13.9" customHeight="1" x14ac:dyDescent="0.2">
      <c r="B1159" s="63" t="s">
        <v>29</v>
      </c>
      <c r="C1159" s="63" t="s">
        <v>29</v>
      </c>
      <c r="D1159" s="63" t="s">
        <v>29</v>
      </c>
      <c r="E1159" s="67"/>
    </row>
    <row r="1160" spans="2:5" s="1" customFormat="1" ht="13.9" customHeight="1" x14ac:dyDescent="0.2">
      <c r="B1160" s="63" t="s">
        <v>29</v>
      </c>
      <c r="C1160" s="63" t="s">
        <v>29</v>
      </c>
      <c r="D1160" s="63" t="s">
        <v>29</v>
      </c>
      <c r="E1160" s="67"/>
    </row>
    <row r="1161" spans="2:5" s="1" customFormat="1" ht="13.9" customHeight="1" x14ac:dyDescent="0.2">
      <c r="B1161" s="63" t="s">
        <v>29</v>
      </c>
      <c r="C1161" s="63" t="s">
        <v>29</v>
      </c>
      <c r="D1161" s="63" t="s">
        <v>29</v>
      </c>
      <c r="E1161" s="67"/>
    </row>
    <row r="1162" spans="2:5" s="1" customFormat="1" ht="13.9" customHeight="1" x14ac:dyDescent="0.2">
      <c r="B1162" s="63" t="s">
        <v>29</v>
      </c>
      <c r="C1162" s="63" t="s">
        <v>29</v>
      </c>
      <c r="D1162" s="63" t="s">
        <v>29</v>
      </c>
      <c r="E1162" s="67"/>
    </row>
    <row r="1163" spans="2:5" s="1" customFormat="1" ht="13.9" customHeight="1" x14ac:dyDescent="0.2">
      <c r="B1163" s="63" t="s">
        <v>29</v>
      </c>
      <c r="C1163" s="63" t="s">
        <v>29</v>
      </c>
      <c r="D1163" s="63" t="s">
        <v>29</v>
      </c>
      <c r="E1163" s="67"/>
    </row>
    <row r="1164" spans="2:5" s="1" customFormat="1" ht="13.9" customHeight="1" x14ac:dyDescent="0.2">
      <c r="B1164" s="63" t="s">
        <v>29</v>
      </c>
      <c r="C1164" s="63" t="s">
        <v>29</v>
      </c>
      <c r="D1164" s="63" t="s">
        <v>29</v>
      </c>
      <c r="E1164" s="67"/>
    </row>
    <row r="1165" spans="2:5" s="1" customFormat="1" ht="13.9" customHeight="1" x14ac:dyDescent="0.2">
      <c r="B1165" s="63" t="s">
        <v>29</v>
      </c>
      <c r="C1165" s="63" t="s">
        <v>29</v>
      </c>
      <c r="D1165" s="63" t="s">
        <v>29</v>
      </c>
      <c r="E1165" s="67"/>
    </row>
    <row r="1166" spans="2:5" s="1" customFormat="1" ht="13.9" customHeight="1" x14ac:dyDescent="0.2">
      <c r="B1166" s="63" t="s">
        <v>29</v>
      </c>
      <c r="C1166" s="63" t="s">
        <v>29</v>
      </c>
      <c r="D1166" s="63" t="s">
        <v>29</v>
      </c>
      <c r="E1166" s="67"/>
    </row>
    <row r="1167" spans="2:5" s="1" customFormat="1" ht="13.9" customHeight="1" x14ac:dyDescent="0.2">
      <c r="B1167" s="63" t="s">
        <v>29</v>
      </c>
      <c r="C1167" s="63" t="s">
        <v>29</v>
      </c>
      <c r="D1167" s="63" t="s">
        <v>29</v>
      </c>
      <c r="E1167" s="67"/>
    </row>
    <row r="1168" spans="2:5" s="1" customFormat="1" ht="13.9" customHeight="1" x14ac:dyDescent="0.2">
      <c r="B1168" s="63" t="s">
        <v>29</v>
      </c>
      <c r="C1168" s="63" t="s">
        <v>29</v>
      </c>
      <c r="D1168" s="63" t="s">
        <v>29</v>
      </c>
      <c r="E1168" s="67"/>
    </row>
    <row r="1169" spans="2:5" s="1" customFormat="1" ht="13.9" customHeight="1" x14ac:dyDescent="0.2">
      <c r="B1169" s="63" t="s">
        <v>29</v>
      </c>
      <c r="C1169" s="63" t="s">
        <v>29</v>
      </c>
      <c r="D1169" s="63" t="s">
        <v>29</v>
      </c>
      <c r="E1169" s="67"/>
    </row>
    <row r="1170" spans="2:5" s="1" customFormat="1" ht="13.9" customHeight="1" x14ac:dyDescent="0.2">
      <c r="B1170" s="63" t="s">
        <v>29</v>
      </c>
      <c r="C1170" s="63" t="s">
        <v>29</v>
      </c>
      <c r="D1170" s="63" t="s">
        <v>29</v>
      </c>
      <c r="E1170" s="67"/>
    </row>
    <row r="1171" spans="2:5" s="1" customFormat="1" ht="13.9" customHeight="1" x14ac:dyDescent="0.2">
      <c r="B1171" s="63" t="s">
        <v>29</v>
      </c>
      <c r="C1171" s="63" t="s">
        <v>29</v>
      </c>
      <c r="D1171" s="63" t="s">
        <v>29</v>
      </c>
      <c r="E1171" s="67"/>
    </row>
    <row r="1172" spans="2:5" s="1" customFormat="1" ht="13.9" customHeight="1" x14ac:dyDescent="0.2">
      <c r="B1172" s="63" t="s">
        <v>29</v>
      </c>
      <c r="C1172" s="63" t="s">
        <v>29</v>
      </c>
      <c r="D1172" s="63" t="s">
        <v>29</v>
      </c>
      <c r="E1172" s="67"/>
    </row>
    <row r="1173" spans="2:5" s="1" customFormat="1" ht="13.9" customHeight="1" x14ac:dyDescent="0.2">
      <c r="B1173" s="63" t="s">
        <v>29</v>
      </c>
      <c r="C1173" s="63" t="s">
        <v>29</v>
      </c>
      <c r="D1173" s="63" t="s">
        <v>29</v>
      </c>
      <c r="E1173" s="67"/>
    </row>
    <row r="1174" spans="2:5" s="1" customFormat="1" ht="13.9" customHeight="1" x14ac:dyDescent="0.2">
      <c r="B1174" s="63" t="s">
        <v>29</v>
      </c>
      <c r="C1174" s="63" t="s">
        <v>29</v>
      </c>
      <c r="D1174" s="63" t="s">
        <v>29</v>
      </c>
      <c r="E1174" s="67"/>
    </row>
    <row r="1175" spans="2:5" s="1" customFormat="1" ht="13.9" customHeight="1" x14ac:dyDescent="0.2">
      <c r="B1175" s="63" t="s">
        <v>29</v>
      </c>
      <c r="C1175" s="63" t="s">
        <v>29</v>
      </c>
      <c r="D1175" s="63" t="s">
        <v>29</v>
      </c>
      <c r="E1175" s="67"/>
    </row>
    <row r="1176" spans="2:5" s="1" customFormat="1" ht="13.9" customHeight="1" x14ac:dyDescent="0.2">
      <c r="B1176" s="63" t="s">
        <v>29</v>
      </c>
      <c r="C1176" s="63" t="s">
        <v>29</v>
      </c>
      <c r="D1176" s="63" t="s">
        <v>29</v>
      </c>
      <c r="E1176" s="67"/>
    </row>
    <row r="1177" spans="2:5" s="1" customFormat="1" ht="13.9" customHeight="1" x14ac:dyDescent="0.2">
      <c r="B1177" s="63" t="s">
        <v>29</v>
      </c>
      <c r="C1177" s="63" t="s">
        <v>29</v>
      </c>
      <c r="D1177" s="63" t="s">
        <v>29</v>
      </c>
      <c r="E1177" s="67"/>
    </row>
    <row r="1178" spans="2:5" s="1" customFormat="1" ht="13.9" customHeight="1" x14ac:dyDescent="0.2">
      <c r="B1178" s="63" t="s">
        <v>29</v>
      </c>
      <c r="C1178" s="63" t="s">
        <v>29</v>
      </c>
      <c r="D1178" s="63" t="s">
        <v>29</v>
      </c>
      <c r="E1178" s="67"/>
    </row>
    <row r="1179" spans="2:5" s="1" customFormat="1" ht="13.9" customHeight="1" x14ac:dyDescent="0.2">
      <c r="B1179" s="63" t="s">
        <v>29</v>
      </c>
      <c r="C1179" s="63" t="s">
        <v>29</v>
      </c>
      <c r="D1179" s="63" t="s">
        <v>29</v>
      </c>
      <c r="E1179" s="67"/>
    </row>
    <row r="1180" spans="2:5" s="1" customFormat="1" ht="13.9" customHeight="1" x14ac:dyDescent="0.2">
      <c r="B1180" s="63" t="s">
        <v>29</v>
      </c>
      <c r="C1180" s="63" t="s">
        <v>29</v>
      </c>
      <c r="D1180" s="63" t="s">
        <v>29</v>
      </c>
      <c r="E1180" s="67"/>
    </row>
    <row r="1181" spans="2:5" s="1" customFormat="1" ht="13.9" customHeight="1" x14ac:dyDescent="0.2">
      <c r="B1181" s="63" t="s">
        <v>29</v>
      </c>
      <c r="C1181" s="63" t="s">
        <v>29</v>
      </c>
      <c r="D1181" s="63" t="s">
        <v>29</v>
      </c>
      <c r="E1181" s="67"/>
    </row>
    <row r="1182" spans="2:5" s="1" customFormat="1" ht="13.9" customHeight="1" x14ac:dyDescent="0.2">
      <c r="B1182" s="63" t="s">
        <v>29</v>
      </c>
      <c r="C1182" s="63" t="s">
        <v>29</v>
      </c>
      <c r="D1182" s="63" t="s">
        <v>29</v>
      </c>
      <c r="E1182" s="67"/>
    </row>
    <row r="1183" spans="2:5" s="1" customFormat="1" ht="13.9" customHeight="1" x14ac:dyDescent="0.2">
      <c r="B1183" s="63" t="s">
        <v>29</v>
      </c>
      <c r="C1183" s="63" t="s">
        <v>29</v>
      </c>
      <c r="D1183" s="63" t="s">
        <v>29</v>
      </c>
      <c r="E1183" s="67"/>
    </row>
    <row r="1184" spans="2:5" s="1" customFormat="1" ht="13.9" customHeight="1" x14ac:dyDescent="0.2">
      <c r="B1184" s="63" t="s">
        <v>29</v>
      </c>
      <c r="C1184" s="63" t="s">
        <v>29</v>
      </c>
      <c r="D1184" s="63" t="s">
        <v>29</v>
      </c>
      <c r="E1184" s="67"/>
    </row>
    <row r="1185" spans="2:5" s="1" customFormat="1" ht="13.9" customHeight="1" x14ac:dyDescent="0.2">
      <c r="B1185" s="63" t="s">
        <v>29</v>
      </c>
      <c r="C1185" s="63" t="s">
        <v>29</v>
      </c>
      <c r="D1185" s="63" t="s">
        <v>29</v>
      </c>
      <c r="E1185" s="67"/>
    </row>
    <row r="1186" spans="2:5" s="1" customFormat="1" ht="13.9" customHeight="1" x14ac:dyDescent="0.2">
      <c r="B1186" s="63" t="s">
        <v>29</v>
      </c>
      <c r="C1186" s="63" t="s">
        <v>29</v>
      </c>
      <c r="D1186" s="63" t="s">
        <v>29</v>
      </c>
      <c r="E1186" s="67"/>
    </row>
    <row r="1187" spans="2:5" s="1" customFormat="1" ht="13.9" customHeight="1" x14ac:dyDescent="0.2">
      <c r="B1187" s="63" t="s">
        <v>29</v>
      </c>
      <c r="C1187" s="63" t="s">
        <v>29</v>
      </c>
      <c r="D1187" s="63" t="s">
        <v>29</v>
      </c>
      <c r="E1187" s="67"/>
    </row>
    <row r="1188" spans="2:5" s="1" customFormat="1" ht="13.9" customHeight="1" x14ac:dyDescent="0.2">
      <c r="B1188" s="63" t="s">
        <v>29</v>
      </c>
      <c r="C1188" s="63" t="s">
        <v>29</v>
      </c>
      <c r="D1188" s="63" t="s">
        <v>29</v>
      </c>
      <c r="E1188" s="67"/>
    </row>
    <row r="1189" spans="2:5" s="1" customFormat="1" ht="13.9" customHeight="1" x14ac:dyDescent="0.2">
      <c r="B1189" s="63" t="s">
        <v>29</v>
      </c>
      <c r="C1189" s="63" t="s">
        <v>29</v>
      </c>
      <c r="D1189" s="63" t="s">
        <v>29</v>
      </c>
      <c r="E1189" s="67"/>
    </row>
    <row r="1190" spans="2:5" s="1" customFormat="1" ht="13.9" customHeight="1" x14ac:dyDescent="0.2">
      <c r="B1190" s="63" t="s">
        <v>29</v>
      </c>
      <c r="C1190" s="63" t="s">
        <v>29</v>
      </c>
      <c r="D1190" s="63" t="s">
        <v>29</v>
      </c>
      <c r="E1190" s="67"/>
    </row>
    <row r="1191" spans="2:5" s="1" customFormat="1" ht="13.9" customHeight="1" x14ac:dyDescent="0.2">
      <c r="B1191" s="63" t="s">
        <v>29</v>
      </c>
      <c r="C1191" s="63" t="s">
        <v>29</v>
      </c>
      <c r="D1191" s="63" t="s">
        <v>29</v>
      </c>
      <c r="E1191" s="67"/>
    </row>
    <row r="1192" spans="2:5" s="1" customFormat="1" ht="13.9" customHeight="1" x14ac:dyDescent="0.2">
      <c r="B1192" s="63" t="s">
        <v>29</v>
      </c>
      <c r="C1192" s="63" t="s">
        <v>29</v>
      </c>
      <c r="D1192" s="63" t="s">
        <v>29</v>
      </c>
      <c r="E1192" s="67"/>
    </row>
    <row r="1193" spans="2:5" s="1" customFormat="1" ht="13.9" customHeight="1" x14ac:dyDescent="0.2">
      <c r="B1193" s="63" t="s">
        <v>29</v>
      </c>
      <c r="C1193" s="63" t="s">
        <v>29</v>
      </c>
      <c r="D1193" s="63" t="s">
        <v>29</v>
      </c>
      <c r="E1193" s="67"/>
    </row>
    <row r="1194" spans="2:5" s="1" customFormat="1" ht="13.9" customHeight="1" x14ac:dyDescent="0.2">
      <c r="B1194" s="63" t="s">
        <v>29</v>
      </c>
      <c r="C1194" s="63" t="s">
        <v>29</v>
      </c>
      <c r="D1194" s="63" t="s">
        <v>29</v>
      </c>
      <c r="E1194" s="67"/>
    </row>
    <row r="1195" spans="2:5" s="1" customFormat="1" ht="13.9" customHeight="1" x14ac:dyDescent="0.2">
      <c r="B1195" s="63" t="s">
        <v>29</v>
      </c>
      <c r="C1195" s="63" t="s">
        <v>29</v>
      </c>
      <c r="D1195" s="63" t="s">
        <v>29</v>
      </c>
      <c r="E1195" s="67"/>
    </row>
    <row r="1196" spans="2:5" s="1" customFormat="1" ht="13.9" customHeight="1" x14ac:dyDescent="0.2">
      <c r="B1196" s="63" t="s">
        <v>29</v>
      </c>
      <c r="C1196" s="63" t="s">
        <v>29</v>
      </c>
      <c r="D1196" s="63" t="s">
        <v>29</v>
      </c>
      <c r="E1196" s="67"/>
    </row>
    <row r="1197" spans="2:5" s="1" customFormat="1" ht="13.9" customHeight="1" x14ac:dyDescent="0.2">
      <c r="B1197" s="63" t="s">
        <v>29</v>
      </c>
      <c r="C1197" s="63" t="s">
        <v>29</v>
      </c>
      <c r="D1197" s="63" t="s">
        <v>29</v>
      </c>
      <c r="E1197" s="67"/>
    </row>
    <row r="1198" spans="2:5" s="1" customFormat="1" ht="13.9" customHeight="1" x14ac:dyDescent="0.2">
      <c r="B1198" s="63" t="s">
        <v>29</v>
      </c>
      <c r="C1198" s="63" t="s">
        <v>29</v>
      </c>
      <c r="D1198" s="63" t="s">
        <v>29</v>
      </c>
      <c r="E1198" s="67"/>
    </row>
    <row r="1199" spans="2:5" s="1" customFormat="1" ht="13.9" customHeight="1" x14ac:dyDescent="0.2">
      <c r="B1199" s="63" t="s">
        <v>29</v>
      </c>
      <c r="C1199" s="63" t="s">
        <v>29</v>
      </c>
      <c r="D1199" s="63" t="s">
        <v>29</v>
      </c>
      <c r="E1199" s="67"/>
    </row>
    <row r="1200" spans="2:5" s="1" customFormat="1" ht="13.9" customHeight="1" x14ac:dyDescent="0.2">
      <c r="B1200" s="63" t="s">
        <v>29</v>
      </c>
      <c r="C1200" s="63" t="s">
        <v>29</v>
      </c>
      <c r="D1200" s="63" t="s">
        <v>29</v>
      </c>
      <c r="E1200" s="67"/>
    </row>
    <row r="1201" spans="2:5" s="1" customFormat="1" ht="13.9" customHeight="1" x14ac:dyDescent="0.2">
      <c r="B1201" s="63" t="s">
        <v>29</v>
      </c>
      <c r="C1201" s="63" t="s">
        <v>29</v>
      </c>
      <c r="D1201" s="63" t="s">
        <v>29</v>
      </c>
      <c r="E1201" s="67"/>
    </row>
    <row r="1202" spans="2:5" s="1" customFormat="1" ht="13.9" customHeight="1" x14ac:dyDescent="0.2">
      <c r="B1202" s="63" t="s">
        <v>29</v>
      </c>
      <c r="C1202" s="63" t="s">
        <v>29</v>
      </c>
      <c r="D1202" s="63" t="s">
        <v>29</v>
      </c>
      <c r="E1202" s="67"/>
    </row>
    <row r="1203" spans="2:5" s="1" customFormat="1" ht="13.9" customHeight="1" x14ac:dyDescent="0.2">
      <c r="B1203" s="63" t="s">
        <v>29</v>
      </c>
      <c r="C1203" s="63" t="s">
        <v>29</v>
      </c>
      <c r="D1203" s="63" t="s">
        <v>29</v>
      </c>
      <c r="E1203" s="67"/>
    </row>
    <row r="1204" spans="2:5" s="1" customFormat="1" ht="13.9" customHeight="1" x14ac:dyDescent="0.2">
      <c r="B1204" s="63" t="s">
        <v>29</v>
      </c>
      <c r="C1204" s="63" t="s">
        <v>29</v>
      </c>
      <c r="D1204" s="63" t="s">
        <v>29</v>
      </c>
      <c r="E1204" s="67"/>
    </row>
    <row r="1205" spans="2:5" s="1" customFormat="1" ht="13.9" customHeight="1" x14ac:dyDescent="0.2">
      <c r="B1205" s="63" t="s">
        <v>29</v>
      </c>
      <c r="C1205" s="63" t="s">
        <v>29</v>
      </c>
      <c r="D1205" s="63" t="s">
        <v>29</v>
      </c>
      <c r="E1205" s="67"/>
    </row>
    <row r="1206" spans="2:5" s="1" customFormat="1" ht="13.9" customHeight="1" x14ac:dyDescent="0.2">
      <c r="B1206" s="63" t="s">
        <v>29</v>
      </c>
      <c r="C1206" s="63" t="s">
        <v>29</v>
      </c>
      <c r="D1206" s="63" t="s">
        <v>29</v>
      </c>
      <c r="E1206" s="67"/>
    </row>
    <row r="1207" spans="2:5" s="1" customFormat="1" ht="13.9" customHeight="1" x14ac:dyDescent="0.2">
      <c r="B1207" s="63" t="s">
        <v>29</v>
      </c>
      <c r="C1207" s="63" t="s">
        <v>29</v>
      </c>
      <c r="D1207" s="63" t="s">
        <v>29</v>
      </c>
      <c r="E1207" s="67"/>
    </row>
    <row r="1208" spans="2:5" s="1" customFormat="1" ht="13.9" customHeight="1" x14ac:dyDescent="0.2">
      <c r="B1208" s="63" t="s">
        <v>29</v>
      </c>
      <c r="C1208" s="63" t="s">
        <v>29</v>
      </c>
      <c r="D1208" s="63" t="s">
        <v>29</v>
      </c>
      <c r="E1208" s="67"/>
    </row>
    <row r="1209" spans="2:5" s="1" customFormat="1" ht="13.9" customHeight="1" x14ac:dyDescent="0.2">
      <c r="B1209" s="63" t="s">
        <v>29</v>
      </c>
      <c r="C1209" s="63" t="s">
        <v>29</v>
      </c>
      <c r="D1209" s="63" t="s">
        <v>29</v>
      </c>
      <c r="E1209" s="67"/>
    </row>
    <row r="1210" spans="2:5" s="1" customFormat="1" ht="13.9" customHeight="1" x14ac:dyDescent="0.2">
      <c r="B1210" s="63" t="s">
        <v>29</v>
      </c>
      <c r="C1210" s="63" t="s">
        <v>29</v>
      </c>
      <c r="D1210" s="63" t="s">
        <v>29</v>
      </c>
      <c r="E1210" s="67"/>
    </row>
    <row r="1211" spans="2:5" s="1" customFormat="1" ht="13.9" customHeight="1" x14ac:dyDescent="0.2">
      <c r="B1211" s="63" t="s">
        <v>29</v>
      </c>
      <c r="C1211" s="63" t="s">
        <v>29</v>
      </c>
      <c r="D1211" s="63" t="s">
        <v>29</v>
      </c>
      <c r="E1211" s="67"/>
    </row>
    <row r="1212" spans="2:5" s="1" customFormat="1" ht="13.9" customHeight="1" x14ac:dyDescent="0.2">
      <c r="B1212" s="63" t="s">
        <v>29</v>
      </c>
      <c r="C1212" s="63" t="s">
        <v>29</v>
      </c>
      <c r="D1212" s="63" t="s">
        <v>29</v>
      </c>
      <c r="E1212" s="67"/>
    </row>
    <row r="1213" spans="2:5" s="1" customFormat="1" ht="13.9" customHeight="1" x14ac:dyDescent="0.2">
      <c r="B1213" s="63" t="s">
        <v>29</v>
      </c>
      <c r="C1213" s="63" t="s">
        <v>29</v>
      </c>
      <c r="D1213" s="63" t="s">
        <v>29</v>
      </c>
      <c r="E1213" s="67"/>
    </row>
    <row r="1214" spans="2:5" s="1" customFormat="1" ht="13.9" customHeight="1" x14ac:dyDescent="0.2">
      <c r="B1214" s="63" t="s">
        <v>29</v>
      </c>
      <c r="C1214" s="63" t="s">
        <v>29</v>
      </c>
      <c r="D1214" s="63" t="s">
        <v>29</v>
      </c>
      <c r="E1214" s="67"/>
    </row>
    <row r="1215" spans="2:5" s="1" customFormat="1" ht="13.9" customHeight="1" x14ac:dyDescent="0.2">
      <c r="B1215" s="63" t="s">
        <v>29</v>
      </c>
      <c r="C1215" s="63" t="s">
        <v>29</v>
      </c>
      <c r="D1215" s="63" t="s">
        <v>29</v>
      </c>
      <c r="E1215" s="67"/>
    </row>
    <row r="1216" spans="2:5" s="1" customFormat="1" ht="13.9" customHeight="1" x14ac:dyDescent="0.2">
      <c r="B1216" s="63" t="s">
        <v>29</v>
      </c>
      <c r="C1216" s="63" t="s">
        <v>29</v>
      </c>
      <c r="D1216" s="63" t="s">
        <v>29</v>
      </c>
      <c r="E1216" s="67"/>
    </row>
    <row r="1217" spans="2:5" s="1" customFormat="1" ht="13.9" customHeight="1" x14ac:dyDescent="0.2">
      <c r="B1217" s="63" t="s">
        <v>29</v>
      </c>
      <c r="C1217" s="63" t="s">
        <v>29</v>
      </c>
      <c r="D1217" s="63" t="s">
        <v>29</v>
      </c>
      <c r="E1217" s="67"/>
    </row>
    <row r="1218" spans="2:5" s="1" customFormat="1" ht="13.9" customHeight="1" x14ac:dyDescent="0.2">
      <c r="B1218" s="63" t="s">
        <v>29</v>
      </c>
      <c r="C1218" s="63" t="s">
        <v>29</v>
      </c>
      <c r="D1218" s="63" t="s">
        <v>29</v>
      </c>
      <c r="E1218" s="67"/>
    </row>
    <row r="1219" spans="2:5" s="1" customFormat="1" ht="13.9" customHeight="1" x14ac:dyDescent="0.2">
      <c r="B1219" s="63" t="s">
        <v>29</v>
      </c>
      <c r="C1219" s="63" t="s">
        <v>29</v>
      </c>
      <c r="D1219" s="63" t="s">
        <v>29</v>
      </c>
      <c r="E1219" s="67"/>
    </row>
    <row r="1220" spans="2:5" s="1" customFormat="1" ht="13.9" customHeight="1" x14ac:dyDescent="0.2">
      <c r="B1220" s="63" t="s">
        <v>29</v>
      </c>
      <c r="C1220" s="63" t="s">
        <v>29</v>
      </c>
      <c r="D1220" s="63" t="s">
        <v>29</v>
      </c>
      <c r="E1220" s="67"/>
    </row>
    <row r="1221" spans="2:5" s="1" customFormat="1" ht="13.9" customHeight="1" x14ac:dyDescent="0.2">
      <c r="B1221" s="63" t="s">
        <v>29</v>
      </c>
      <c r="C1221" s="63" t="s">
        <v>29</v>
      </c>
      <c r="D1221" s="63" t="s">
        <v>29</v>
      </c>
      <c r="E1221" s="67"/>
    </row>
    <row r="1222" spans="2:5" s="1" customFormat="1" ht="13.9" customHeight="1" x14ac:dyDescent="0.2">
      <c r="B1222" s="63" t="s">
        <v>29</v>
      </c>
      <c r="C1222" s="63" t="s">
        <v>29</v>
      </c>
      <c r="D1222" s="63" t="s">
        <v>29</v>
      </c>
      <c r="E1222" s="67"/>
    </row>
    <row r="1223" spans="2:5" s="1" customFormat="1" ht="13.9" customHeight="1" x14ac:dyDescent="0.2">
      <c r="B1223" s="63" t="s">
        <v>29</v>
      </c>
      <c r="C1223" s="63" t="s">
        <v>29</v>
      </c>
      <c r="D1223" s="63" t="s">
        <v>29</v>
      </c>
      <c r="E1223" s="67"/>
    </row>
    <row r="1224" spans="2:5" s="1" customFormat="1" ht="13.9" customHeight="1" x14ac:dyDescent="0.2">
      <c r="B1224" s="63" t="s">
        <v>29</v>
      </c>
      <c r="C1224" s="63" t="s">
        <v>29</v>
      </c>
      <c r="D1224" s="63" t="s">
        <v>29</v>
      </c>
      <c r="E1224" s="67"/>
    </row>
    <row r="1225" spans="2:5" s="1" customFormat="1" ht="13.9" customHeight="1" x14ac:dyDescent="0.2">
      <c r="B1225" s="63" t="s">
        <v>29</v>
      </c>
      <c r="C1225" s="63" t="s">
        <v>29</v>
      </c>
      <c r="D1225" s="63" t="s">
        <v>29</v>
      </c>
      <c r="E1225" s="67"/>
    </row>
    <row r="1226" spans="2:5" s="1" customFormat="1" ht="13.9" customHeight="1" x14ac:dyDescent="0.2">
      <c r="B1226" s="63" t="s">
        <v>29</v>
      </c>
      <c r="C1226" s="63" t="s">
        <v>29</v>
      </c>
      <c r="D1226" s="63" t="s">
        <v>29</v>
      </c>
      <c r="E1226" s="67"/>
    </row>
    <row r="1227" spans="2:5" s="1" customFormat="1" ht="13.9" customHeight="1" x14ac:dyDescent="0.2">
      <c r="B1227" s="63" t="s">
        <v>29</v>
      </c>
      <c r="C1227" s="63" t="s">
        <v>29</v>
      </c>
      <c r="D1227" s="63" t="s">
        <v>29</v>
      </c>
      <c r="E1227" s="67"/>
    </row>
    <row r="1228" spans="2:5" s="1" customFormat="1" ht="13.9" customHeight="1" x14ac:dyDescent="0.2">
      <c r="B1228" s="63" t="s">
        <v>29</v>
      </c>
      <c r="C1228" s="63" t="s">
        <v>29</v>
      </c>
      <c r="D1228" s="63" t="s">
        <v>29</v>
      </c>
      <c r="E1228" s="67"/>
    </row>
    <row r="1229" spans="2:5" s="1" customFormat="1" ht="13.9" customHeight="1" x14ac:dyDescent="0.2">
      <c r="B1229" s="63" t="s">
        <v>29</v>
      </c>
      <c r="C1229" s="63" t="s">
        <v>29</v>
      </c>
      <c r="D1229" s="63" t="s">
        <v>29</v>
      </c>
      <c r="E1229" s="67"/>
    </row>
    <row r="1230" spans="2:5" s="1" customFormat="1" ht="13.9" customHeight="1" x14ac:dyDescent="0.2">
      <c r="B1230" s="63" t="s">
        <v>29</v>
      </c>
      <c r="C1230" s="63" t="s">
        <v>29</v>
      </c>
      <c r="D1230" s="63" t="s">
        <v>29</v>
      </c>
      <c r="E1230" s="67"/>
    </row>
    <row r="1231" spans="2:5" s="1" customFormat="1" ht="13.9" customHeight="1" x14ac:dyDescent="0.2">
      <c r="B1231" s="63" t="s">
        <v>29</v>
      </c>
      <c r="C1231" s="63" t="s">
        <v>29</v>
      </c>
      <c r="D1231" s="63" t="s">
        <v>29</v>
      </c>
      <c r="E1231" s="67"/>
    </row>
    <row r="1232" spans="2:5" s="1" customFormat="1" ht="13.9" customHeight="1" x14ac:dyDescent="0.2">
      <c r="B1232" s="63" t="s">
        <v>29</v>
      </c>
      <c r="C1232" s="63" t="s">
        <v>29</v>
      </c>
      <c r="D1232" s="63" t="s">
        <v>29</v>
      </c>
      <c r="E1232" s="67"/>
    </row>
    <row r="1233" spans="2:5" s="1" customFormat="1" ht="13.9" customHeight="1" x14ac:dyDescent="0.2">
      <c r="B1233" s="63" t="s">
        <v>29</v>
      </c>
      <c r="C1233" s="63" t="s">
        <v>29</v>
      </c>
      <c r="D1233" s="63" t="s">
        <v>29</v>
      </c>
      <c r="E1233" s="67"/>
    </row>
    <row r="1234" spans="2:5" s="1" customFormat="1" ht="13.9" customHeight="1" x14ac:dyDescent="0.2">
      <c r="B1234" s="63" t="s">
        <v>29</v>
      </c>
      <c r="C1234" s="63" t="s">
        <v>29</v>
      </c>
      <c r="D1234" s="63" t="s">
        <v>29</v>
      </c>
      <c r="E1234" s="67"/>
    </row>
    <row r="1235" spans="2:5" s="1" customFormat="1" ht="13.9" customHeight="1" x14ac:dyDescent="0.2">
      <c r="B1235" s="63" t="s">
        <v>29</v>
      </c>
      <c r="C1235" s="63" t="s">
        <v>29</v>
      </c>
      <c r="D1235" s="63" t="s">
        <v>29</v>
      </c>
      <c r="E1235" s="67"/>
    </row>
    <row r="1236" spans="2:5" s="1" customFormat="1" ht="13.9" customHeight="1" x14ac:dyDescent="0.2">
      <c r="B1236" s="63" t="s">
        <v>29</v>
      </c>
      <c r="C1236" s="63" t="s">
        <v>29</v>
      </c>
      <c r="D1236" s="63" t="s">
        <v>29</v>
      </c>
      <c r="E1236" s="67"/>
    </row>
    <row r="1237" spans="2:5" s="1" customFormat="1" ht="13.9" customHeight="1" x14ac:dyDescent="0.2">
      <c r="B1237" s="63" t="s">
        <v>29</v>
      </c>
      <c r="C1237" s="63" t="s">
        <v>29</v>
      </c>
      <c r="D1237" s="63" t="s">
        <v>29</v>
      </c>
      <c r="E1237" s="67"/>
    </row>
    <row r="1238" spans="2:5" s="1" customFormat="1" ht="13.9" customHeight="1" x14ac:dyDescent="0.2">
      <c r="B1238" s="63" t="s">
        <v>29</v>
      </c>
      <c r="C1238" s="63" t="s">
        <v>29</v>
      </c>
      <c r="D1238" s="63" t="s">
        <v>29</v>
      </c>
      <c r="E1238" s="67"/>
    </row>
    <row r="1239" spans="2:5" s="1" customFormat="1" ht="13.9" customHeight="1" x14ac:dyDescent="0.2">
      <c r="B1239" s="63" t="s">
        <v>29</v>
      </c>
      <c r="C1239" s="63" t="s">
        <v>29</v>
      </c>
      <c r="D1239" s="63" t="s">
        <v>29</v>
      </c>
      <c r="E1239" s="67"/>
    </row>
    <row r="1240" spans="2:5" s="1" customFormat="1" ht="13.9" customHeight="1" x14ac:dyDescent="0.2">
      <c r="B1240" s="63" t="s">
        <v>29</v>
      </c>
      <c r="C1240" s="63" t="s">
        <v>29</v>
      </c>
      <c r="D1240" s="63" t="s">
        <v>29</v>
      </c>
      <c r="E1240" s="67"/>
    </row>
    <row r="1241" spans="2:5" s="1" customFormat="1" ht="13.9" customHeight="1" x14ac:dyDescent="0.2">
      <c r="B1241" s="63" t="s">
        <v>29</v>
      </c>
      <c r="C1241" s="63" t="s">
        <v>29</v>
      </c>
      <c r="D1241" s="63" t="s">
        <v>29</v>
      </c>
      <c r="E1241" s="67"/>
    </row>
    <row r="1242" spans="2:5" s="1" customFormat="1" ht="13.9" customHeight="1" x14ac:dyDescent="0.2">
      <c r="B1242" s="63" t="s">
        <v>29</v>
      </c>
      <c r="C1242" s="63" t="s">
        <v>29</v>
      </c>
      <c r="D1242" s="63" t="s">
        <v>29</v>
      </c>
      <c r="E1242" s="67"/>
    </row>
    <row r="1243" spans="2:5" s="1" customFormat="1" ht="13.9" customHeight="1" x14ac:dyDescent="0.2">
      <c r="B1243" s="63" t="s">
        <v>29</v>
      </c>
      <c r="C1243" s="63" t="s">
        <v>29</v>
      </c>
      <c r="D1243" s="63" t="s">
        <v>29</v>
      </c>
      <c r="E1243" s="67"/>
    </row>
    <row r="1244" spans="2:5" s="1" customFormat="1" ht="13.9" customHeight="1" x14ac:dyDescent="0.2">
      <c r="B1244" s="63" t="s">
        <v>29</v>
      </c>
      <c r="C1244" s="63" t="s">
        <v>29</v>
      </c>
      <c r="D1244" s="63" t="s">
        <v>29</v>
      </c>
      <c r="E1244" s="67"/>
    </row>
    <row r="1245" spans="2:5" s="1" customFormat="1" ht="13.9" customHeight="1" x14ac:dyDescent="0.2">
      <c r="B1245" s="63" t="s">
        <v>29</v>
      </c>
      <c r="C1245" s="63" t="s">
        <v>29</v>
      </c>
      <c r="D1245" s="63" t="s">
        <v>29</v>
      </c>
      <c r="E1245" s="67"/>
    </row>
    <row r="1246" spans="2:5" s="1" customFormat="1" ht="13.9" customHeight="1" x14ac:dyDescent="0.2">
      <c r="B1246" s="63" t="s">
        <v>29</v>
      </c>
      <c r="C1246" s="63" t="s">
        <v>29</v>
      </c>
      <c r="D1246" s="63" t="s">
        <v>29</v>
      </c>
      <c r="E1246" s="67"/>
    </row>
    <row r="1247" spans="2:5" s="1" customFormat="1" ht="13.9" customHeight="1" x14ac:dyDescent="0.2">
      <c r="B1247" s="63" t="s">
        <v>29</v>
      </c>
      <c r="C1247" s="63" t="s">
        <v>29</v>
      </c>
      <c r="D1247" s="63" t="s">
        <v>29</v>
      </c>
      <c r="E1247" s="67"/>
    </row>
    <row r="1248" spans="2:5" s="1" customFormat="1" ht="13.9" customHeight="1" x14ac:dyDescent="0.2">
      <c r="B1248" s="63" t="s">
        <v>29</v>
      </c>
      <c r="C1248" s="63" t="s">
        <v>29</v>
      </c>
      <c r="D1248" s="63" t="s">
        <v>29</v>
      </c>
      <c r="E1248" s="67"/>
    </row>
    <row r="1249" spans="2:5" s="1" customFormat="1" ht="13.9" customHeight="1" x14ac:dyDescent="0.2">
      <c r="B1249" s="63" t="s">
        <v>29</v>
      </c>
      <c r="C1249" s="63" t="s">
        <v>29</v>
      </c>
      <c r="D1249" s="63" t="s">
        <v>29</v>
      </c>
      <c r="E1249" s="67"/>
    </row>
    <row r="1250" spans="2:5" s="1" customFormat="1" ht="13.9" customHeight="1" x14ac:dyDescent="0.2">
      <c r="B1250" s="63" t="s">
        <v>29</v>
      </c>
      <c r="C1250" s="63" t="s">
        <v>29</v>
      </c>
      <c r="D1250" s="63" t="s">
        <v>29</v>
      </c>
      <c r="E1250" s="67"/>
    </row>
    <row r="1251" spans="2:5" s="1" customFormat="1" ht="13.9" customHeight="1" x14ac:dyDescent="0.2">
      <c r="B1251" s="63" t="s">
        <v>29</v>
      </c>
      <c r="C1251" s="63" t="s">
        <v>29</v>
      </c>
      <c r="D1251" s="63" t="s">
        <v>29</v>
      </c>
      <c r="E1251" s="67"/>
    </row>
    <row r="1252" spans="2:5" s="1" customFormat="1" ht="13.9" customHeight="1" x14ac:dyDescent="0.2">
      <c r="B1252" s="63" t="s">
        <v>29</v>
      </c>
      <c r="C1252" s="63" t="s">
        <v>29</v>
      </c>
      <c r="D1252" s="63" t="s">
        <v>29</v>
      </c>
      <c r="E1252" s="67"/>
    </row>
    <row r="1253" spans="2:5" s="1" customFormat="1" ht="13.9" customHeight="1" x14ac:dyDescent="0.2">
      <c r="B1253" s="63" t="s">
        <v>29</v>
      </c>
      <c r="C1253" s="63" t="s">
        <v>29</v>
      </c>
      <c r="D1253" s="63" t="s">
        <v>29</v>
      </c>
      <c r="E1253" s="67"/>
    </row>
    <row r="1254" spans="2:5" s="1" customFormat="1" ht="13.9" customHeight="1" x14ac:dyDescent="0.2">
      <c r="B1254" s="63" t="s">
        <v>29</v>
      </c>
      <c r="C1254" s="63" t="s">
        <v>29</v>
      </c>
      <c r="D1254" s="63" t="s">
        <v>29</v>
      </c>
      <c r="E1254" s="67"/>
    </row>
    <row r="1255" spans="2:5" s="1" customFormat="1" ht="13.9" customHeight="1" x14ac:dyDescent="0.2">
      <c r="B1255" s="63" t="s">
        <v>29</v>
      </c>
      <c r="C1255" s="63" t="s">
        <v>29</v>
      </c>
      <c r="D1255" s="63" t="s">
        <v>29</v>
      </c>
      <c r="E1255" s="67"/>
    </row>
    <row r="1256" spans="2:5" s="1" customFormat="1" ht="13.9" customHeight="1" x14ac:dyDescent="0.2">
      <c r="B1256" s="63" t="s">
        <v>29</v>
      </c>
      <c r="C1256" s="63" t="s">
        <v>29</v>
      </c>
      <c r="D1256" s="63" t="s">
        <v>29</v>
      </c>
      <c r="E1256" s="67"/>
    </row>
    <row r="1257" spans="2:5" s="1" customFormat="1" ht="13.9" customHeight="1" x14ac:dyDescent="0.2">
      <c r="B1257" s="63" t="s">
        <v>29</v>
      </c>
      <c r="C1257" s="63" t="s">
        <v>29</v>
      </c>
      <c r="D1257" s="63" t="s">
        <v>29</v>
      </c>
      <c r="E1257" s="67"/>
    </row>
    <row r="1258" spans="2:5" s="1" customFormat="1" ht="13.9" customHeight="1" x14ac:dyDescent="0.2">
      <c r="B1258" s="63" t="s">
        <v>29</v>
      </c>
      <c r="C1258" s="63" t="s">
        <v>29</v>
      </c>
      <c r="D1258" s="63" t="s">
        <v>29</v>
      </c>
      <c r="E1258" s="67"/>
    </row>
    <row r="1259" spans="2:5" s="1" customFormat="1" ht="13.9" customHeight="1" x14ac:dyDescent="0.2">
      <c r="B1259" s="63" t="s">
        <v>29</v>
      </c>
      <c r="C1259" s="63" t="s">
        <v>29</v>
      </c>
      <c r="D1259" s="63" t="s">
        <v>29</v>
      </c>
      <c r="E1259" s="67"/>
    </row>
    <row r="1260" spans="2:5" s="1" customFormat="1" ht="13.9" customHeight="1" x14ac:dyDescent="0.2">
      <c r="B1260" s="63" t="s">
        <v>29</v>
      </c>
      <c r="C1260" s="63" t="s">
        <v>29</v>
      </c>
      <c r="D1260" s="63" t="s">
        <v>29</v>
      </c>
      <c r="E1260" s="67"/>
    </row>
    <row r="1261" spans="2:5" s="1" customFormat="1" ht="13.9" customHeight="1" x14ac:dyDescent="0.2">
      <c r="B1261" s="63" t="s">
        <v>29</v>
      </c>
      <c r="C1261" s="63" t="s">
        <v>29</v>
      </c>
      <c r="D1261" s="63" t="s">
        <v>29</v>
      </c>
      <c r="E1261" s="67"/>
    </row>
    <row r="1262" spans="2:5" s="1" customFormat="1" ht="13.9" customHeight="1" x14ac:dyDescent="0.2">
      <c r="B1262" s="63" t="s">
        <v>29</v>
      </c>
      <c r="C1262" s="63" t="s">
        <v>29</v>
      </c>
      <c r="D1262" s="63" t="s">
        <v>29</v>
      </c>
      <c r="E1262" s="67"/>
    </row>
    <row r="1263" spans="2:5" s="1" customFormat="1" ht="13.9" customHeight="1" x14ac:dyDescent="0.2">
      <c r="B1263" s="63" t="s">
        <v>29</v>
      </c>
      <c r="C1263" s="63" t="s">
        <v>29</v>
      </c>
      <c r="D1263" s="63" t="s">
        <v>29</v>
      </c>
      <c r="E1263" s="67"/>
    </row>
    <row r="1264" spans="2:5" s="1" customFormat="1" ht="13.9" customHeight="1" x14ac:dyDescent="0.2">
      <c r="B1264" s="63" t="s">
        <v>29</v>
      </c>
      <c r="C1264" s="63" t="s">
        <v>29</v>
      </c>
      <c r="D1264" s="63" t="s">
        <v>29</v>
      </c>
      <c r="E1264" s="67"/>
    </row>
    <row r="1265" spans="2:5" s="1" customFormat="1" ht="13.9" customHeight="1" x14ac:dyDescent="0.2">
      <c r="B1265" s="63" t="s">
        <v>29</v>
      </c>
      <c r="C1265" s="63" t="s">
        <v>29</v>
      </c>
      <c r="D1265" s="63" t="s">
        <v>29</v>
      </c>
      <c r="E1265" s="67"/>
    </row>
    <row r="1266" spans="2:5" s="1" customFormat="1" ht="13.9" customHeight="1" x14ac:dyDescent="0.2">
      <c r="B1266" s="63" t="s">
        <v>29</v>
      </c>
      <c r="C1266" s="63" t="s">
        <v>29</v>
      </c>
      <c r="D1266" s="63" t="s">
        <v>29</v>
      </c>
      <c r="E1266" s="67"/>
    </row>
    <row r="1267" spans="2:5" s="1" customFormat="1" ht="13.9" customHeight="1" x14ac:dyDescent="0.2">
      <c r="B1267" s="63" t="s">
        <v>29</v>
      </c>
      <c r="C1267" s="63" t="s">
        <v>29</v>
      </c>
      <c r="D1267" s="63" t="s">
        <v>29</v>
      </c>
      <c r="E1267" s="67"/>
    </row>
    <row r="1268" spans="2:5" s="1" customFormat="1" ht="13.9" customHeight="1" x14ac:dyDescent="0.2">
      <c r="B1268" s="63" t="s">
        <v>29</v>
      </c>
      <c r="C1268" s="63" t="s">
        <v>29</v>
      </c>
      <c r="D1268" s="63" t="s">
        <v>29</v>
      </c>
      <c r="E1268" s="67"/>
    </row>
    <row r="1269" spans="2:5" s="1" customFormat="1" ht="13.9" customHeight="1" x14ac:dyDescent="0.2">
      <c r="B1269" s="63" t="s">
        <v>29</v>
      </c>
      <c r="C1269" s="63" t="s">
        <v>29</v>
      </c>
      <c r="D1269" s="63" t="s">
        <v>29</v>
      </c>
      <c r="E1269" s="67"/>
    </row>
    <row r="1270" spans="2:5" s="1" customFormat="1" ht="13.9" customHeight="1" x14ac:dyDescent="0.2">
      <c r="B1270" s="63" t="s">
        <v>29</v>
      </c>
      <c r="C1270" s="63" t="s">
        <v>29</v>
      </c>
      <c r="D1270" s="63" t="s">
        <v>29</v>
      </c>
      <c r="E1270" s="67"/>
    </row>
    <row r="1271" spans="2:5" s="1" customFormat="1" ht="13.9" customHeight="1" x14ac:dyDescent="0.2">
      <c r="B1271" s="63" t="s">
        <v>29</v>
      </c>
      <c r="C1271" s="63" t="s">
        <v>29</v>
      </c>
      <c r="D1271" s="63" t="s">
        <v>29</v>
      </c>
      <c r="E1271" s="67"/>
    </row>
    <row r="1272" spans="2:5" s="1" customFormat="1" ht="13.9" customHeight="1" x14ac:dyDescent="0.2">
      <c r="B1272" s="63" t="s">
        <v>29</v>
      </c>
      <c r="C1272" s="63" t="s">
        <v>29</v>
      </c>
      <c r="D1272" s="63" t="s">
        <v>29</v>
      </c>
      <c r="E1272" s="67"/>
    </row>
    <row r="1273" spans="2:5" s="1" customFormat="1" ht="13.9" customHeight="1" x14ac:dyDescent="0.2">
      <c r="B1273" s="63" t="s">
        <v>29</v>
      </c>
      <c r="C1273" s="63" t="s">
        <v>29</v>
      </c>
      <c r="D1273" s="63" t="s">
        <v>29</v>
      </c>
      <c r="E1273" s="67"/>
    </row>
    <row r="1274" spans="2:5" s="1" customFormat="1" ht="13.9" customHeight="1" x14ac:dyDescent="0.2">
      <c r="B1274" s="63" t="s">
        <v>29</v>
      </c>
      <c r="C1274" s="63" t="s">
        <v>29</v>
      </c>
      <c r="D1274" s="63" t="s">
        <v>29</v>
      </c>
      <c r="E1274" s="67"/>
    </row>
    <row r="1275" spans="2:5" s="1" customFormat="1" ht="13.9" customHeight="1" x14ac:dyDescent="0.2">
      <c r="B1275" s="63" t="s">
        <v>29</v>
      </c>
      <c r="C1275" s="63" t="s">
        <v>29</v>
      </c>
      <c r="D1275" s="63" t="s">
        <v>29</v>
      </c>
      <c r="E1275" s="67"/>
    </row>
    <row r="1276" spans="2:5" s="1" customFormat="1" ht="13.9" customHeight="1" x14ac:dyDescent="0.2">
      <c r="B1276" s="63" t="s">
        <v>29</v>
      </c>
      <c r="C1276" s="63" t="s">
        <v>29</v>
      </c>
      <c r="D1276" s="63" t="s">
        <v>29</v>
      </c>
      <c r="E1276" s="67"/>
    </row>
    <row r="1277" spans="2:5" s="1" customFormat="1" ht="13.9" customHeight="1" x14ac:dyDescent="0.2">
      <c r="B1277" s="63" t="s">
        <v>29</v>
      </c>
      <c r="C1277" s="63" t="s">
        <v>29</v>
      </c>
      <c r="D1277" s="63" t="s">
        <v>29</v>
      </c>
      <c r="E1277" s="67"/>
    </row>
    <row r="1278" spans="2:5" s="1" customFormat="1" ht="13.9" customHeight="1" x14ac:dyDescent="0.2">
      <c r="B1278" s="63" t="s">
        <v>29</v>
      </c>
      <c r="C1278" s="63" t="s">
        <v>29</v>
      </c>
      <c r="D1278" s="63" t="s">
        <v>29</v>
      </c>
      <c r="E1278" s="67"/>
    </row>
    <row r="1279" spans="2:5" s="1" customFormat="1" ht="13.9" customHeight="1" x14ac:dyDescent="0.2">
      <c r="B1279" s="63" t="s">
        <v>29</v>
      </c>
      <c r="C1279" s="63" t="s">
        <v>29</v>
      </c>
      <c r="D1279" s="63" t="s">
        <v>29</v>
      </c>
      <c r="E1279" s="67"/>
    </row>
    <row r="1280" spans="2:5" s="1" customFormat="1" ht="13.9" customHeight="1" x14ac:dyDescent="0.2">
      <c r="B1280" s="63" t="s">
        <v>29</v>
      </c>
      <c r="C1280" s="63" t="s">
        <v>29</v>
      </c>
      <c r="D1280" s="63" t="s">
        <v>29</v>
      </c>
      <c r="E1280" s="67"/>
    </row>
    <row r="1281" spans="2:5" s="1" customFormat="1" ht="13.9" customHeight="1" x14ac:dyDescent="0.2">
      <c r="B1281" s="63" t="s">
        <v>29</v>
      </c>
      <c r="C1281" s="63" t="s">
        <v>29</v>
      </c>
      <c r="D1281" s="63" t="s">
        <v>29</v>
      </c>
      <c r="E1281" s="67"/>
    </row>
    <row r="1282" spans="2:5" s="1" customFormat="1" ht="13.9" customHeight="1" x14ac:dyDescent="0.2">
      <c r="B1282" s="63" t="s">
        <v>29</v>
      </c>
      <c r="C1282" s="63" t="s">
        <v>29</v>
      </c>
      <c r="D1282" s="63" t="s">
        <v>29</v>
      </c>
      <c r="E1282" s="67"/>
    </row>
    <row r="1283" spans="2:5" s="1" customFormat="1" ht="13.9" customHeight="1" x14ac:dyDescent="0.2">
      <c r="B1283" s="63" t="s">
        <v>29</v>
      </c>
      <c r="C1283" s="63" t="s">
        <v>29</v>
      </c>
      <c r="D1283" s="63" t="s">
        <v>29</v>
      </c>
      <c r="E1283" s="67"/>
    </row>
    <row r="1284" spans="2:5" s="1" customFormat="1" ht="13.9" customHeight="1" x14ac:dyDescent="0.2">
      <c r="B1284" s="63" t="s">
        <v>29</v>
      </c>
      <c r="C1284" s="63" t="s">
        <v>29</v>
      </c>
      <c r="D1284" s="63" t="s">
        <v>29</v>
      </c>
      <c r="E1284" s="67"/>
    </row>
    <row r="1285" spans="2:5" s="1" customFormat="1" ht="13.9" customHeight="1" x14ac:dyDescent="0.2">
      <c r="B1285" s="63" t="s">
        <v>29</v>
      </c>
      <c r="C1285" s="63" t="s">
        <v>29</v>
      </c>
      <c r="D1285" s="63" t="s">
        <v>29</v>
      </c>
      <c r="E1285" s="67"/>
    </row>
    <row r="1286" spans="2:5" s="1" customFormat="1" ht="13.9" customHeight="1" x14ac:dyDescent="0.2">
      <c r="B1286" s="63" t="s">
        <v>29</v>
      </c>
      <c r="C1286" s="63" t="s">
        <v>29</v>
      </c>
      <c r="D1286" s="63" t="s">
        <v>29</v>
      </c>
      <c r="E1286" s="67"/>
    </row>
    <row r="1287" spans="2:5" s="1" customFormat="1" ht="13.9" customHeight="1" x14ac:dyDescent="0.2">
      <c r="B1287" s="63" t="s">
        <v>29</v>
      </c>
      <c r="C1287" s="63" t="s">
        <v>29</v>
      </c>
      <c r="D1287" s="63" t="s">
        <v>29</v>
      </c>
      <c r="E1287" s="67"/>
    </row>
    <row r="1288" spans="2:5" s="1" customFormat="1" ht="13.9" customHeight="1" x14ac:dyDescent="0.2">
      <c r="B1288" s="63" t="s">
        <v>29</v>
      </c>
      <c r="C1288" s="63" t="s">
        <v>29</v>
      </c>
      <c r="D1288" s="63" t="s">
        <v>29</v>
      </c>
      <c r="E1288" s="67"/>
    </row>
    <row r="1289" spans="2:5" s="1" customFormat="1" ht="13.9" customHeight="1" x14ac:dyDescent="0.2">
      <c r="B1289" s="63" t="s">
        <v>29</v>
      </c>
      <c r="C1289" s="63" t="s">
        <v>29</v>
      </c>
      <c r="D1289" s="63" t="s">
        <v>29</v>
      </c>
      <c r="E1289" s="67"/>
    </row>
    <row r="1290" spans="2:5" s="1" customFormat="1" ht="13.9" customHeight="1" x14ac:dyDescent="0.2">
      <c r="B1290" s="63" t="s">
        <v>29</v>
      </c>
      <c r="C1290" s="63" t="s">
        <v>29</v>
      </c>
      <c r="D1290" s="63" t="s">
        <v>29</v>
      </c>
      <c r="E1290" s="67"/>
    </row>
    <row r="1291" spans="2:5" s="1" customFormat="1" ht="13.9" customHeight="1" x14ac:dyDescent="0.2">
      <c r="B1291" s="63" t="s">
        <v>29</v>
      </c>
      <c r="C1291" s="63" t="s">
        <v>29</v>
      </c>
      <c r="D1291" s="63" t="s">
        <v>29</v>
      </c>
      <c r="E1291" s="67"/>
    </row>
    <row r="1292" spans="2:5" s="1" customFormat="1" ht="13.9" customHeight="1" x14ac:dyDescent="0.2">
      <c r="B1292" s="63" t="s">
        <v>29</v>
      </c>
      <c r="C1292" s="63" t="s">
        <v>29</v>
      </c>
      <c r="D1292" s="63" t="s">
        <v>29</v>
      </c>
      <c r="E1292" s="67"/>
    </row>
    <row r="1293" spans="2:5" s="1" customFormat="1" ht="13.9" customHeight="1" x14ac:dyDescent="0.2">
      <c r="B1293" s="63" t="s">
        <v>29</v>
      </c>
      <c r="C1293" s="63" t="s">
        <v>29</v>
      </c>
      <c r="D1293" s="63" t="s">
        <v>29</v>
      </c>
      <c r="E1293" s="67"/>
    </row>
    <row r="1294" spans="2:5" s="1" customFormat="1" ht="13.9" customHeight="1" x14ac:dyDescent="0.2">
      <c r="B1294" s="63" t="s">
        <v>29</v>
      </c>
      <c r="C1294" s="63" t="s">
        <v>29</v>
      </c>
      <c r="D1294" s="63" t="s">
        <v>29</v>
      </c>
      <c r="E1294" s="67"/>
    </row>
    <row r="1295" spans="2:5" s="1" customFormat="1" ht="13.9" customHeight="1" x14ac:dyDescent="0.2">
      <c r="B1295" s="63" t="s">
        <v>29</v>
      </c>
      <c r="C1295" s="63" t="s">
        <v>29</v>
      </c>
      <c r="D1295" s="63" t="s">
        <v>29</v>
      </c>
      <c r="E1295" s="67"/>
    </row>
    <row r="1296" spans="2:5" s="1" customFormat="1" ht="13.9" customHeight="1" x14ac:dyDescent="0.2">
      <c r="B1296" s="63" t="s">
        <v>29</v>
      </c>
      <c r="C1296" s="63" t="s">
        <v>29</v>
      </c>
      <c r="D1296" s="63" t="s">
        <v>29</v>
      </c>
      <c r="E1296" s="67"/>
    </row>
    <row r="1297" spans="2:5" s="1" customFormat="1" ht="13.9" customHeight="1" x14ac:dyDescent="0.2">
      <c r="B1297" s="63" t="s">
        <v>29</v>
      </c>
      <c r="C1297" s="63" t="s">
        <v>29</v>
      </c>
      <c r="D1297" s="63" t="s">
        <v>29</v>
      </c>
      <c r="E1297" s="67"/>
    </row>
    <row r="1298" spans="2:5" s="1" customFormat="1" ht="13.9" customHeight="1" x14ac:dyDescent="0.2">
      <c r="B1298" s="63" t="s">
        <v>29</v>
      </c>
      <c r="C1298" s="63" t="s">
        <v>29</v>
      </c>
      <c r="D1298" s="63" t="s">
        <v>29</v>
      </c>
      <c r="E1298" s="67"/>
    </row>
    <row r="1299" spans="2:5" s="1" customFormat="1" ht="13.9" customHeight="1" x14ac:dyDescent="0.2">
      <c r="B1299" s="63" t="s">
        <v>29</v>
      </c>
      <c r="C1299" s="63" t="s">
        <v>29</v>
      </c>
      <c r="D1299" s="63" t="s">
        <v>29</v>
      </c>
      <c r="E1299" s="67"/>
    </row>
    <row r="1300" spans="2:5" s="1" customFormat="1" ht="13.9" customHeight="1" x14ac:dyDescent="0.2">
      <c r="B1300" s="63" t="s">
        <v>29</v>
      </c>
      <c r="C1300" s="63" t="s">
        <v>29</v>
      </c>
      <c r="D1300" s="63" t="s">
        <v>29</v>
      </c>
      <c r="E1300" s="67"/>
    </row>
    <row r="1301" spans="2:5" s="1" customFormat="1" ht="13.9" customHeight="1" x14ac:dyDescent="0.2">
      <c r="B1301" s="63" t="s">
        <v>29</v>
      </c>
      <c r="C1301" s="63" t="s">
        <v>29</v>
      </c>
      <c r="D1301" s="63" t="s">
        <v>29</v>
      </c>
      <c r="E1301" s="67"/>
    </row>
    <row r="1302" spans="2:5" s="1" customFormat="1" ht="13.9" customHeight="1" x14ac:dyDescent="0.2">
      <c r="B1302" s="63" t="s">
        <v>29</v>
      </c>
      <c r="C1302" s="63" t="s">
        <v>29</v>
      </c>
      <c r="D1302" s="63" t="s">
        <v>29</v>
      </c>
      <c r="E1302" s="67"/>
    </row>
    <row r="1303" spans="2:5" s="1" customFormat="1" ht="13.9" customHeight="1" x14ac:dyDescent="0.2">
      <c r="B1303" s="63" t="s">
        <v>29</v>
      </c>
      <c r="C1303" s="63" t="s">
        <v>29</v>
      </c>
      <c r="D1303" s="63" t="s">
        <v>29</v>
      </c>
      <c r="E1303" s="67"/>
    </row>
    <row r="1304" spans="2:5" s="1" customFormat="1" ht="13.9" customHeight="1" x14ac:dyDescent="0.2">
      <c r="B1304" s="63" t="s">
        <v>29</v>
      </c>
      <c r="C1304" s="63" t="s">
        <v>29</v>
      </c>
      <c r="D1304" s="63" t="s">
        <v>29</v>
      </c>
      <c r="E1304" s="67"/>
    </row>
    <row r="1305" spans="2:5" s="1" customFormat="1" ht="13.9" customHeight="1" x14ac:dyDescent="0.2">
      <c r="B1305" s="63" t="s">
        <v>29</v>
      </c>
      <c r="C1305" s="63" t="s">
        <v>29</v>
      </c>
      <c r="D1305" s="63" t="s">
        <v>29</v>
      </c>
      <c r="E1305" s="67"/>
    </row>
    <row r="1306" spans="2:5" s="1" customFormat="1" ht="13.9" customHeight="1" x14ac:dyDescent="0.2">
      <c r="B1306" s="63" t="s">
        <v>29</v>
      </c>
      <c r="C1306" s="63" t="s">
        <v>29</v>
      </c>
      <c r="D1306" s="63" t="s">
        <v>29</v>
      </c>
      <c r="E1306" s="67"/>
    </row>
    <row r="1307" spans="2:5" s="1" customFormat="1" ht="13.9" customHeight="1" x14ac:dyDescent="0.2">
      <c r="B1307" s="63" t="s">
        <v>29</v>
      </c>
      <c r="C1307" s="63" t="s">
        <v>29</v>
      </c>
      <c r="D1307" s="63" t="s">
        <v>29</v>
      </c>
      <c r="E1307" s="67"/>
    </row>
    <row r="1308" spans="2:5" s="1" customFormat="1" ht="13.9" customHeight="1" x14ac:dyDescent="0.2">
      <c r="B1308" s="63" t="s">
        <v>29</v>
      </c>
      <c r="C1308" s="63" t="s">
        <v>29</v>
      </c>
      <c r="D1308" s="63" t="s">
        <v>29</v>
      </c>
      <c r="E1308" s="67"/>
    </row>
    <row r="1309" spans="2:5" s="1" customFormat="1" ht="13.9" customHeight="1" x14ac:dyDescent="0.2">
      <c r="B1309" s="63" t="s">
        <v>29</v>
      </c>
      <c r="C1309" s="63" t="s">
        <v>29</v>
      </c>
      <c r="D1309" s="63" t="s">
        <v>29</v>
      </c>
      <c r="E1309" s="67"/>
    </row>
    <row r="1310" spans="2:5" s="1" customFormat="1" ht="13.9" customHeight="1" x14ac:dyDescent="0.2">
      <c r="B1310" s="63" t="s">
        <v>29</v>
      </c>
      <c r="C1310" s="63" t="s">
        <v>29</v>
      </c>
      <c r="D1310" s="63" t="s">
        <v>29</v>
      </c>
      <c r="E1310" s="67"/>
    </row>
    <row r="1311" spans="2:5" s="1" customFormat="1" ht="13.9" customHeight="1" x14ac:dyDescent="0.2">
      <c r="B1311" s="63" t="s">
        <v>29</v>
      </c>
      <c r="C1311" s="63" t="s">
        <v>29</v>
      </c>
      <c r="D1311" s="63" t="s">
        <v>29</v>
      </c>
      <c r="E1311" s="67"/>
    </row>
    <row r="1312" spans="2:5" s="1" customFormat="1" ht="13.9" customHeight="1" x14ac:dyDescent="0.2">
      <c r="B1312" s="63" t="s">
        <v>29</v>
      </c>
      <c r="C1312" s="63" t="s">
        <v>29</v>
      </c>
      <c r="D1312" s="63" t="s">
        <v>29</v>
      </c>
      <c r="E1312" s="67"/>
    </row>
    <row r="1313" spans="2:5" s="1" customFormat="1" ht="13.9" customHeight="1" x14ac:dyDescent="0.2">
      <c r="B1313" s="63" t="s">
        <v>29</v>
      </c>
      <c r="C1313" s="63" t="s">
        <v>29</v>
      </c>
      <c r="D1313" s="63" t="s">
        <v>29</v>
      </c>
      <c r="E1313" s="67"/>
    </row>
    <row r="1314" spans="2:5" s="1" customFormat="1" ht="13.9" customHeight="1" x14ac:dyDescent="0.2">
      <c r="B1314" s="63" t="s">
        <v>29</v>
      </c>
      <c r="C1314" s="63" t="s">
        <v>29</v>
      </c>
      <c r="D1314" s="63" t="s">
        <v>29</v>
      </c>
      <c r="E1314" s="67"/>
    </row>
    <row r="1315" spans="2:5" s="1" customFormat="1" ht="13.9" customHeight="1" x14ac:dyDescent="0.2">
      <c r="B1315" s="63" t="s">
        <v>29</v>
      </c>
      <c r="C1315" s="63" t="s">
        <v>29</v>
      </c>
      <c r="D1315" s="63" t="s">
        <v>29</v>
      </c>
      <c r="E1315" s="67"/>
    </row>
    <row r="1316" spans="2:5" s="1" customFormat="1" ht="13.9" customHeight="1" x14ac:dyDescent="0.2">
      <c r="B1316" s="63" t="s">
        <v>29</v>
      </c>
      <c r="C1316" s="63" t="s">
        <v>29</v>
      </c>
      <c r="D1316" s="63" t="s">
        <v>29</v>
      </c>
      <c r="E1316" s="67"/>
    </row>
    <row r="1317" spans="2:5" s="1" customFormat="1" ht="13.9" customHeight="1" x14ac:dyDescent="0.2">
      <c r="B1317" s="63" t="s">
        <v>29</v>
      </c>
      <c r="C1317" s="63" t="s">
        <v>29</v>
      </c>
      <c r="D1317" s="63" t="s">
        <v>29</v>
      </c>
      <c r="E1317" s="67"/>
    </row>
    <row r="1318" spans="2:5" s="1" customFormat="1" ht="13.9" customHeight="1" x14ac:dyDescent="0.2">
      <c r="B1318" s="63" t="s">
        <v>29</v>
      </c>
      <c r="C1318" s="63" t="s">
        <v>29</v>
      </c>
      <c r="D1318" s="63" t="s">
        <v>29</v>
      </c>
      <c r="E1318" s="67"/>
    </row>
    <row r="1319" spans="2:5" s="1" customFormat="1" ht="13.9" customHeight="1" x14ac:dyDescent="0.2">
      <c r="B1319" s="63" t="s">
        <v>29</v>
      </c>
      <c r="C1319" s="63" t="s">
        <v>29</v>
      </c>
      <c r="D1319" s="63" t="s">
        <v>29</v>
      </c>
      <c r="E1319" s="67"/>
    </row>
    <row r="1320" spans="2:5" s="1" customFormat="1" ht="13.9" customHeight="1" x14ac:dyDescent="0.2">
      <c r="B1320" s="63" t="s">
        <v>29</v>
      </c>
      <c r="C1320" s="63" t="s">
        <v>29</v>
      </c>
      <c r="D1320" s="63" t="s">
        <v>29</v>
      </c>
      <c r="E1320" s="67"/>
    </row>
    <row r="1321" spans="2:5" s="1" customFormat="1" ht="13.9" customHeight="1" x14ac:dyDescent="0.2">
      <c r="B1321" s="63" t="s">
        <v>29</v>
      </c>
      <c r="C1321" s="63" t="s">
        <v>29</v>
      </c>
      <c r="D1321" s="63" t="s">
        <v>29</v>
      </c>
      <c r="E1321" s="67"/>
    </row>
    <row r="1322" spans="2:5" s="1" customFormat="1" ht="13.9" customHeight="1" x14ac:dyDescent="0.2">
      <c r="B1322" s="63" t="s">
        <v>29</v>
      </c>
      <c r="C1322" s="63" t="s">
        <v>29</v>
      </c>
      <c r="D1322" s="63" t="s">
        <v>29</v>
      </c>
      <c r="E1322" s="67"/>
    </row>
    <row r="1323" spans="2:5" s="1" customFormat="1" ht="13.9" customHeight="1" x14ac:dyDescent="0.2">
      <c r="B1323" s="63" t="s">
        <v>29</v>
      </c>
      <c r="C1323" s="63" t="s">
        <v>29</v>
      </c>
      <c r="D1323" s="63" t="s">
        <v>29</v>
      </c>
      <c r="E1323" s="67"/>
    </row>
    <row r="1324" spans="2:5" s="1" customFormat="1" ht="13.9" customHeight="1" x14ac:dyDescent="0.2">
      <c r="B1324" s="63" t="s">
        <v>29</v>
      </c>
      <c r="C1324" s="63" t="s">
        <v>29</v>
      </c>
      <c r="D1324" s="63" t="s">
        <v>29</v>
      </c>
      <c r="E1324" s="67"/>
    </row>
    <row r="1325" spans="2:5" s="1" customFormat="1" ht="13.9" customHeight="1" x14ac:dyDescent="0.2">
      <c r="B1325" s="63" t="s">
        <v>29</v>
      </c>
      <c r="C1325" s="63" t="s">
        <v>29</v>
      </c>
      <c r="D1325" s="63" t="s">
        <v>29</v>
      </c>
      <c r="E1325" s="67"/>
    </row>
    <row r="1326" spans="2:5" s="1" customFormat="1" ht="13.9" customHeight="1" x14ac:dyDescent="0.2">
      <c r="B1326" s="63" t="s">
        <v>29</v>
      </c>
      <c r="C1326" s="63" t="s">
        <v>29</v>
      </c>
      <c r="D1326" s="63" t="s">
        <v>29</v>
      </c>
      <c r="E1326" s="67"/>
    </row>
    <row r="1327" spans="2:5" s="1" customFormat="1" ht="13.9" customHeight="1" x14ac:dyDescent="0.2">
      <c r="B1327" s="63" t="s">
        <v>29</v>
      </c>
      <c r="C1327" s="63" t="s">
        <v>29</v>
      </c>
      <c r="D1327" s="63" t="s">
        <v>29</v>
      </c>
      <c r="E1327" s="67"/>
    </row>
    <row r="1328" spans="2:5" s="1" customFormat="1" ht="13.9" customHeight="1" x14ac:dyDescent="0.2">
      <c r="B1328" s="63" t="s">
        <v>29</v>
      </c>
      <c r="C1328" s="63" t="s">
        <v>29</v>
      </c>
      <c r="D1328" s="63" t="s">
        <v>29</v>
      </c>
      <c r="E1328" s="67"/>
    </row>
    <row r="1329" spans="2:5" s="1" customFormat="1" ht="13.9" customHeight="1" x14ac:dyDescent="0.2">
      <c r="B1329" s="63" t="s">
        <v>29</v>
      </c>
      <c r="C1329" s="63" t="s">
        <v>29</v>
      </c>
      <c r="D1329" s="63" t="s">
        <v>29</v>
      </c>
      <c r="E1329" s="67"/>
    </row>
    <row r="1330" spans="2:5" s="1" customFormat="1" ht="13.9" customHeight="1" x14ac:dyDescent="0.2">
      <c r="B1330" s="63" t="s">
        <v>29</v>
      </c>
      <c r="C1330" s="63" t="s">
        <v>29</v>
      </c>
      <c r="D1330" s="63" t="s">
        <v>29</v>
      </c>
      <c r="E1330" s="67"/>
    </row>
    <row r="1331" spans="2:5" s="1" customFormat="1" ht="13.9" customHeight="1" x14ac:dyDescent="0.2">
      <c r="B1331" s="63" t="s">
        <v>29</v>
      </c>
      <c r="C1331" s="63" t="s">
        <v>29</v>
      </c>
      <c r="D1331" s="63" t="s">
        <v>29</v>
      </c>
      <c r="E1331" s="67"/>
    </row>
    <row r="1332" spans="2:5" s="1" customFormat="1" ht="13.9" customHeight="1" x14ac:dyDescent="0.2">
      <c r="B1332" s="63" t="s">
        <v>29</v>
      </c>
      <c r="C1332" s="63" t="s">
        <v>29</v>
      </c>
      <c r="D1332" s="63" t="s">
        <v>29</v>
      </c>
      <c r="E1332" s="67"/>
    </row>
    <row r="1333" spans="2:5" s="1" customFormat="1" ht="13.9" customHeight="1" x14ac:dyDescent="0.2">
      <c r="B1333" s="63" t="s">
        <v>29</v>
      </c>
      <c r="C1333" s="63" t="s">
        <v>29</v>
      </c>
      <c r="D1333" s="63" t="s">
        <v>29</v>
      </c>
      <c r="E1333" s="67"/>
    </row>
    <row r="1334" spans="2:5" s="1" customFormat="1" ht="13.9" customHeight="1" x14ac:dyDescent="0.2">
      <c r="B1334" s="63" t="s">
        <v>29</v>
      </c>
      <c r="C1334" s="63" t="s">
        <v>29</v>
      </c>
      <c r="D1334" s="63" t="s">
        <v>29</v>
      </c>
      <c r="E1334" s="67"/>
    </row>
    <row r="1335" spans="2:5" s="1" customFormat="1" ht="13.9" customHeight="1" x14ac:dyDescent="0.2">
      <c r="B1335" s="63" t="s">
        <v>29</v>
      </c>
      <c r="C1335" s="63" t="s">
        <v>29</v>
      </c>
      <c r="D1335" s="63" t="s">
        <v>29</v>
      </c>
      <c r="E1335" s="67"/>
    </row>
    <row r="1336" spans="2:5" s="1" customFormat="1" ht="13.9" customHeight="1" x14ac:dyDescent="0.2">
      <c r="B1336" s="63" t="s">
        <v>29</v>
      </c>
      <c r="C1336" s="63" t="s">
        <v>29</v>
      </c>
      <c r="D1336" s="63" t="s">
        <v>29</v>
      </c>
      <c r="E1336" s="67"/>
    </row>
    <row r="1337" spans="2:5" s="1" customFormat="1" ht="13.9" customHeight="1" x14ac:dyDescent="0.2">
      <c r="B1337" s="63" t="s">
        <v>29</v>
      </c>
      <c r="C1337" s="63" t="s">
        <v>29</v>
      </c>
      <c r="D1337" s="63" t="s">
        <v>29</v>
      </c>
      <c r="E1337" s="67"/>
    </row>
    <row r="1338" spans="2:5" s="1" customFormat="1" ht="13.9" customHeight="1" x14ac:dyDescent="0.2">
      <c r="B1338" s="63" t="s">
        <v>29</v>
      </c>
      <c r="C1338" s="63" t="s">
        <v>29</v>
      </c>
      <c r="D1338" s="63" t="s">
        <v>29</v>
      </c>
      <c r="E1338" s="67"/>
    </row>
    <row r="1339" spans="2:5" s="1" customFormat="1" ht="13.9" customHeight="1" x14ac:dyDescent="0.2">
      <c r="B1339" s="63" t="s">
        <v>29</v>
      </c>
      <c r="C1339" s="63" t="s">
        <v>29</v>
      </c>
      <c r="D1339" s="63" t="s">
        <v>29</v>
      </c>
      <c r="E1339" s="67"/>
    </row>
    <row r="1340" spans="2:5" s="1" customFormat="1" ht="13.9" customHeight="1" x14ac:dyDescent="0.2">
      <c r="B1340" s="63" t="s">
        <v>29</v>
      </c>
      <c r="C1340" s="63" t="s">
        <v>29</v>
      </c>
      <c r="D1340" s="63" t="s">
        <v>29</v>
      </c>
      <c r="E1340" s="67"/>
    </row>
    <row r="1341" spans="2:5" s="1" customFormat="1" ht="13.9" customHeight="1" x14ac:dyDescent="0.2">
      <c r="B1341" s="63" t="s">
        <v>29</v>
      </c>
      <c r="C1341" s="63" t="s">
        <v>29</v>
      </c>
      <c r="D1341" s="63" t="s">
        <v>29</v>
      </c>
      <c r="E1341" s="67"/>
    </row>
    <row r="1342" spans="2:5" s="1" customFormat="1" ht="13.9" customHeight="1" x14ac:dyDescent="0.2">
      <c r="B1342" s="63" t="s">
        <v>29</v>
      </c>
      <c r="C1342" s="63" t="s">
        <v>29</v>
      </c>
      <c r="D1342" s="63" t="s">
        <v>29</v>
      </c>
      <c r="E1342" s="67"/>
    </row>
    <row r="1343" spans="2:5" s="1" customFormat="1" ht="13.9" customHeight="1" x14ac:dyDescent="0.2">
      <c r="B1343" s="63" t="s">
        <v>29</v>
      </c>
      <c r="C1343" s="63" t="s">
        <v>29</v>
      </c>
      <c r="D1343" s="63" t="s">
        <v>29</v>
      </c>
      <c r="E1343" s="67"/>
    </row>
    <row r="1344" spans="2:5" s="1" customFormat="1" ht="13.9" customHeight="1" x14ac:dyDescent="0.2">
      <c r="B1344" s="63" t="s">
        <v>29</v>
      </c>
      <c r="C1344" s="63" t="s">
        <v>29</v>
      </c>
      <c r="D1344" s="63" t="s">
        <v>29</v>
      </c>
      <c r="E1344" s="67"/>
    </row>
    <row r="1345" spans="2:5" s="1" customFormat="1" ht="13.9" customHeight="1" x14ac:dyDescent="0.2">
      <c r="B1345" s="63" t="s">
        <v>29</v>
      </c>
      <c r="C1345" s="63" t="s">
        <v>29</v>
      </c>
      <c r="D1345" s="63" t="s">
        <v>29</v>
      </c>
      <c r="E1345" s="67"/>
    </row>
    <row r="1346" spans="2:5" s="1" customFormat="1" ht="13.9" customHeight="1" x14ac:dyDescent="0.2">
      <c r="B1346" s="63" t="s">
        <v>29</v>
      </c>
      <c r="C1346" s="63" t="s">
        <v>29</v>
      </c>
      <c r="D1346" s="63" t="s">
        <v>29</v>
      </c>
      <c r="E1346" s="67"/>
    </row>
    <row r="1347" spans="2:5" s="1" customFormat="1" ht="13.9" customHeight="1" x14ac:dyDescent="0.2">
      <c r="B1347" s="63" t="s">
        <v>29</v>
      </c>
      <c r="C1347" s="63" t="s">
        <v>29</v>
      </c>
      <c r="D1347" s="63" t="s">
        <v>29</v>
      </c>
      <c r="E1347" s="67"/>
    </row>
    <row r="1348" spans="2:5" s="1" customFormat="1" ht="13.9" customHeight="1" x14ac:dyDescent="0.2">
      <c r="B1348" s="63" t="s">
        <v>29</v>
      </c>
      <c r="C1348" s="63" t="s">
        <v>29</v>
      </c>
      <c r="D1348" s="63" t="s">
        <v>29</v>
      </c>
      <c r="E1348" s="67"/>
    </row>
    <row r="1349" spans="2:5" s="1" customFormat="1" ht="13.9" customHeight="1" x14ac:dyDescent="0.2">
      <c r="B1349" s="63" t="s">
        <v>29</v>
      </c>
      <c r="C1349" s="63" t="s">
        <v>29</v>
      </c>
      <c r="D1349" s="63" t="s">
        <v>29</v>
      </c>
      <c r="E1349" s="67"/>
    </row>
    <row r="1350" spans="2:5" s="1" customFormat="1" ht="13.9" customHeight="1" x14ac:dyDescent="0.2">
      <c r="B1350" s="63" t="s">
        <v>29</v>
      </c>
      <c r="C1350" s="63" t="s">
        <v>29</v>
      </c>
      <c r="D1350" s="63" t="s">
        <v>29</v>
      </c>
      <c r="E1350" s="67"/>
    </row>
    <row r="1351" spans="2:5" s="1" customFormat="1" ht="13.9" customHeight="1" x14ac:dyDescent="0.2">
      <c r="B1351" s="63" t="s">
        <v>29</v>
      </c>
      <c r="C1351" s="63" t="s">
        <v>29</v>
      </c>
      <c r="D1351" s="63" t="s">
        <v>29</v>
      </c>
      <c r="E1351" s="67"/>
    </row>
    <row r="1352" spans="2:5" s="1" customFormat="1" ht="13.9" customHeight="1" x14ac:dyDescent="0.2">
      <c r="B1352" s="63" t="s">
        <v>29</v>
      </c>
      <c r="C1352" s="63" t="s">
        <v>29</v>
      </c>
      <c r="D1352" s="63" t="s">
        <v>29</v>
      </c>
      <c r="E1352" s="67"/>
    </row>
    <row r="1353" spans="2:5" s="1" customFormat="1" ht="13.9" customHeight="1" x14ac:dyDescent="0.2">
      <c r="B1353" s="63" t="s">
        <v>29</v>
      </c>
      <c r="C1353" s="63" t="s">
        <v>29</v>
      </c>
      <c r="D1353" s="63" t="s">
        <v>29</v>
      </c>
      <c r="E1353" s="67"/>
    </row>
    <row r="1354" spans="2:5" s="1" customFormat="1" ht="13.9" customHeight="1" x14ac:dyDescent="0.2">
      <c r="B1354" s="63" t="s">
        <v>29</v>
      </c>
      <c r="C1354" s="63" t="s">
        <v>29</v>
      </c>
      <c r="D1354" s="63" t="s">
        <v>29</v>
      </c>
      <c r="E1354" s="67"/>
    </row>
    <row r="1355" spans="2:5" s="1" customFormat="1" ht="13.9" customHeight="1" x14ac:dyDescent="0.2">
      <c r="B1355" s="63" t="s">
        <v>29</v>
      </c>
      <c r="C1355" s="63" t="s">
        <v>29</v>
      </c>
      <c r="D1355" s="63" t="s">
        <v>29</v>
      </c>
      <c r="E1355" s="67"/>
    </row>
    <row r="1356" spans="2:5" s="1" customFormat="1" ht="13.9" customHeight="1" x14ac:dyDescent="0.2">
      <c r="B1356" s="63" t="s">
        <v>29</v>
      </c>
      <c r="C1356" s="63" t="s">
        <v>29</v>
      </c>
      <c r="D1356" s="63" t="s">
        <v>29</v>
      </c>
      <c r="E1356" s="67"/>
    </row>
    <row r="1357" spans="2:5" s="1" customFormat="1" ht="13.9" customHeight="1" x14ac:dyDescent="0.2">
      <c r="B1357" s="63" t="s">
        <v>29</v>
      </c>
      <c r="C1357" s="63" t="s">
        <v>29</v>
      </c>
      <c r="D1357" s="63" t="s">
        <v>29</v>
      </c>
      <c r="E1357" s="67"/>
    </row>
    <row r="1358" spans="2:5" s="1" customFormat="1" ht="13.9" customHeight="1" x14ac:dyDescent="0.2">
      <c r="B1358" s="63" t="s">
        <v>29</v>
      </c>
      <c r="C1358" s="63" t="s">
        <v>29</v>
      </c>
      <c r="D1358" s="63" t="s">
        <v>29</v>
      </c>
      <c r="E1358" s="67"/>
    </row>
    <row r="1359" spans="2:5" s="1" customFormat="1" ht="13.9" customHeight="1" x14ac:dyDescent="0.2">
      <c r="B1359" s="63" t="s">
        <v>29</v>
      </c>
      <c r="C1359" s="63" t="s">
        <v>29</v>
      </c>
      <c r="D1359" s="63" t="s">
        <v>29</v>
      </c>
      <c r="E1359" s="67"/>
    </row>
    <row r="1360" spans="2:5" s="1" customFormat="1" ht="13.9" customHeight="1" x14ac:dyDescent="0.2">
      <c r="B1360" s="63" t="s">
        <v>29</v>
      </c>
      <c r="C1360" s="63" t="s">
        <v>29</v>
      </c>
      <c r="D1360" s="63" t="s">
        <v>29</v>
      </c>
      <c r="E1360" s="67"/>
    </row>
    <row r="1361" spans="2:5" s="1" customFormat="1" ht="13.9" customHeight="1" x14ac:dyDescent="0.2">
      <c r="B1361" s="63" t="s">
        <v>29</v>
      </c>
      <c r="C1361" s="63" t="s">
        <v>29</v>
      </c>
      <c r="D1361" s="63" t="s">
        <v>29</v>
      </c>
      <c r="E1361" s="67"/>
    </row>
    <row r="1362" spans="2:5" s="1" customFormat="1" ht="13.9" customHeight="1" x14ac:dyDescent="0.2">
      <c r="B1362" s="63" t="s">
        <v>29</v>
      </c>
      <c r="C1362" s="63" t="s">
        <v>29</v>
      </c>
      <c r="D1362" s="63" t="s">
        <v>29</v>
      </c>
      <c r="E1362" s="67"/>
    </row>
    <row r="1363" spans="2:5" s="1" customFormat="1" ht="13.9" customHeight="1" x14ac:dyDescent="0.2">
      <c r="B1363" s="63" t="s">
        <v>29</v>
      </c>
      <c r="C1363" s="63" t="s">
        <v>29</v>
      </c>
      <c r="D1363" s="63" t="s">
        <v>29</v>
      </c>
      <c r="E1363" s="67"/>
    </row>
    <row r="1364" spans="2:5" s="1" customFormat="1" ht="13.9" customHeight="1" x14ac:dyDescent="0.2">
      <c r="B1364" s="63" t="s">
        <v>29</v>
      </c>
      <c r="C1364" s="63" t="s">
        <v>29</v>
      </c>
      <c r="D1364" s="63" t="s">
        <v>29</v>
      </c>
      <c r="E1364" s="67"/>
    </row>
    <row r="1365" spans="2:5" s="1" customFormat="1" ht="13.9" customHeight="1" x14ac:dyDescent="0.2">
      <c r="B1365" s="63" t="s">
        <v>29</v>
      </c>
      <c r="C1365" s="63" t="s">
        <v>29</v>
      </c>
      <c r="D1365" s="63" t="s">
        <v>29</v>
      </c>
      <c r="E1365" s="67"/>
    </row>
    <row r="1366" spans="2:5" s="1" customFormat="1" ht="13.9" customHeight="1" x14ac:dyDescent="0.2">
      <c r="B1366" s="63" t="s">
        <v>29</v>
      </c>
      <c r="C1366" s="63" t="s">
        <v>29</v>
      </c>
      <c r="D1366" s="63" t="s">
        <v>29</v>
      </c>
      <c r="E1366" s="67"/>
    </row>
    <row r="1367" spans="2:5" s="1" customFormat="1" ht="13.9" customHeight="1" x14ac:dyDescent="0.2">
      <c r="B1367" s="63" t="s">
        <v>29</v>
      </c>
      <c r="C1367" s="63" t="s">
        <v>29</v>
      </c>
      <c r="D1367" s="63" t="s">
        <v>29</v>
      </c>
      <c r="E1367" s="67"/>
    </row>
    <row r="1368" spans="2:5" s="1" customFormat="1" ht="13.9" customHeight="1" x14ac:dyDescent="0.2">
      <c r="B1368" s="63" t="s">
        <v>29</v>
      </c>
      <c r="C1368" s="63" t="s">
        <v>29</v>
      </c>
      <c r="D1368" s="63" t="s">
        <v>29</v>
      </c>
      <c r="E1368" s="67"/>
    </row>
    <row r="1369" spans="2:5" s="1" customFormat="1" ht="13.9" customHeight="1" x14ac:dyDescent="0.2">
      <c r="B1369" s="63" t="s">
        <v>29</v>
      </c>
      <c r="C1369" s="63" t="s">
        <v>29</v>
      </c>
      <c r="D1369" s="63" t="s">
        <v>29</v>
      </c>
      <c r="E1369" s="67"/>
    </row>
    <row r="1370" spans="2:5" s="1" customFormat="1" ht="13.9" customHeight="1" x14ac:dyDescent="0.2">
      <c r="B1370" s="63" t="s">
        <v>29</v>
      </c>
      <c r="C1370" s="63" t="s">
        <v>29</v>
      </c>
      <c r="D1370" s="63" t="s">
        <v>29</v>
      </c>
      <c r="E1370" s="67"/>
    </row>
    <row r="1371" spans="2:5" s="1" customFormat="1" ht="13.9" customHeight="1" x14ac:dyDescent="0.2">
      <c r="B1371" s="63" t="s">
        <v>29</v>
      </c>
      <c r="C1371" s="63" t="s">
        <v>29</v>
      </c>
      <c r="D1371" s="63" t="s">
        <v>29</v>
      </c>
      <c r="E1371" s="67"/>
    </row>
    <row r="1372" spans="2:5" s="1" customFormat="1" ht="13.9" customHeight="1" x14ac:dyDescent="0.2">
      <c r="B1372" s="63" t="s">
        <v>29</v>
      </c>
      <c r="C1372" s="63" t="s">
        <v>29</v>
      </c>
      <c r="D1372" s="63" t="s">
        <v>29</v>
      </c>
      <c r="E1372" s="67"/>
    </row>
    <row r="1373" spans="2:5" s="1" customFormat="1" ht="13.9" customHeight="1" x14ac:dyDescent="0.2">
      <c r="B1373" s="63" t="s">
        <v>29</v>
      </c>
      <c r="C1373" s="63" t="s">
        <v>29</v>
      </c>
      <c r="D1373" s="63" t="s">
        <v>29</v>
      </c>
      <c r="E1373" s="67"/>
    </row>
    <row r="1374" spans="2:5" s="1" customFormat="1" ht="13.9" customHeight="1" x14ac:dyDescent="0.2">
      <c r="B1374" s="63" t="s">
        <v>29</v>
      </c>
      <c r="C1374" s="63" t="s">
        <v>29</v>
      </c>
      <c r="D1374" s="63" t="s">
        <v>29</v>
      </c>
      <c r="E1374" s="67"/>
    </row>
    <row r="1375" spans="2:5" s="1" customFormat="1" ht="13.9" customHeight="1" x14ac:dyDescent="0.2">
      <c r="B1375" s="63" t="s">
        <v>29</v>
      </c>
      <c r="C1375" s="63" t="s">
        <v>29</v>
      </c>
      <c r="D1375" s="63" t="s">
        <v>29</v>
      </c>
      <c r="E1375" s="67"/>
    </row>
    <row r="1376" spans="2:5" s="1" customFormat="1" ht="13.9" customHeight="1" x14ac:dyDescent="0.2">
      <c r="B1376" s="63" t="s">
        <v>29</v>
      </c>
      <c r="C1376" s="63" t="s">
        <v>29</v>
      </c>
      <c r="D1376" s="63" t="s">
        <v>29</v>
      </c>
      <c r="E1376" s="67"/>
    </row>
    <row r="1377" spans="2:5" s="1" customFormat="1" ht="13.9" customHeight="1" x14ac:dyDescent="0.2">
      <c r="B1377" s="63" t="s">
        <v>29</v>
      </c>
      <c r="C1377" s="63" t="s">
        <v>29</v>
      </c>
      <c r="D1377" s="63" t="s">
        <v>29</v>
      </c>
      <c r="E1377" s="67"/>
    </row>
    <row r="1378" spans="2:5" s="1" customFormat="1" ht="13.9" customHeight="1" x14ac:dyDescent="0.2">
      <c r="B1378" s="63" t="s">
        <v>29</v>
      </c>
      <c r="C1378" s="63" t="s">
        <v>29</v>
      </c>
      <c r="D1378" s="63" t="s">
        <v>29</v>
      </c>
      <c r="E1378" s="67"/>
    </row>
    <row r="1379" spans="2:5" s="1" customFormat="1" ht="13.9" customHeight="1" x14ac:dyDescent="0.2">
      <c r="B1379" s="63" t="s">
        <v>29</v>
      </c>
      <c r="C1379" s="63" t="s">
        <v>29</v>
      </c>
      <c r="D1379" s="63" t="s">
        <v>29</v>
      </c>
      <c r="E1379" s="67"/>
    </row>
    <row r="1380" spans="2:5" s="1" customFormat="1" ht="13.9" customHeight="1" x14ac:dyDescent="0.2">
      <c r="B1380" s="63" t="s">
        <v>29</v>
      </c>
      <c r="C1380" s="63" t="s">
        <v>29</v>
      </c>
      <c r="D1380" s="63" t="s">
        <v>29</v>
      </c>
      <c r="E1380" s="67"/>
    </row>
    <row r="1381" spans="2:5" s="1" customFormat="1" ht="13.9" customHeight="1" x14ac:dyDescent="0.2">
      <c r="B1381" s="63" t="s">
        <v>29</v>
      </c>
      <c r="C1381" s="63" t="s">
        <v>29</v>
      </c>
      <c r="D1381" s="63" t="s">
        <v>29</v>
      </c>
      <c r="E1381" s="67"/>
    </row>
    <row r="1382" spans="2:5" s="1" customFormat="1" ht="13.9" customHeight="1" x14ac:dyDescent="0.2">
      <c r="B1382" s="63" t="s">
        <v>29</v>
      </c>
      <c r="C1382" s="63" t="s">
        <v>29</v>
      </c>
      <c r="D1382" s="63" t="s">
        <v>29</v>
      </c>
      <c r="E1382" s="67"/>
    </row>
    <row r="1383" spans="2:5" s="1" customFormat="1" ht="13.9" customHeight="1" x14ac:dyDescent="0.2">
      <c r="B1383" s="63" t="s">
        <v>29</v>
      </c>
      <c r="C1383" s="63" t="s">
        <v>29</v>
      </c>
      <c r="D1383" s="63" t="s">
        <v>29</v>
      </c>
      <c r="E1383" s="67"/>
    </row>
    <row r="1384" spans="2:5" s="1" customFormat="1" ht="13.9" customHeight="1" x14ac:dyDescent="0.2">
      <c r="B1384" s="63" t="s">
        <v>29</v>
      </c>
      <c r="C1384" s="63" t="s">
        <v>29</v>
      </c>
      <c r="D1384" s="63" t="s">
        <v>29</v>
      </c>
      <c r="E1384" s="67"/>
    </row>
    <row r="1385" spans="2:5" s="1" customFormat="1" ht="13.9" customHeight="1" x14ac:dyDescent="0.2">
      <c r="B1385" s="63" t="s">
        <v>29</v>
      </c>
      <c r="C1385" s="63" t="s">
        <v>29</v>
      </c>
      <c r="D1385" s="63" t="s">
        <v>29</v>
      </c>
      <c r="E1385" s="67"/>
    </row>
    <row r="1386" spans="2:5" s="1" customFormat="1" ht="13.9" customHeight="1" x14ac:dyDescent="0.2">
      <c r="B1386" s="63" t="s">
        <v>29</v>
      </c>
      <c r="C1386" s="63" t="s">
        <v>29</v>
      </c>
      <c r="D1386" s="63" t="s">
        <v>29</v>
      </c>
      <c r="E1386" s="67"/>
    </row>
    <row r="1387" spans="2:5" s="1" customFormat="1" ht="13.9" customHeight="1" x14ac:dyDescent="0.2">
      <c r="B1387" s="63" t="s">
        <v>29</v>
      </c>
      <c r="C1387" s="63" t="s">
        <v>29</v>
      </c>
      <c r="D1387" s="63" t="s">
        <v>29</v>
      </c>
      <c r="E1387" s="67"/>
    </row>
    <row r="1388" spans="2:5" s="1" customFormat="1" ht="13.9" customHeight="1" x14ac:dyDescent="0.2">
      <c r="B1388" s="63" t="s">
        <v>29</v>
      </c>
      <c r="C1388" s="63" t="s">
        <v>29</v>
      </c>
      <c r="D1388" s="63" t="s">
        <v>29</v>
      </c>
      <c r="E1388" s="67"/>
    </row>
    <row r="1389" spans="2:5" s="1" customFormat="1" ht="13.9" customHeight="1" x14ac:dyDescent="0.2">
      <c r="B1389" s="63" t="s">
        <v>29</v>
      </c>
      <c r="C1389" s="63" t="s">
        <v>29</v>
      </c>
      <c r="D1389" s="63" t="s">
        <v>29</v>
      </c>
      <c r="E1389" s="67"/>
    </row>
    <row r="1390" spans="2:5" s="1" customFormat="1" ht="13.9" customHeight="1" x14ac:dyDescent="0.2">
      <c r="B1390" s="63" t="s">
        <v>29</v>
      </c>
      <c r="C1390" s="63" t="s">
        <v>29</v>
      </c>
      <c r="D1390" s="63" t="s">
        <v>29</v>
      </c>
      <c r="E1390" s="67"/>
    </row>
    <row r="1391" spans="2:5" s="1" customFormat="1" ht="13.9" customHeight="1" x14ac:dyDescent="0.2">
      <c r="B1391" s="63" t="s">
        <v>29</v>
      </c>
      <c r="C1391" s="63" t="s">
        <v>29</v>
      </c>
      <c r="D1391" s="63" t="s">
        <v>29</v>
      </c>
      <c r="E1391" s="67"/>
    </row>
    <row r="1392" spans="2:5" s="1" customFormat="1" ht="13.9" customHeight="1" x14ac:dyDescent="0.2">
      <c r="B1392" s="63" t="s">
        <v>29</v>
      </c>
      <c r="C1392" s="63" t="s">
        <v>29</v>
      </c>
      <c r="D1392" s="63" t="s">
        <v>29</v>
      </c>
      <c r="E1392" s="67"/>
    </row>
    <row r="1393" spans="2:5" s="1" customFormat="1" ht="13.9" customHeight="1" x14ac:dyDescent="0.2">
      <c r="B1393" s="63" t="s">
        <v>29</v>
      </c>
      <c r="C1393" s="63" t="s">
        <v>29</v>
      </c>
      <c r="D1393" s="63" t="s">
        <v>29</v>
      </c>
      <c r="E1393" s="67"/>
    </row>
    <row r="1394" spans="2:5" s="1" customFormat="1" ht="13.9" customHeight="1" x14ac:dyDescent="0.2">
      <c r="B1394" s="63" t="s">
        <v>29</v>
      </c>
      <c r="C1394" s="63" t="s">
        <v>29</v>
      </c>
      <c r="D1394" s="63" t="s">
        <v>29</v>
      </c>
      <c r="E1394" s="67"/>
    </row>
    <row r="1395" spans="2:5" s="1" customFormat="1" ht="13.9" customHeight="1" x14ac:dyDescent="0.2">
      <c r="B1395" s="63" t="s">
        <v>29</v>
      </c>
      <c r="C1395" s="63" t="s">
        <v>29</v>
      </c>
      <c r="D1395" s="63" t="s">
        <v>29</v>
      </c>
      <c r="E1395" s="67"/>
    </row>
    <row r="1396" spans="2:5" s="1" customFormat="1" ht="13.9" customHeight="1" x14ac:dyDescent="0.2">
      <c r="B1396" s="63" t="s">
        <v>29</v>
      </c>
      <c r="C1396" s="63" t="s">
        <v>29</v>
      </c>
      <c r="D1396" s="63" t="s">
        <v>29</v>
      </c>
      <c r="E1396" s="67"/>
    </row>
    <row r="1397" spans="2:5" s="1" customFormat="1" ht="13.9" customHeight="1" x14ac:dyDescent="0.2">
      <c r="B1397" s="63" t="s">
        <v>29</v>
      </c>
      <c r="C1397" s="63" t="s">
        <v>29</v>
      </c>
      <c r="D1397" s="63" t="s">
        <v>29</v>
      </c>
      <c r="E1397" s="67"/>
    </row>
    <row r="1398" spans="2:5" s="1" customFormat="1" ht="13.9" customHeight="1" x14ac:dyDescent="0.2">
      <c r="B1398" s="63" t="s">
        <v>29</v>
      </c>
      <c r="C1398" s="63" t="s">
        <v>29</v>
      </c>
      <c r="D1398" s="63" t="s">
        <v>29</v>
      </c>
      <c r="E1398" s="67"/>
    </row>
    <row r="1399" spans="2:5" s="1" customFormat="1" ht="13.9" customHeight="1" x14ac:dyDescent="0.2">
      <c r="B1399" s="63" t="s">
        <v>29</v>
      </c>
      <c r="C1399" s="63" t="s">
        <v>29</v>
      </c>
      <c r="D1399" s="63" t="s">
        <v>29</v>
      </c>
      <c r="E1399" s="67"/>
    </row>
    <row r="1400" spans="2:5" s="1" customFormat="1" ht="13.9" customHeight="1" x14ac:dyDescent="0.2">
      <c r="B1400" s="63" t="s">
        <v>29</v>
      </c>
      <c r="C1400" s="63" t="s">
        <v>29</v>
      </c>
      <c r="D1400" s="63" t="s">
        <v>29</v>
      </c>
      <c r="E1400" s="67"/>
    </row>
    <row r="1401" spans="2:5" s="1" customFormat="1" ht="13.9" customHeight="1" x14ac:dyDescent="0.2">
      <c r="B1401" s="63" t="s">
        <v>29</v>
      </c>
      <c r="C1401" s="63" t="s">
        <v>29</v>
      </c>
      <c r="D1401" s="63" t="s">
        <v>29</v>
      </c>
      <c r="E1401" s="67"/>
    </row>
    <row r="1402" spans="2:5" s="1" customFormat="1" ht="13.9" customHeight="1" x14ac:dyDescent="0.2">
      <c r="B1402" s="63" t="s">
        <v>29</v>
      </c>
      <c r="C1402" s="63" t="s">
        <v>29</v>
      </c>
      <c r="D1402" s="63" t="s">
        <v>29</v>
      </c>
      <c r="E1402" s="67"/>
    </row>
    <row r="1403" spans="2:5" s="1" customFormat="1" ht="13.9" customHeight="1" x14ac:dyDescent="0.2">
      <c r="B1403" s="63" t="s">
        <v>29</v>
      </c>
      <c r="C1403" s="63" t="s">
        <v>29</v>
      </c>
      <c r="D1403" s="63" t="s">
        <v>29</v>
      </c>
      <c r="E1403" s="67"/>
    </row>
    <row r="1404" spans="2:5" s="1" customFormat="1" ht="13.9" customHeight="1" x14ac:dyDescent="0.2">
      <c r="B1404" s="63" t="s">
        <v>29</v>
      </c>
      <c r="C1404" s="63" t="s">
        <v>29</v>
      </c>
      <c r="D1404" s="63" t="s">
        <v>29</v>
      </c>
      <c r="E1404" s="67"/>
    </row>
    <row r="1405" spans="2:5" s="1" customFormat="1" ht="13.9" customHeight="1" x14ac:dyDescent="0.2">
      <c r="B1405" s="63" t="s">
        <v>29</v>
      </c>
      <c r="C1405" s="63" t="s">
        <v>29</v>
      </c>
      <c r="D1405" s="63" t="s">
        <v>29</v>
      </c>
      <c r="E1405" s="67"/>
    </row>
    <row r="1406" spans="2:5" s="1" customFormat="1" ht="13.9" customHeight="1" x14ac:dyDescent="0.2">
      <c r="B1406" s="63" t="s">
        <v>29</v>
      </c>
      <c r="C1406" s="63" t="s">
        <v>29</v>
      </c>
      <c r="D1406" s="63" t="s">
        <v>29</v>
      </c>
      <c r="E1406" s="67"/>
    </row>
    <row r="1407" spans="2:5" s="1" customFormat="1" ht="13.9" customHeight="1" x14ac:dyDescent="0.2">
      <c r="B1407" s="63" t="s">
        <v>29</v>
      </c>
      <c r="C1407" s="63" t="s">
        <v>29</v>
      </c>
      <c r="D1407" s="63" t="s">
        <v>29</v>
      </c>
      <c r="E1407" s="67"/>
    </row>
    <row r="1408" spans="2:5" s="1" customFormat="1" ht="13.9" customHeight="1" x14ac:dyDescent="0.2">
      <c r="B1408" s="63" t="s">
        <v>29</v>
      </c>
      <c r="C1408" s="63" t="s">
        <v>29</v>
      </c>
      <c r="D1408" s="63" t="s">
        <v>29</v>
      </c>
      <c r="E1408" s="67"/>
    </row>
    <row r="1409" spans="2:5" s="1" customFormat="1" ht="13.9" customHeight="1" x14ac:dyDescent="0.2">
      <c r="B1409" s="63" t="s">
        <v>29</v>
      </c>
      <c r="C1409" s="63" t="s">
        <v>29</v>
      </c>
      <c r="D1409" s="63" t="s">
        <v>29</v>
      </c>
      <c r="E1409" s="67"/>
    </row>
    <row r="1410" spans="2:5" s="1" customFormat="1" ht="13.9" customHeight="1" x14ac:dyDescent="0.2">
      <c r="B1410" s="63" t="s">
        <v>29</v>
      </c>
      <c r="C1410" s="63" t="s">
        <v>29</v>
      </c>
      <c r="D1410" s="63" t="s">
        <v>29</v>
      </c>
      <c r="E1410" s="67"/>
    </row>
    <row r="1411" spans="2:5" s="1" customFormat="1" ht="13.9" customHeight="1" x14ac:dyDescent="0.2">
      <c r="B1411" s="63" t="s">
        <v>29</v>
      </c>
      <c r="C1411" s="63" t="s">
        <v>29</v>
      </c>
      <c r="D1411" s="63" t="s">
        <v>29</v>
      </c>
      <c r="E1411" s="67"/>
    </row>
    <row r="1412" spans="2:5" s="1" customFormat="1" ht="13.9" customHeight="1" x14ac:dyDescent="0.2">
      <c r="B1412" s="63" t="s">
        <v>29</v>
      </c>
      <c r="C1412" s="63" t="s">
        <v>29</v>
      </c>
      <c r="D1412" s="63" t="s">
        <v>29</v>
      </c>
      <c r="E1412" s="67"/>
    </row>
    <row r="1413" spans="2:5" s="1" customFormat="1" ht="13.9" customHeight="1" x14ac:dyDescent="0.2">
      <c r="B1413" s="63" t="s">
        <v>29</v>
      </c>
      <c r="C1413" s="63" t="s">
        <v>29</v>
      </c>
      <c r="D1413" s="63" t="s">
        <v>29</v>
      </c>
      <c r="E1413" s="67"/>
    </row>
    <row r="1414" spans="2:5" s="1" customFormat="1" ht="13.9" customHeight="1" x14ac:dyDescent="0.2">
      <c r="B1414" s="63" t="s">
        <v>29</v>
      </c>
      <c r="C1414" s="63" t="s">
        <v>29</v>
      </c>
      <c r="D1414" s="63" t="s">
        <v>29</v>
      </c>
      <c r="E1414" s="67"/>
    </row>
    <row r="1415" spans="2:5" s="1" customFormat="1" ht="13.9" customHeight="1" x14ac:dyDescent="0.2">
      <c r="B1415" s="63" t="s">
        <v>29</v>
      </c>
      <c r="C1415" s="63" t="s">
        <v>29</v>
      </c>
      <c r="D1415" s="63" t="s">
        <v>29</v>
      </c>
      <c r="E1415" s="67"/>
    </row>
    <row r="1416" spans="2:5" s="1" customFormat="1" ht="13.9" customHeight="1" x14ac:dyDescent="0.2">
      <c r="B1416" s="63" t="s">
        <v>29</v>
      </c>
      <c r="C1416" s="63" t="s">
        <v>29</v>
      </c>
      <c r="D1416" s="63" t="s">
        <v>29</v>
      </c>
      <c r="E1416" s="67"/>
    </row>
    <row r="1417" spans="2:5" s="1" customFormat="1" ht="13.9" customHeight="1" x14ac:dyDescent="0.2">
      <c r="B1417" s="63" t="s">
        <v>29</v>
      </c>
      <c r="C1417" s="63" t="s">
        <v>29</v>
      </c>
      <c r="D1417" s="63" t="s">
        <v>29</v>
      </c>
      <c r="E1417" s="67"/>
    </row>
    <row r="1418" spans="2:5" s="1" customFormat="1" ht="13.9" customHeight="1" x14ac:dyDescent="0.2">
      <c r="B1418" s="63" t="s">
        <v>29</v>
      </c>
      <c r="C1418" s="63" t="s">
        <v>29</v>
      </c>
      <c r="D1418" s="63" t="s">
        <v>29</v>
      </c>
      <c r="E1418" s="67"/>
    </row>
    <row r="1419" spans="2:5" s="1" customFormat="1" ht="13.9" customHeight="1" x14ac:dyDescent="0.2">
      <c r="B1419" s="63" t="s">
        <v>29</v>
      </c>
      <c r="C1419" s="63" t="s">
        <v>29</v>
      </c>
      <c r="D1419" s="63" t="s">
        <v>29</v>
      </c>
      <c r="E1419" s="67"/>
    </row>
    <row r="1420" spans="2:5" s="1" customFormat="1" ht="13.9" customHeight="1" x14ac:dyDescent="0.2">
      <c r="B1420" s="63" t="s">
        <v>29</v>
      </c>
      <c r="C1420" s="63" t="s">
        <v>29</v>
      </c>
      <c r="D1420" s="63" t="s">
        <v>29</v>
      </c>
      <c r="E1420" s="67"/>
    </row>
    <row r="1421" spans="2:5" s="1" customFormat="1" ht="13.9" customHeight="1" x14ac:dyDescent="0.2">
      <c r="B1421" s="63" t="s">
        <v>29</v>
      </c>
      <c r="C1421" s="63" t="s">
        <v>29</v>
      </c>
      <c r="D1421" s="63" t="s">
        <v>29</v>
      </c>
      <c r="E1421" s="67"/>
    </row>
    <row r="1422" spans="2:5" s="1" customFormat="1" ht="13.9" customHeight="1" x14ac:dyDescent="0.2">
      <c r="B1422" s="63" t="s">
        <v>29</v>
      </c>
      <c r="C1422" s="63" t="s">
        <v>29</v>
      </c>
      <c r="D1422" s="63" t="s">
        <v>29</v>
      </c>
      <c r="E1422" s="67"/>
    </row>
    <row r="1423" spans="2:5" s="1" customFormat="1" ht="13.9" customHeight="1" x14ac:dyDescent="0.2">
      <c r="B1423" s="63" t="s">
        <v>29</v>
      </c>
      <c r="C1423" s="63" t="s">
        <v>29</v>
      </c>
      <c r="D1423" s="63" t="s">
        <v>29</v>
      </c>
      <c r="E1423" s="67"/>
    </row>
    <row r="1424" spans="2:5" s="1" customFormat="1" ht="13.9" customHeight="1" x14ac:dyDescent="0.2">
      <c r="B1424" s="63" t="s">
        <v>29</v>
      </c>
      <c r="C1424" s="63" t="s">
        <v>29</v>
      </c>
      <c r="D1424" s="63" t="s">
        <v>29</v>
      </c>
      <c r="E1424" s="67"/>
    </row>
    <row r="1425" spans="2:5" s="1" customFormat="1" ht="13.9" customHeight="1" x14ac:dyDescent="0.2">
      <c r="B1425" s="63" t="s">
        <v>29</v>
      </c>
      <c r="C1425" s="63" t="s">
        <v>29</v>
      </c>
      <c r="D1425" s="63" t="s">
        <v>29</v>
      </c>
      <c r="E1425" s="67"/>
    </row>
    <row r="1426" spans="2:5" s="1" customFormat="1" ht="13.9" customHeight="1" x14ac:dyDescent="0.2">
      <c r="B1426" s="63" t="s">
        <v>29</v>
      </c>
      <c r="C1426" s="63" t="s">
        <v>29</v>
      </c>
      <c r="D1426" s="63" t="s">
        <v>29</v>
      </c>
      <c r="E1426" s="67"/>
    </row>
    <row r="1427" spans="2:5" s="1" customFormat="1" ht="13.9" customHeight="1" x14ac:dyDescent="0.2">
      <c r="B1427" s="63" t="s">
        <v>29</v>
      </c>
      <c r="C1427" s="63" t="s">
        <v>29</v>
      </c>
      <c r="D1427" s="63" t="s">
        <v>29</v>
      </c>
      <c r="E1427" s="67"/>
    </row>
    <row r="1428" spans="2:5" s="1" customFormat="1" ht="13.9" customHeight="1" x14ac:dyDescent="0.2">
      <c r="B1428" s="63" t="s">
        <v>29</v>
      </c>
      <c r="C1428" s="63" t="s">
        <v>29</v>
      </c>
      <c r="D1428" s="63" t="s">
        <v>29</v>
      </c>
      <c r="E1428" s="67"/>
    </row>
    <row r="1429" spans="2:5" s="1" customFormat="1" ht="13.9" customHeight="1" x14ac:dyDescent="0.2">
      <c r="B1429" s="63" t="s">
        <v>29</v>
      </c>
      <c r="C1429" s="63" t="s">
        <v>29</v>
      </c>
      <c r="D1429" s="63" t="s">
        <v>29</v>
      </c>
      <c r="E1429" s="67"/>
    </row>
    <row r="1430" spans="2:5" s="1" customFormat="1" ht="13.9" customHeight="1" x14ac:dyDescent="0.2">
      <c r="B1430" s="63" t="s">
        <v>29</v>
      </c>
      <c r="C1430" s="63" t="s">
        <v>29</v>
      </c>
      <c r="D1430" s="63" t="s">
        <v>29</v>
      </c>
      <c r="E1430" s="67"/>
    </row>
    <row r="1431" spans="2:5" s="1" customFormat="1" ht="13.9" customHeight="1" x14ac:dyDescent="0.2">
      <c r="B1431" s="63" t="s">
        <v>29</v>
      </c>
      <c r="C1431" s="63" t="s">
        <v>29</v>
      </c>
      <c r="D1431" s="63" t="s">
        <v>29</v>
      </c>
      <c r="E1431" s="67"/>
    </row>
    <row r="1432" spans="2:5" s="1" customFormat="1" ht="13.9" customHeight="1" x14ac:dyDescent="0.2">
      <c r="B1432" s="63" t="s">
        <v>29</v>
      </c>
      <c r="C1432" s="63" t="s">
        <v>29</v>
      </c>
      <c r="D1432" s="63" t="s">
        <v>29</v>
      </c>
      <c r="E1432" s="67"/>
    </row>
    <row r="1433" spans="2:5" s="1" customFormat="1" ht="13.9" customHeight="1" x14ac:dyDescent="0.2">
      <c r="B1433" s="63" t="s">
        <v>29</v>
      </c>
      <c r="C1433" s="63" t="s">
        <v>29</v>
      </c>
      <c r="D1433" s="63" t="s">
        <v>29</v>
      </c>
      <c r="E1433" s="67"/>
    </row>
    <row r="1434" spans="2:5" s="1" customFormat="1" ht="13.9" customHeight="1" x14ac:dyDescent="0.2">
      <c r="B1434" s="63" t="s">
        <v>29</v>
      </c>
      <c r="C1434" s="63" t="s">
        <v>29</v>
      </c>
      <c r="D1434" s="63" t="s">
        <v>29</v>
      </c>
      <c r="E1434" s="67"/>
    </row>
    <row r="1435" spans="2:5" s="1" customFormat="1" ht="13.9" customHeight="1" x14ac:dyDescent="0.2">
      <c r="B1435" s="63" t="s">
        <v>29</v>
      </c>
      <c r="C1435" s="63" t="s">
        <v>29</v>
      </c>
      <c r="D1435" s="63" t="s">
        <v>29</v>
      </c>
      <c r="E1435" s="67"/>
    </row>
    <row r="1436" spans="2:5" s="1" customFormat="1" ht="13.9" customHeight="1" x14ac:dyDescent="0.2">
      <c r="B1436" s="63" t="s">
        <v>29</v>
      </c>
      <c r="C1436" s="63" t="s">
        <v>29</v>
      </c>
      <c r="D1436" s="63" t="s">
        <v>29</v>
      </c>
      <c r="E1436" s="67"/>
    </row>
    <row r="1437" spans="2:5" s="1" customFormat="1" ht="13.9" customHeight="1" x14ac:dyDescent="0.2">
      <c r="B1437" s="63" t="s">
        <v>29</v>
      </c>
      <c r="C1437" s="63" t="s">
        <v>29</v>
      </c>
      <c r="D1437" s="63" t="s">
        <v>29</v>
      </c>
      <c r="E1437" s="67"/>
    </row>
    <row r="1438" spans="2:5" s="1" customFormat="1" ht="13.9" customHeight="1" x14ac:dyDescent="0.2">
      <c r="B1438" s="63" t="s">
        <v>29</v>
      </c>
      <c r="C1438" s="63" t="s">
        <v>29</v>
      </c>
      <c r="D1438" s="63" t="s">
        <v>29</v>
      </c>
      <c r="E1438" s="67"/>
    </row>
    <row r="1439" spans="2:5" s="1" customFormat="1" ht="13.9" customHeight="1" x14ac:dyDescent="0.2">
      <c r="B1439" s="63" t="s">
        <v>29</v>
      </c>
      <c r="C1439" s="63" t="s">
        <v>29</v>
      </c>
      <c r="D1439" s="63" t="s">
        <v>29</v>
      </c>
      <c r="E1439" s="67"/>
    </row>
    <row r="1440" spans="2:5" s="1" customFormat="1" ht="13.9" customHeight="1" x14ac:dyDescent="0.2">
      <c r="B1440" s="63" t="s">
        <v>29</v>
      </c>
      <c r="C1440" s="63" t="s">
        <v>29</v>
      </c>
      <c r="D1440" s="63" t="s">
        <v>29</v>
      </c>
      <c r="E1440" s="67"/>
    </row>
    <row r="1441" spans="2:5" s="1" customFormat="1" ht="13.9" customHeight="1" x14ac:dyDescent="0.2">
      <c r="B1441" s="63" t="s">
        <v>29</v>
      </c>
      <c r="C1441" s="63" t="s">
        <v>29</v>
      </c>
      <c r="D1441" s="63" t="s">
        <v>29</v>
      </c>
      <c r="E1441" s="67"/>
    </row>
    <row r="1442" spans="2:5" s="1" customFormat="1" ht="13.9" customHeight="1" x14ac:dyDescent="0.2">
      <c r="B1442" s="63" t="s">
        <v>29</v>
      </c>
      <c r="C1442" s="63" t="s">
        <v>29</v>
      </c>
      <c r="D1442" s="63" t="s">
        <v>29</v>
      </c>
      <c r="E1442" s="67"/>
    </row>
    <row r="1443" spans="2:5" s="1" customFormat="1" ht="13.9" customHeight="1" x14ac:dyDescent="0.2">
      <c r="B1443" s="63" t="s">
        <v>29</v>
      </c>
      <c r="C1443" s="63" t="s">
        <v>29</v>
      </c>
      <c r="D1443" s="63" t="s">
        <v>29</v>
      </c>
      <c r="E1443" s="67"/>
    </row>
    <row r="1444" spans="2:5" s="1" customFormat="1" ht="13.9" customHeight="1" x14ac:dyDescent="0.2">
      <c r="B1444" s="63" t="s">
        <v>29</v>
      </c>
      <c r="C1444" s="63" t="s">
        <v>29</v>
      </c>
      <c r="D1444" s="63" t="s">
        <v>29</v>
      </c>
      <c r="E1444" s="67"/>
    </row>
    <row r="1445" spans="2:5" s="1" customFormat="1" ht="13.9" customHeight="1" x14ac:dyDescent="0.2">
      <c r="B1445" s="63" t="s">
        <v>29</v>
      </c>
      <c r="C1445" s="63" t="s">
        <v>29</v>
      </c>
      <c r="D1445" s="63" t="s">
        <v>29</v>
      </c>
      <c r="E1445" s="67"/>
    </row>
    <row r="1446" spans="2:5" s="1" customFormat="1" ht="13.9" customHeight="1" x14ac:dyDescent="0.2">
      <c r="B1446" s="63" t="s">
        <v>29</v>
      </c>
      <c r="C1446" s="63" t="s">
        <v>29</v>
      </c>
      <c r="D1446" s="63" t="s">
        <v>29</v>
      </c>
      <c r="E1446" s="67"/>
    </row>
    <row r="1447" spans="2:5" s="1" customFormat="1" ht="13.9" customHeight="1" x14ac:dyDescent="0.2">
      <c r="B1447" s="63" t="s">
        <v>29</v>
      </c>
      <c r="C1447" s="63" t="s">
        <v>29</v>
      </c>
      <c r="D1447" s="63" t="s">
        <v>29</v>
      </c>
      <c r="E1447" s="67"/>
    </row>
    <row r="1448" spans="2:5" s="1" customFormat="1" ht="13.9" customHeight="1" x14ac:dyDescent="0.2">
      <c r="B1448" s="63" t="s">
        <v>29</v>
      </c>
      <c r="C1448" s="63" t="s">
        <v>29</v>
      </c>
      <c r="D1448" s="63" t="s">
        <v>29</v>
      </c>
      <c r="E1448" s="67"/>
    </row>
    <row r="1449" spans="2:5" s="1" customFormat="1" ht="13.9" customHeight="1" x14ac:dyDescent="0.2">
      <c r="B1449" s="63" t="s">
        <v>29</v>
      </c>
      <c r="C1449" s="63" t="s">
        <v>29</v>
      </c>
      <c r="D1449" s="63" t="s">
        <v>29</v>
      </c>
      <c r="E1449" s="67"/>
    </row>
    <row r="1450" spans="2:5" s="1" customFormat="1" ht="13.9" customHeight="1" x14ac:dyDescent="0.2">
      <c r="B1450" s="63" t="s">
        <v>29</v>
      </c>
      <c r="C1450" s="63" t="s">
        <v>29</v>
      </c>
      <c r="D1450" s="63" t="s">
        <v>29</v>
      </c>
      <c r="E1450" s="67"/>
    </row>
    <row r="1451" spans="2:5" s="1" customFormat="1" ht="13.9" customHeight="1" x14ac:dyDescent="0.2">
      <c r="B1451" s="63" t="s">
        <v>29</v>
      </c>
      <c r="C1451" s="63" t="s">
        <v>29</v>
      </c>
      <c r="D1451" s="63" t="s">
        <v>29</v>
      </c>
      <c r="E1451" s="67"/>
    </row>
    <row r="1452" spans="2:5" s="1" customFormat="1" ht="13.9" customHeight="1" x14ac:dyDescent="0.2">
      <c r="B1452" s="63" t="s">
        <v>29</v>
      </c>
      <c r="C1452" s="63" t="s">
        <v>29</v>
      </c>
      <c r="D1452" s="63" t="s">
        <v>29</v>
      </c>
      <c r="E1452" s="67"/>
    </row>
    <row r="1453" spans="2:5" s="1" customFormat="1" ht="13.9" customHeight="1" x14ac:dyDescent="0.2">
      <c r="B1453" s="63" t="s">
        <v>29</v>
      </c>
      <c r="C1453" s="63" t="s">
        <v>29</v>
      </c>
      <c r="D1453" s="63" t="s">
        <v>29</v>
      </c>
      <c r="E1453" s="67"/>
    </row>
    <row r="1454" spans="2:5" s="1" customFormat="1" ht="13.9" customHeight="1" x14ac:dyDescent="0.2">
      <c r="B1454" s="63" t="s">
        <v>29</v>
      </c>
      <c r="C1454" s="63" t="s">
        <v>29</v>
      </c>
      <c r="D1454" s="63" t="s">
        <v>29</v>
      </c>
      <c r="E1454" s="67"/>
    </row>
    <row r="1455" spans="2:5" s="1" customFormat="1" ht="13.9" customHeight="1" x14ac:dyDescent="0.2">
      <c r="B1455" s="63" t="s">
        <v>29</v>
      </c>
      <c r="C1455" s="63" t="s">
        <v>29</v>
      </c>
      <c r="D1455" s="63" t="s">
        <v>29</v>
      </c>
      <c r="E1455" s="67"/>
    </row>
    <row r="1456" spans="2:5" s="1" customFormat="1" ht="13.9" customHeight="1" x14ac:dyDescent="0.2">
      <c r="B1456" s="63" t="s">
        <v>29</v>
      </c>
      <c r="C1456" s="63" t="s">
        <v>29</v>
      </c>
      <c r="D1456" s="63" t="s">
        <v>29</v>
      </c>
      <c r="E1456" s="67"/>
    </row>
    <row r="1457" spans="2:5" s="1" customFormat="1" ht="13.9" customHeight="1" x14ac:dyDescent="0.2">
      <c r="B1457" s="63" t="s">
        <v>29</v>
      </c>
      <c r="C1457" s="63" t="s">
        <v>29</v>
      </c>
      <c r="D1457" s="63" t="s">
        <v>29</v>
      </c>
      <c r="E1457" s="67"/>
    </row>
    <row r="1458" spans="2:5" s="1" customFormat="1" ht="13.9" customHeight="1" x14ac:dyDescent="0.2">
      <c r="B1458" s="63" t="s">
        <v>29</v>
      </c>
      <c r="C1458" s="63" t="s">
        <v>29</v>
      </c>
      <c r="D1458" s="63" t="s">
        <v>29</v>
      </c>
      <c r="E1458" s="67"/>
    </row>
    <row r="1459" spans="2:5" s="1" customFormat="1" ht="13.9" customHeight="1" x14ac:dyDescent="0.2">
      <c r="B1459" s="63" t="s">
        <v>29</v>
      </c>
      <c r="C1459" s="63" t="s">
        <v>29</v>
      </c>
      <c r="D1459" s="63" t="s">
        <v>29</v>
      </c>
      <c r="E1459" s="67"/>
    </row>
    <row r="1460" spans="2:5" s="1" customFormat="1" ht="13.9" customHeight="1" x14ac:dyDescent="0.2">
      <c r="B1460" s="63" t="s">
        <v>29</v>
      </c>
      <c r="C1460" s="63" t="s">
        <v>29</v>
      </c>
      <c r="D1460" s="63" t="s">
        <v>29</v>
      </c>
      <c r="E1460" s="67"/>
    </row>
    <row r="1461" spans="2:5" s="1" customFormat="1" ht="13.9" customHeight="1" x14ac:dyDescent="0.2">
      <c r="B1461" s="63" t="s">
        <v>29</v>
      </c>
      <c r="C1461" s="63" t="s">
        <v>29</v>
      </c>
      <c r="D1461" s="63" t="s">
        <v>29</v>
      </c>
      <c r="E1461" s="67"/>
    </row>
    <row r="1462" spans="2:5" s="1" customFormat="1" ht="13.9" customHeight="1" x14ac:dyDescent="0.2">
      <c r="B1462" s="63" t="s">
        <v>29</v>
      </c>
      <c r="C1462" s="63" t="s">
        <v>29</v>
      </c>
      <c r="D1462" s="63" t="s">
        <v>29</v>
      </c>
      <c r="E1462" s="67"/>
    </row>
    <row r="1463" spans="2:5" s="1" customFormat="1" ht="13.9" customHeight="1" x14ac:dyDescent="0.2">
      <c r="B1463" s="63" t="s">
        <v>29</v>
      </c>
      <c r="C1463" s="63" t="s">
        <v>29</v>
      </c>
      <c r="D1463" s="63" t="s">
        <v>29</v>
      </c>
      <c r="E1463" s="67"/>
    </row>
    <row r="1464" spans="2:5" s="1" customFormat="1" ht="13.9" customHeight="1" x14ac:dyDescent="0.2">
      <c r="B1464" s="63" t="s">
        <v>29</v>
      </c>
      <c r="C1464" s="63" t="s">
        <v>29</v>
      </c>
      <c r="D1464" s="63" t="s">
        <v>29</v>
      </c>
      <c r="E1464" s="67"/>
    </row>
    <row r="1465" spans="2:5" s="1" customFormat="1" ht="13.9" customHeight="1" x14ac:dyDescent="0.2">
      <c r="B1465" s="63" t="s">
        <v>29</v>
      </c>
      <c r="C1465" s="63" t="s">
        <v>29</v>
      </c>
      <c r="D1465" s="63" t="s">
        <v>29</v>
      </c>
      <c r="E1465" s="67"/>
    </row>
    <row r="1466" spans="2:5" s="1" customFormat="1" ht="13.9" customHeight="1" x14ac:dyDescent="0.2">
      <c r="B1466" s="63" t="s">
        <v>29</v>
      </c>
      <c r="C1466" s="63" t="s">
        <v>29</v>
      </c>
      <c r="D1466" s="63" t="s">
        <v>29</v>
      </c>
      <c r="E1466" s="67"/>
    </row>
    <row r="1467" spans="2:5" s="1" customFormat="1" ht="13.9" customHeight="1" x14ac:dyDescent="0.2">
      <c r="B1467" s="63" t="s">
        <v>29</v>
      </c>
      <c r="C1467" s="63" t="s">
        <v>29</v>
      </c>
      <c r="D1467" s="63" t="s">
        <v>29</v>
      </c>
      <c r="E1467" s="67"/>
    </row>
    <row r="1468" spans="2:5" s="1" customFormat="1" ht="13.9" customHeight="1" x14ac:dyDescent="0.2">
      <c r="B1468" s="63" t="s">
        <v>29</v>
      </c>
      <c r="C1468" s="63" t="s">
        <v>29</v>
      </c>
      <c r="D1468" s="63" t="s">
        <v>29</v>
      </c>
      <c r="E1468" s="67"/>
    </row>
    <row r="1469" spans="2:5" s="1" customFormat="1" ht="13.9" customHeight="1" x14ac:dyDescent="0.2">
      <c r="B1469" s="63" t="s">
        <v>29</v>
      </c>
      <c r="C1469" s="63" t="s">
        <v>29</v>
      </c>
      <c r="D1469" s="63" t="s">
        <v>29</v>
      </c>
      <c r="E1469" s="67"/>
    </row>
    <row r="1470" spans="2:5" s="1" customFormat="1" ht="13.9" customHeight="1" x14ac:dyDescent="0.2">
      <c r="B1470" s="63" t="s">
        <v>29</v>
      </c>
      <c r="C1470" s="63" t="s">
        <v>29</v>
      </c>
      <c r="D1470" s="63" t="s">
        <v>29</v>
      </c>
      <c r="E1470" s="67"/>
    </row>
    <row r="1471" spans="2:5" s="1" customFormat="1" ht="13.9" customHeight="1" x14ac:dyDescent="0.2">
      <c r="B1471" s="63" t="s">
        <v>29</v>
      </c>
      <c r="C1471" s="63" t="s">
        <v>29</v>
      </c>
      <c r="D1471" s="63" t="s">
        <v>29</v>
      </c>
      <c r="E1471" s="67"/>
    </row>
    <row r="1472" spans="2:5" s="1" customFormat="1" ht="13.9" customHeight="1" x14ac:dyDescent="0.2">
      <c r="B1472" s="63" t="s">
        <v>29</v>
      </c>
      <c r="C1472" s="63" t="s">
        <v>29</v>
      </c>
      <c r="D1472" s="63" t="s">
        <v>29</v>
      </c>
      <c r="E1472" s="67"/>
    </row>
    <row r="1473" spans="2:5" s="1" customFormat="1" ht="13.9" customHeight="1" x14ac:dyDescent="0.2">
      <c r="B1473" s="63" t="s">
        <v>29</v>
      </c>
      <c r="C1473" s="63" t="s">
        <v>29</v>
      </c>
      <c r="D1473" s="63" t="s">
        <v>29</v>
      </c>
      <c r="E1473" s="67"/>
    </row>
    <row r="1474" spans="2:5" s="1" customFormat="1" ht="13.9" customHeight="1" x14ac:dyDescent="0.2">
      <c r="B1474" s="63" t="s">
        <v>29</v>
      </c>
      <c r="C1474" s="63" t="s">
        <v>29</v>
      </c>
      <c r="D1474" s="63" t="s">
        <v>29</v>
      </c>
      <c r="E1474" s="67"/>
    </row>
    <row r="1475" spans="2:5" s="1" customFormat="1" ht="13.9" customHeight="1" x14ac:dyDescent="0.2">
      <c r="B1475" s="63" t="s">
        <v>29</v>
      </c>
      <c r="C1475" s="63" t="s">
        <v>29</v>
      </c>
      <c r="D1475" s="63" t="s">
        <v>29</v>
      </c>
      <c r="E1475" s="67"/>
    </row>
    <row r="1476" spans="2:5" s="1" customFormat="1" ht="13.9" customHeight="1" x14ac:dyDescent="0.2">
      <c r="B1476" s="63" t="s">
        <v>29</v>
      </c>
      <c r="C1476" s="63" t="s">
        <v>29</v>
      </c>
      <c r="D1476" s="63" t="s">
        <v>29</v>
      </c>
      <c r="E1476" s="67"/>
    </row>
    <row r="1477" spans="2:5" s="1" customFormat="1" ht="13.9" customHeight="1" x14ac:dyDescent="0.2">
      <c r="B1477" s="63" t="s">
        <v>29</v>
      </c>
      <c r="C1477" s="63" t="s">
        <v>29</v>
      </c>
      <c r="D1477" s="63" t="s">
        <v>29</v>
      </c>
      <c r="E1477" s="67"/>
    </row>
    <row r="1478" spans="2:5" s="1" customFormat="1" ht="13.9" customHeight="1" x14ac:dyDescent="0.2">
      <c r="B1478" s="63" t="s">
        <v>29</v>
      </c>
      <c r="C1478" s="63" t="s">
        <v>29</v>
      </c>
      <c r="D1478" s="63" t="s">
        <v>29</v>
      </c>
      <c r="E1478" s="67"/>
    </row>
    <row r="1479" spans="2:5" s="1" customFormat="1" ht="13.9" customHeight="1" x14ac:dyDescent="0.2">
      <c r="B1479" s="63" t="s">
        <v>29</v>
      </c>
      <c r="C1479" s="63" t="s">
        <v>29</v>
      </c>
      <c r="D1479" s="63" t="s">
        <v>29</v>
      </c>
      <c r="E1479" s="67"/>
    </row>
    <row r="1480" spans="2:5" s="1" customFormat="1" ht="13.9" customHeight="1" x14ac:dyDescent="0.2">
      <c r="B1480" s="63" t="s">
        <v>29</v>
      </c>
      <c r="C1480" s="63" t="s">
        <v>29</v>
      </c>
      <c r="D1480" s="63" t="s">
        <v>29</v>
      </c>
      <c r="E1480" s="67"/>
    </row>
    <row r="1481" spans="2:5" s="1" customFormat="1" ht="13.9" customHeight="1" x14ac:dyDescent="0.2">
      <c r="B1481" s="63" t="s">
        <v>29</v>
      </c>
      <c r="C1481" s="63" t="s">
        <v>29</v>
      </c>
      <c r="D1481" s="63" t="s">
        <v>29</v>
      </c>
      <c r="E1481" s="67"/>
    </row>
    <row r="1482" spans="2:5" s="1" customFormat="1" ht="13.9" customHeight="1" x14ac:dyDescent="0.2">
      <c r="B1482" s="63" t="s">
        <v>29</v>
      </c>
      <c r="C1482" s="63" t="s">
        <v>29</v>
      </c>
      <c r="D1482" s="63" t="s">
        <v>29</v>
      </c>
      <c r="E1482" s="67"/>
    </row>
    <row r="1483" spans="2:5" s="1" customFormat="1" ht="13.9" customHeight="1" x14ac:dyDescent="0.2">
      <c r="B1483" s="63" t="s">
        <v>29</v>
      </c>
      <c r="C1483" s="63" t="s">
        <v>29</v>
      </c>
      <c r="D1483" s="63" t="s">
        <v>29</v>
      </c>
      <c r="E1483" s="67"/>
    </row>
    <row r="1484" spans="2:5" s="1" customFormat="1" ht="13.9" customHeight="1" x14ac:dyDescent="0.2">
      <c r="B1484" s="63" t="s">
        <v>29</v>
      </c>
      <c r="C1484" s="63" t="s">
        <v>29</v>
      </c>
      <c r="D1484" s="63" t="s">
        <v>29</v>
      </c>
      <c r="E1484" s="67"/>
    </row>
    <row r="1485" spans="2:5" s="1" customFormat="1" ht="13.9" customHeight="1" x14ac:dyDescent="0.2">
      <c r="B1485" s="63" t="s">
        <v>29</v>
      </c>
      <c r="C1485" s="63" t="s">
        <v>29</v>
      </c>
      <c r="D1485" s="63" t="s">
        <v>29</v>
      </c>
      <c r="E1485" s="67"/>
    </row>
    <row r="1486" spans="2:5" s="1" customFormat="1" ht="13.9" customHeight="1" x14ac:dyDescent="0.2">
      <c r="B1486" s="63" t="s">
        <v>29</v>
      </c>
      <c r="C1486" s="63" t="s">
        <v>29</v>
      </c>
      <c r="D1486" s="63" t="s">
        <v>29</v>
      </c>
      <c r="E1486" s="67"/>
    </row>
    <row r="1487" spans="2:5" s="1" customFormat="1" ht="13.9" customHeight="1" x14ac:dyDescent="0.2">
      <c r="B1487" s="63" t="s">
        <v>29</v>
      </c>
      <c r="C1487" s="63" t="s">
        <v>29</v>
      </c>
      <c r="D1487" s="63" t="s">
        <v>29</v>
      </c>
      <c r="E1487" s="67"/>
    </row>
    <row r="1488" spans="2:5" s="1" customFormat="1" ht="13.9" customHeight="1" x14ac:dyDescent="0.2">
      <c r="B1488" s="63" t="s">
        <v>29</v>
      </c>
      <c r="C1488" s="63" t="s">
        <v>29</v>
      </c>
      <c r="D1488" s="63" t="s">
        <v>29</v>
      </c>
      <c r="E1488" s="67"/>
    </row>
    <row r="1489" spans="2:5" s="1" customFormat="1" ht="13.9" customHeight="1" x14ac:dyDescent="0.2">
      <c r="B1489" s="63" t="s">
        <v>29</v>
      </c>
      <c r="C1489" s="63" t="s">
        <v>29</v>
      </c>
      <c r="D1489" s="63" t="s">
        <v>29</v>
      </c>
      <c r="E1489" s="67"/>
    </row>
    <row r="1490" spans="2:5" s="1" customFormat="1" ht="13.9" customHeight="1" x14ac:dyDescent="0.2">
      <c r="B1490" s="63" t="s">
        <v>29</v>
      </c>
      <c r="C1490" s="63" t="s">
        <v>29</v>
      </c>
      <c r="D1490" s="63" t="s">
        <v>29</v>
      </c>
      <c r="E1490" s="67"/>
    </row>
    <row r="1491" spans="2:5" s="1" customFormat="1" ht="13.9" customHeight="1" x14ac:dyDescent="0.2">
      <c r="B1491" s="63" t="s">
        <v>29</v>
      </c>
      <c r="C1491" s="63" t="s">
        <v>29</v>
      </c>
      <c r="D1491" s="63" t="s">
        <v>29</v>
      </c>
      <c r="E1491" s="67"/>
    </row>
    <row r="1492" spans="2:5" s="1" customFormat="1" ht="13.9" customHeight="1" x14ac:dyDescent="0.2">
      <c r="B1492" s="63" t="s">
        <v>29</v>
      </c>
      <c r="C1492" s="63" t="s">
        <v>29</v>
      </c>
      <c r="D1492" s="63" t="s">
        <v>29</v>
      </c>
      <c r="E1492" s="67"/>
    </row>
    <row r="1493" spans="2:5" s="1" customFormat="1" ht="13.9" customHeight="1" x14ac:dyDescent="0.2">
      <c r="E1493" s="67"/>
    </row>
    <row r="1494" spans="2:5" s="1" customFormat="1" ht="13.9" customHeight="1" x14ac:dyDescent="0.2">
      <c r="E1494" s="67"/>
    </row>
    <row r="1495" spans="2:5" s="1" customFormat="1" ht="13.9" customHeight="1" x14ac:dyDescent="0.2">
      <c r="E1495" s="67"/>
    </row>
    <row r="1496" spans="2:5" s="1" customFormat="1" ht="13.9" customHeight="1" x14ac:dyDescent="0.2">
      <c r="E1496" s="67"/>
    </row>
    <row r="1497" spans="2:5" s="1" customFormat="1" ht="13.9" customHeight="1" x14ac:dyDescent="0.2">
      <c r="E1497" s="67"/>
    </row>
    <row r="1498" spans="2:5" s="1" customFormat="1" ht="13.9" customHeight="1" x14ac:dyDescent="0.2">
      <c r="E1498" s="67"/>
    </row>
    <row r="1499" spans="2:5" s="1" customFormat="1" ht="13.9" customHeight="1" x14ac:dyDescent="0.2">
      <c r="E1499" s="67"/>
    </row>
    <row r="1500" spans="2:5" s="1" customFormat="1" ht="13.9" customHeight="1" x14ac:dyDescent="0.2">
      <c r="E1500" s="67"/>
    </row>
    <row r="1501" spans="2:5" s="1" customFormat="1" ht="13.9" customHeight="1" x14ac:dyDescent="0.2">
      <c r="E1501" s="67"/>
    </row>
    <row r="1502" spans="2:5" s="1" customFormat="1" ht="13.9" customHeight="1" x14ac:dyDescent="0.2">
      <c r="E1502" s="67"/>
    </row>
    <row r="1503" spans="2:5" s="1" customFormat="1" ht="13.9" customHeight="1" x14ac:dyDescent="0.2">
      <c r="E1503" s="67"/>
    </row>
    <row r="1504" spans="2:5" s="1" customFormat="1" ht="13.9" customHeight="1" x14ac:dyDescent="0.2">
      <c r="E1504" s="67"/>
    </row>
    <row r="1505" spans="5:5" s="1" customFormat="1" ht="13.9" customHeight="1" x14ac:dyDescent="0.2">
      <c r="E1505" s="67"/>
    </row>
    <row r="1506" spans="5:5" s="1" customFormat="1" ht="13.9" customHeight="1" x14ac:dyDescent="0.2">
      <c r="E1506" s="67"/>
    </row>
    <row r="1507" spans="5:5" s="1" customFormat="1" ht="13.9" customHeight="1" x14ac:dyDescent="0.2">
      <c r="E1507" s="67"/>
    </row>
    <row r="1508" spans="5:5" s="1" customFormat="1" ht="13.9" customHeight="1" x14ac:dyDescent="0.2">
      <c r="E1508" s="67"/>
    </row>
    <row r="1509" spans="5:5" s="1" customFormat="1" ht="13.9" customHeight="1" x14ac:dyDescent="0.2">
      <c r="E1509" s="67"/>
    </row>
    <row r="1510" spans="5:5" s="1" customFormat="1" ht="13.9" customHeight="1" x14ac:dyDescent="0.2">
      <c r="E1510" s="67"/>
    </row>
    <row r="1511" spans="5:5" s="1" customFormat="1" ht="13.9" customHeight="1" x14ac:dyDescent="0.2">
      <c r="E1511" s="67"/>
    </row>
    <row r="1512" spans="5:5" s="1" customFormat="1" ht="13.9" customHeight="1" x14ac:dyDescent="0.2">
      <c r="E1512" s="67"/>
    </row>
    <row r="1513" spans="5:5" s="1" customFormat="1" ht="13.9" customHeight="1" x14ac:dyDescent="0.2">
      <c r="E1513" s="67"/>
    </row>
    <row r="1514" spans="5:5" s="1" customFormat="1" ht="13.9" customHeight="1" x14ac:dyDescent="0.2">
      <c r="E1514" s="67"/>
    </row>
    <row r="1515" spans="5:5" s="1" customFormat="1" ht="13.9" customHeight="1" x14ac:dyDescent="0.2">
      <c r="E1515" s="67"/>
    </row>
    <row r="1516" spans="5:5" s="1" customFormat="1" ht="13.9" customHeight="1" x14ac:dyDescent="0.2">
      <c r="E1516" s="67"/>
    </row>
    <row r="1517" spans="5:5" s="1" customFormat="1" ht="13.9" customHeight="1" x14ac:dyDescent="0.2">
      <c r="E1517" s="67"/>
    </row>
    <row r="1518" spans="5:5" s="1" customFormat="1" ht="13.9" customHeight="1" x14ac:dyDescent="0.2">
      <c r="E1518" s="67"/>
    </row>
    <row r="1519" spans="5:5" s="1" customFormat="1" ht="13.9" customHeight="1" x14ac:dyDescent="0.2">
      <c r="E1519" s="67"/>
    </row>
    <row r="1520" spans="5:5" s="1" customFormat="1" ht="13.9" customHeight="1" x14ac:dyDescent="0.2">
      <c r="E1520" s="67"/>
    </row>
    <row r="1521" spans="5:5" s="1" customFormat="1" ht="13.9" customHeight="1" x14ac:dyDescent="0.2">
      <c r="E1521" s="67"/>
    </row>
    <row r="1522" spans="5:5" s="1" customFormat="1" ht="13.9" customHeight="1" x14ac:dyDescent="0.2">
      <c r="E1522" s="67"/>
    </row>
    <row r="1523" spans="5:5" s="1" customFormat="1" ht="13.9" customHeight="1" x14ac:dyDescent="0.2">
      <c r="E1523" s="67"/>
    </row>
    <row r="1524" spans="5:5" s="1" customFormat="1" ht="13.9" customHeight="1" x14ac:dyDescent="0.2">
      <c r="E1524" s="67"/>
    </row>
    <row r="1525" spans="5:5" s="1" customFormat="1" ht="13.9" customHeight="1" x14ac:dyDescent="0.2">
      <c r="E1525" s="67"/>
    </row>
    <row r="1526" spans="5:5" s="1" customFormat="1" ht="13.9" customHeight="1" x14ac:dyDescent="0.2">
      <c r="E1526" s="67"/>
    </row>
    <row r="1527" spans="5:5" s="1" customFormat="1" ht="13.9" customHeight="1" x14ac:dyDescent="0.2">
      <c r="E1527" s="67"/>
    </row>
    <row r="1528" spans="5:5" s="1" customFormat="1" ht="13.9" customHeight="1" x14ac:dyDescent="0.2">
      <c r="E1528" s="67"/>
    </row>
    <row r="1529" spans="5:5" s="1" customFormat="1" ht="13.9" customHeight="1" x14ac:dyDescent="0.2">
      <c r="E1529" s="67"/>
    </row>
    <row r="1530" spans="5:5" s="1" customFormat="1" ht="13.9" customHeight="1" x14ac:dyDescent="0.2">
      <c r="E1530" s="67"/>
    </row>
    <row r="1531" spans="5:5" s="1" customFormat="1" ht="13.9" customHeight="1" x14ac:dyDescent="0.2">
      <c r="E1531" s="67"/>
    </row>
    <row r="1532" spans="5:5" s="1" customFormat="1" ht="13.9" customHeight="1" x14ac:dyDescent="0.2">
      <c r="E1532" s="67"/>
    </row>
    <row r="1533" spans="5:5" s="1" customFormat="1" ht="13.9" customHeight="1" x14ac:dyDescent="0.2">
      <c r="E1533" s="67"/>
    </row>
    <row r="1534" spans="5:5" s="1" customFormat="1" ht="13.9" customHeight="1" x14ac:dyDescent="0.2">
      <c r="E1534" s="67"/>
    </row>
    <row r="1535" spans="5:5" s="1" customFormat="1" ht="13.9" customHeight="1" x14ac:dyDescent="0.2">
      <c r="E1535" s="67"/>
    </row>
    <row r="1536" spans="5:5" s="1" customFormat="1" ht="13.9" customHeight="1" x14ac:dyDescent="0.2">
      <c r="E1536" s="67"/>
    </row>
    <row r="1537" spans="5:5" s="1" customFormat="1" ht="13.9" customHeight="1" x14ac:dyDescent="0.2">
      <c r="E1537" s="67"/>
    </row>
    <row r="1538" spans="5:5" s="1" customFormat="1" ht="13.9" customHeight="1" x14ac:dyDescent="0.2">
      <c r="E1538" s="67"/>
    </row>
    <row r="1539" spans="5:5" s="1" customFormat="1" ht="13.9" customHeight="1" x14ac:dyDescent="0.2">
      <c r="E1539" s="67"/>
    </row>
    <row r="1540" spans="5:5" s="1" customFormat="1" ht="13.9" customHeight="1" x14ac:dyDescent="0.2">
      <c r="E1540" s="67"/>
    </row>
    <row r="1541" spans="5:5" s="1" customFormat="1" ht="13.9" customHeight="1" x14ac:dyDescent="0.2">
      <c r="E1541" s="67"/>
    </row>
    <row r="1542" spans="5:5" s="1" customFormat="1" ht="13.9" customHeight="1" x14ac:dyDescent="0.2">
      <c r="E1542" s="67"/>
    </row>
    <row r="1543" spans="5:5" s="1" customFormat="1" ht="13.9" customHeight="1" x14ac:dyDescent="0.2">
      <c r="E1543" s="67"/>
    </row>
    <row r="1544" spans="5:5" s="1" customFormat="1" ht="13.9" customHeight="1" x14ac:dyDescent="0.2">
      <c r="E1544" s="67"/>
    </row>
    <row r="1545" spans="5:5" s="1" customFormat="1" ht="13.9" customHeight="1" x14ac:dyDescent="0.2">
      <c r="E1545" s="67"/>
    </row>
    <row r="1546" spans="5:5" s="1" customFormat="1" ht="13.9" customHeight="1" x14ac:dyDescent="0.2">
      <c r="E1546" s="67"/>
    </row>
    <row r="1547" spans="5:5" s="1" customFormat="1" ht="13.9" customHeight="1" x14ac:dyDescent="0.2">
      <c r="E1547" s="67"/>
    </row>
    <row r="1548" spans="5:5" s="1" customFormat="1" ht="13.9" customHeight="1" x14ac:dyDescent="0.2">
      <c r="E1548" s="67"/>
    </row>
    <row r="1549" spans="5:5" s="1" customFormat="1" ht="13.9" customHeight="1" x14ac:dyDescent="0.2">
      <c r="E1549" s="67"/>
    </row>
    <row r="1550" spans="5:5" s="1" customFormat="1" ht="13.9" customHeight="1" x14ac:dyDescent="0.2">
      <c r="E1550" s="67"/>
    </row>
    <row r="1551" spans="5:5" s="1" customFormat="1" ht="13.9" customHeight="1" x14ac:dyDescent="0.2">
      <c r="E1551" s="67"/>
    </row>
    <row r="1552" spans="5:5" s="1" customFormat="1" ht="13.9" customHeight="1" x14ac:dyDescent="0.2">
      <c r="E1552" s="67"/>
    </row>
    <row r="1553" spans="5:5" s="1" customFormat="1" ht="13.9" customHeight="1" x14ac:dyDescent="0.2">
      <c r="E1553" s="67"/>
    </row>
    <row r="1554" spans="5:5" s="1" customFormat="1" ht="13.9" customHeight="1" x14ac:dyDescent="0.2">
      <c r="E1554" s="67"/>
    </row>
    <row r="1555" spans="5:5" s="1" customFormat="1" ht="13.9" customHeight="1" x14ac:dyDescent="0.2">
      <c r="E1555" s="67"/>
    </row>
    <row r="1556" spans="5:5" s="1" customFormat="1" ht="13.9" customHeight="1" x14ac:dyDescent="0.2">
      <c r="E1556" s="67"/>
    </row>
    <row r="1557" spans="5:5" s="1" customFormat="1" ht="13.9" customHeight="1" x14ac:dyDescent="0.2">
      <c r="E1557" s="67"/>
    </row>
    <row r="1558" spans="5:5" s="1" customFormat="1" ht="13.9" customHeight="1" x14ac:dyDescent="0.2">
      <c r="E1558" s="67"/>
    </row>
    <row r="1559" spans="5:5" s="1" customFormat="1" ht="13.9" customHeight="1" x14ac:dyDescent="0.2">
      <c r="E1559" s="67"/>
    </row>
    <row r="1560" spans="5:5" s="1" customFormat="1" ht="13.9" customHeight="1" x14ac:dyDescent="0.2">
      <c r="E1560" s="67"/>
    </row>
    <row r="1561" spans="5:5" s="1" customFormat="1" ht="13.9" customHeight="1" x14ac:dyDescent="0.2">
      <c r="E1561" s="67"/>
    </row>
    <row r="1562" spans="5:5" s="1" customFormat="1" ht="13.9" customHeight="1" x14ac:dyDescent="0.2">
      <c r="E1562" s="67"/>
    </row>
    <row r="1563" spans="5:5" s="1" customFormat="1" ht="13.9" customHeight="1" x14ac:dyDescent="0.2">
      <c r="E1563" s="67"/>
    </row>
    <row r="1564" spans="5:5" s="1" customFormat="1" ht="13.9" customHeight="1" x14ac:dyDescent="0.2">
      <c r="E1564" s="67"/>
    </row>
    <row r="1565" spans="5:5" s="1" customFormat="1" ht="13.9" customHeight="1" x14ac:dyDescent="0.2">
      <c r="E1565" s="67"/>
    </row>
    <row r="1566" spans="5:5" s="1" customFormat="1" ht="13.9" customHeight="1" x14ac:dyDescent="0.2">
      <c r="E1566" s="67"/>
    </row>
    <row r="1567" spans="5:5" s="1" customFormat="1" ht="13.9" customHeight="1" x14ac:dyDescent="0.2">
      <c r="E1567" s="67"/>
    </row>
    <row r="1568" spans="5:5" s="1" customFormat="1" ht="13.9" customHeight="1" x14ac:dyDescent="0.2">
      <c r="E1568" s="67"/>
    </row>
    <row r="1569" spans="5:5" s="1" customFormat="1" ht="13.9" customHeight="1" x14ac:dyDescent="0.2">
      <c r="E1569" s="67"/>
    </row>
    <row r="1570" spans="5:5" s="1" customFormat="1" ht="13.9" customHeight="1" x14ac:dyDescent="0.2">
      <c r="E1570" s="67"/>
    </row>
    <row r="1571" spans="5:5" s="1" customFormat="1" ht="13.9" customHeight="1" x14ac:dyDescent="0.2">
      <c r="E1571" s="67"/>
    </row>
    <row r="1572" spans="5:5" s="1" customFormat="1" ht="13.9" customHeight="1" x14ac:dyDescent="0.2">
      <c r="E1572" s="67"/>
    </row>
    <row r="1573" spans="5:5" s="1" customFormat="1" ht="13.9" customHeight="1" x14ac:dyDescent="0.2">
      <c r="E1573" s="67"/>
    </row>
    <row r="1574" spans="5:5" s="1" customFormat="1" ht="13.9" customHeight="1" x14ac:dyDescent="0.2">
      <c r="E1574" s="67"/>
    </row>
    <row r="1575" spans="5:5" s="1" customFormat="1" ht="13.9" customHeight="1" x14ac:dyDescent="0.2">
      <c r="E1575" s="67"/>
    </row>
    <row r="1576" spans="5:5" s="1" customFormat="1" ht="13.9" customHeight="1" x14ac:dyDescent="0.2">
      <c r="E1576" s="67"/>
    </row>
    <row r="1577" spans="5:5" s="1" customFormat="1" ht="13.9" customHeight="1" x14ac:dyDescent="0.2">
      <c r="E1577" s="67"/>
    </row>
    <row r="1578" spans="5:5" s="1" customFormat="1" ht="13.9" customHeight="1" x14ac:dyDescent="0.2">
      <c r="E1578" s="67"/>
    </row>
    <row r="1579" spans="5:5" s="1" customFormat="1" ht="13.9" customHeight="1" x14ac:dyDescent="0.2">
      <c r="E1579" s="67"/>
    </row>
    <row r="1580" spans="5:5" s="1" customFormat="1" ht="13.9" customHeight="1" x14ac:dyDescent="0.2">
      <c r="E1580" s="67"/>
    </row>
    <row r="1581" spans="5:5" s="1" customFormat="1" ht="13.9" customHeight="1" x14ac:dyDescent="0.2">
      <c r="E1581" s="67"/>
    </row>
    <row r="1582" spans="5:5" s="1" customFormat="1" ht="13.9" customHeight="1" x14ac:dyDescent="0.2">
      <c r="E1582" s="67"/>
    </row>
    <row r="1583" spans="5:5" s="1" customFormat="1" ht="13.9" customHeight="1" x14ac:dyDescent="0.2">
      <c r="E1583" s="67"/>
    </row>
    <row r="1584" spans="5:5" s="1" customFormat="1" ht="13.9" customHeight="1" x14ac:dyDescent="0.2">
      <c r="E1584" s="67"/>
    </row>
    <row r="1585" spans="5:5" s="1" customFormat="1" ht="13.9" customHeight="1" x14ac:dyDescent="0.2">
      <c r="E1585" s="67"/>
    </row>
    <row r="1586" spans="5:5" s="1" customFormat="1" ht="13.9" customHeight="1" x14ac:dyDescent="0.2">
      <c r="E1586" s="67"/>
    </row>
    <row r="1587" spans="5:5" s="1" customFormat="1" ht="13.9" customHeight="1" x14ac:dyDescent="0.2">
      <c r="E1587" s="67"/>
    </row>
    <row r="1588" spans="5:5" s="1" customFormat="1" ht="13.9" customHeight="1" x14ac:dyDescent="0.2">
      <c r="E1588" s="67"/>
    </row>
    <row r="1589" spans="5:5" s="1" customFormat="1" ht="13.9" customHeight="1" x14ac:dyDescent="0.2">
      <c r="E1589" s="67"/>
    </row>
    <row r="1590" spans="5:5" s="1" customFormat="1" ht="13.9" customHeight="1" x14ac:dyDescent="0.2">
      <c r="E1590" s="67"/>
    </row>
    <row r="1591" spans="5:5" s="1" customFormat="1" ht="13.9" customHeight="1" x14ac:dyDescent="0.2">
      <c r="E1591" s="67"/>
    </row>
    <row r="1592" spans="5:5" s="1" customFormat="1" ht="13.9" customHeight="1" x14ac:dyDescent="0.2">
      <c r="E1592" s="67"/>
    </row>
    <row r="1593" spans="5:5" s="1" customFormat="1" ht="13.9" customHeight="1" x14ac:dyDescent="0.2">
      <c r="E1593" s="67"/>
    </row>
    <row r="1594" spans="5:5" s="1" customFormat="1" ht="13.9" customHeight="1" x14ac:dyDescent="0.2">
      <c r="E1594" s="67"/>
    </row>
    <row r="1595" spans="5:5" s="1" customFormat="1" ht="13.9" customHeight="1" x14ac:dyDescent="0.2">
      <c r="E1595" s="67"/>
    </row>
    <row r="1596" spans="5:5" s="1" customFormat="1" ht="13.9" customHeight="1" x14ac:dyDescent="0.2">
      <c r="E1596" s="67"/>
    </row>
    <row r="1597" spans="5:5" s="1" customFormat="1" ht="13.9" customHeight="1" x14ac:dyDescent="0.2">
      <c r="E1597" s="67"/>
    </row>
    <row r="1598" spans="5:5" s="1" customFormat="1" ht="13.9" customHeight="1" x14ac:dyDescent="0.2">
      <c r="E1598" s="67"/>
    </row>
    <row r="1599" spans="5:5" s="1" customFormat="1" ht="13.9" customHeight="1" x14ac:dyDescent="0.2">
      <c r="E1599" s="67"/>
    </row>
    <row r="1600" spans="5:5" s="1" customFormat="1" ht="13.9" customHeight="1" x14ac:dyDescent="0.2">
      <c r="E1600" s="67"/>
    </row>
    <row r="1601" spans="5:5" s="1" customFormat="1" ht="13.9" customHeight="1" x14ac:dyDescent="0.2">
      <c r="E1601" s="67"/>
    </row>
    <row r="1602" spans="5:5" s="1" customFormat="1" ht="13.9" customHeight="1" x14ac:dyDescent="0.2">
      <c r="E1602" s="67"/>
    </row>
    <row r="1603" spans="5:5" s="1" customFormat="1" ht="13.9" customHeight="1" x14ac:dyDescent="0.2">
      <c r="E1603" s="67"/>
    </row>
    <row r="1604" spans="5:5" s="1" customFormat="1" ht="13.9" customHeight="1" x14ac:dyDescent="0.2">
      <c r="E1604" s="67"/>
    </row>
    <row r="1605" spans="5:5" s="1" customFormat="1" ht="13.9" customHeight="1" x14ac:dyDescent="0.2">
      <c r="E1605" s="67"/>
    </row>
    <row r="1606" spans="5:5" s="1" customFormat="1" ht="13.9" customHeight="1" x14ac:dyDescent="0.2">
      <c r="E1606" s="67"/>
    </row>
    <row r="1607" spans="5:5" s="1" customFormat="1" ht="13.9" customHeight="1" x14ac:dyDescent="0.2">
      <c r="E1607" s="67"/>
    </row>
    <row r="1608" spans="5:5" s="1" customFormat="1" ht="13.9" customHeight="1" x14ac:dyDescent="0.2">
      <c r="E1608" s="67"/>
    </row>
    <row r="1609" spans="5:5" s="1" customFormat="1" ht="13.9" customHeight="1" x14ac:dyDescent="0.2">
      <c r="E1609" s="67"/>
    </row>
    <row r="1610" spans="5:5" s="1" customFormat="1" ht="13.9" customHeight="1" x14ac:dyDescent="0.2">
      <c r="E1610" s="67"/>
    </row>
    <row r="1611" spans="5:5" s="1" customFormat="1" ht="13.9" customHeight="1" x14ac:dyDescent="0.2">
      <c r="E1611" s="67"/>
    </row>
    <row r="1612" spans="5:5" s="1" customFormat="1" ht="13.9" customHeight="1" x14ac:dyDescent="0.2">
      <c r="E1612" s="67"/>
    </row>
    <row r="1613" spans="5:5" s="1" customFormat="1" ht="13.9" customHeight="1" x14ac:dyDescent="0.2">
      <c r="E1613" s="67"/>
    </row>
    <row r="1614" spans="5:5" s="1" customFormat="1" ht="13.9" customHeight="1" x14ac:dyDescent="0.2">
      <c r="E1614" s="67"/>
    </row>
    <row r="1615" spans="5:5" s="1" customFormat="1" ht="13.9" customHeight="1" x14ac:dyDescent="0.2">
      <c r="E1615" s="67"/>
    </row>
    <row r="1616" spans="5:5" s="1" customFormat="1" ht="13.9" customHeight="1" x14ac:dyDescent="0.2">
      <c r="E1616" s="67"/>
    </row>
    <row r="1617" spans="5:5" s="1" customFormat="1" ht="13.9" customHeight="1" x14ac:dyDescent="0.2">
      <c r="E1617" s="67"/>
    </row>
    <row r="1618" spans="5:5" s="1" customFormat="1" ht="13.9" customHeight="1" x14ac:dyDescent="0.2">
      <c r="E1618" s="67"/>
    </row>
    <row r="1619" spans="5:5" s="1" customFormat="1" ht="13.9" customHeight="1" x14ac:dyDescent="0.2">
      <c r="E1619" s="67"/>
    </row>
    <row r="1620" spans="5:5" s="1" customFormat="1" ht="13.9" customHeight="1" x14ac:dyDescent="0.2">
      <c r="E1620" s="67"/>
    </row>
    <row r="1621" spans="5:5" s="1" customFormat="1" ht="13.9" customHeight="1" x14ac:dyDescent="0.2">
      <c r="E1621" s="67"/>
    </row>
    <row r="1622" spans="5:5" s="1" customFormat="1" ht="13.9" customHeight="1" x14ac:dyDescent="0.2">
      <c r="E1622" s="67"/>
    </row>
    <row r="1623" spans="5:5" s="1" customFormat="1" ht="13.9" customHeight="1" x14ac:dyDescent="0.2">
      <c r="E1623" s="67"/>
    </row>
    <row r="1624" spans="5:5" s="1" customFormat="1" ht="13.9" customHeight="1" x14ac:dyDescent="0.2">
      <c r="E1624" s="67"/>
    </row>
    <row r="1625" spans="5:5" s="1" customFormat="1" ht="13.9" customHeight="1" x14ac:dyDescent="0.2">
      <c r="E1625" s="67"/>
    </row>
    <row r="1626" spans="5:5" s="1" customFormat="1" ht="13.9" customHeight="1" x14ac:dyDescent="0.2">
      <c r="E1626" s="67"/>
    </row>
    <row r="1627" spans="5:5" s="1" customFormat="1" ht="13.9" customHeight="1" x14ac:dyDescent="0.2">
      <c r="E1627" s="67"/>
    </row>
    <row r="1628" spans="5:5" s="1" customFormat="1" ht="13.9" customHeight="1" x14ac:dyDescent="0.2">
      <c r="E1628" s="67"/>
    </row>
    <row r="1629" spans="5:5" s="1" customFormat="1" ht="13.9" customHeight="1" x14ac:dyDescent="0.2">
      <c r="E1629" s="67"/>
    </row>
    <row r="1630" spans="5:5" s="1" customFormat="1" ht="13.9" customHeight="1" x14ac:dyDescent="0.2">
      <c r="E1630" s="67"/>
    </row>
    <row r="1631" spans="5:5" s="1" customFormat="1" ht="13.9" customHeight="1" x14ac:dyDescent="0.2">
      <c r="E1631" s="67"/>
    </row>
    <row r="1632" spans="5:5" s="1" customFormat="1" ht="13.9" customHeight="1" x14ac:dyDescent="0.2">
      <c r="E1632" s="67"/>
    </row>
    <row r="1633" spans="5:5" s="1" customFormat="1" ht="13.9" customHeight="1" x14ac:dyDescent="0.2">
      <c r="E1633" s="67"/>
    </row>
    <row r="1634" spans="5:5" s="1" customFormat="1" ht="13.9" customHeight="1" x14ac:dyDescent="0.2">
      <c r="E1634" s="67"/>
    </row>
    <row r="1635" spans="5:5" s="1" customFormat="1" ht="13.9" customHeight="1" x14ac:dyDescent="0.2">
      <c r="E1635" s="67"/>
    </row>
    <row r="1636" spans="5:5" s="1" customFormat="1" ht="13.9" customHeight="1" x14ac:dyDescent="0.2">
      <c r="E1636" s="67"/>
    </row>
    <row r="1637" spans="5:5" s="1" customFormat="1" ht="13.9" customHeight="1" x14ac:dyDescent="0.2">
      <c r="E1637" s="67"/>
    </row>
    <row r="1638" spans="5:5" s="1" customFormat="1" ht="13.9" customHeight="1" x14ac:dyDescent="0.2">
      <c r="E1638" s="67"/>
    </row>
    <row r="1639" spans="5:5" s="1" customFormat="1" ht="13.9" customHeight="1" x14ac:dyDescent="0.2">
      <c r="E1639" s="67"/>
    </row>
    <row r="1640" spans="5:5" s="1" customFormat="1" ht="13.9" customHeight="1" x14ac:dyDescent="0.2">
      <c r="E1640" s="67"/>
    </row>
    <row r="1641" spans="5:5" s="1" customFormat="1" ht="13.9" customHeight="1" x14ac:dyDescent="0.2">
      <c r="E1641" s="67"/>
    </row>
    <row r="1642" spans="5:5" s="1" customFormat="1" ht="13.9" customHeight="1" x14ac:dyDescent="0.2">
      <c r="E1642" s="67"/>
    </row>
    <row r="1643" spans="5:5" s="1" customFormat="1" ht="13.9" customHeight="1" x14ac:dyDescent="0.2">
      <c r="E1643" s="67"/>
    </row>
    <row r="1644" spans="5:5" s="1" customFormat="1" ht="13.9" customHeight="1" x14ac:dyDescent="0.2">
      <c r="E1644" s="67"/>
    </row>
    <row r="1645" spans="5:5" s="1" customFormat="1" ht="13.9" customHeight="1" x14ac:dyDescent="0.2">
      <c r="E1645" s="67"/>
    </row>
    <row r="1646" spans="5:5" s="1" customFormat="1" ht="13.9" customHeight="1" x14ac:dyDescent="0.2">
      <c r="E1646" s="67"/>
    </row>
    <row r="1647" spans="5:5" s="1" customFormat="1" ht="13.9" customHeight="1" x14ac:dyDescent="0.2">
      <c r="E1647" s="67"/>
    </row>
    <row r="1648" spans="5:5" s="1" customFormat="1" ht="13.9" customHeight="1" x14ac:dyDescent="0.2">
      <c r="E1648" s="67"/>
    </row>
    <row r="1649" spans="5:5" s="1" customFormat="1" ht="13.9" customHeight="1" x14ac:dyDescent="0.2">
      <c r="E1649" s="67"/>
    </row>
    <row r="1650" spans="5:5" s="1" customFormat="1" ht="13.9" customHeight="1" x14ac:dyDescent="0.2">
      <c r="E1650" s="67"/>
    </row>
    <row r="1651" spans="5:5" s="1" customFormat="1" ht="13.9" customHeight="1" x14ac:dyDescent="0.2">
      <c r="E1651" s="67"/>
    </row>
    <row r="1652" spans="5:5" s="1" customFormat="1" ht="13.9" customHeight="1" x14ac:dyDescent="0.2">
      <c r="E1652" s="67"/>
    </row>
    <row r="1653" spans="5:5" s="1" customFormat="1" ht="13.9" customHeight="1" x14ac:dyDescent="0.2">
      <c r="E1653" s="67"/>
    </row>
    <row r="1654" spans="5:5" s="1" customFormat="1" ht="13.9" customHeight="1" x14ac:dyDescent="0.2">
      <c r="E1654" s="67"/>
    </row>
    <row r="1655" spans="5:5" s="1" customFormat="1" ht="13.9" customHeight="1" x14ac:dyDescent="0.2">
      <c r="E1655" s="67"/>
    </row>
    <row r="1656" spans="5:5" s="1" customFormat="1" ht="13.9" customHeight="1" x14ac:dyDescent="0.2">
      <c r="E1656" s="67"/>
    </row>
    <row r="1657" spans="5:5" s="1" customFormat="1" ht="13.9" customHeight="1" x14ac:dyDescent="0.2">
      <c r="E1657" s="67"/>
    </row>
    <row r="1658" spans="5:5" s="1" customFormat="1" ht="13.9" customHeight="1" x14ac:dyDescent="0.2">
      <c r="E1658" s="67"/>
    </row>
    <row r="1659" spans="5:5" s="1" customFormat="1" ht="13.9" customHeight="1" x14ac:dyDescent="0.2">
      <c r="E1659" s="67"/>
    </row>
    <row r="1660" spans="5:5" s="1" customFormat="1" ht="13.9" customHeight="1" x14ac:dyDescent="0.2">
      <c r="E1660" s="67"/>
    </row>
    <row r="1661" spans="5:5" s="1" customFormat="1" ht="13.9" customHeight="1" x14ac:dyDescent="0.2">
      <c r="E1661" s="67"/>
    </row>
    <row r="1662" spans="5:5" s="1" customFormat="1" ht="13.9" customHeight="1" x14ac:dyDescent="0.2">
      <c r="E1662" s="67"/>
    </row>
    <row r="1663" spans="5:5" s="1" customFormat="1" ht="13.9" customHeight="1" x14ac:dyDescent="0.2">
      <c r="E1663" s="67"/>
    </row>
    <row r="1664" spans="5:5" s="1" customFormat="1" ht="13.9" customHeight="1" x14ac:dyDescent="0.2">
      <c r="E1664" s="67"/>
    </row>
    <row r="1665" spans="5:5" s="1" customFormat="1" ht="13.9" customHeight="1" x14ac:dyDescent="0.2">
      <c r="E1665" s="67"/>
    </row>
    <row r="1666" spans="5:5" s="1" customFormat="1" ht="13.9" customHeight="1" x14ac:dyDescent="0.2">
      <c r="E1666" s="67"/>
    </row>
    <row r="1667" spans="5:5" s="1" customFormat="1" ht="13.9" customHeight="1" x14ac:dyDescent="0.2">
      <c r="E1667" s="67"/>
    </row>
    <row r="1668" spans="5:5" s="1" customFormat="1" ht="13.9" customHeight="1" x14ac:dyDescent="0.2">
      <c r="E1668" s="67"/>
    </row>
    <row r="1669" spans="5:5" s="1" customFormat="1" ht="13.9" customHeight="1" x14ac:dyDescent="0.2">
      <c r="E1669" s="67"/>
    </row>
    <row r="1670" spans="5:5" s="1" customFormat="1" ht="13.9" customHeight="1" x14ac:dyDescent="0.2">
      <c r="E1670" s="67"/>
    </row>
    <row r="1671" spans="5:5" s="1" customFormat="1" ht="13.9" customHeight="1" x14ac:dyDescent="0.2">
      <c r="E1671" s="67"/>
    </row>
    <row r="1672" spans="5:5" s="1" customFormat="1" ht="13.9" customHeight="1" x14ac:dyDescent="0.2">
      <c r="E1672" s="67"/>
    </row>
    <row r="1673" spans="5:5" s="1" customFormat="1" ht="13.9" customHeight="1" x14ac:dyDescent="0.2">
      <c r="E1673" s="67"/>
    </row>
    <row r="1674" spans="5:5" s="1" customFormat="1" ht="13.9" customHeight="1" x14ac:dyDescent="0.2">
      <c r="E1674" s="67"/>
    </row>
    <row r="1675" spans="5:5" s="1" customFormat="1" ht="13.9" customHeight="1" x14ac:dyDescent="0.2">
      <c r="E1675" s="67"/>
    </row>
    <row r="1676" spans="5:5" s="1" customFormat="1" ht="13.9" customHeight="1" x14ac:dyDescent="0.2">
      <c r="E1676" s="67"/>
    </row>
    <row r="1677" spans="5:5" s="1" customFormat="1" ht="13.9" customHeight="1" x14ac:dyDescent="0.2">
      <c r="E1677" s="67"/>
    </row>
    <row r="1678" spans="5:5" s="1" customFormat="1" ht="13.9" customHeight="1" x14ac:dyDescent="0.2">
      <c r="E1678" s="67"/>
    </row>
    <row r="1679" spans="5:5" s="1" customFormat="1" ht="13.9" customHeight="1" x14ac:dyDescent="0.2">
      <c r="E1679" s="67"/>
    </row>
    <row r="1680" spans="5:5" s="1" customFormat="1" ht="13.9" customHeight="1" x14ac:dyDescent="0.2">
      <c r="E1680" s="67"/>
    </row>
    <row r="1681" spans="5:5" s="1" customFormat="1" ht="13.9" customHeight="1" x14ac:dyDescent="0.2">
      <c r="E1681" s="67"/>
    </row>
    <row r="1682" spans="5:5" s="1" customFormat="1" ht="13.9" customHeight="1" x14ac:dyDescent="0.2">
      <c r="E1682" s="67"/>
    </row>
    <row r="1683" spans="5:5" s="1" customFormat="1" ht="13.9" customHeight="1" x14ac:dyDescent="0.2">
      <c r="E1683" s="67"/>
    </row>
    <row r="1684" spans="5:5" s="1" customFormat="1" ht="13.9" customHeight="1" x14ac:dyDescent="0.2">
      <c r="E1684" s="67"/>
    </row>
    <row r="1685" spans="5:5" s="1" customFormat="1" ht="13.9" customHeight="1" x14ac:dyDescent="0.2">
      <c r="E1685" s="67"/>
    </row>
    <row r="1686" spans="5:5" s="1" customFormat="1" ht="13.9" customHeight="1" x14ac:dyDescent="0.2">
      <c r="E1686" s="67"/>
    </row>
    <row r="1687" spans="5:5" s="1" customFormat="1" ht="13.9" customHeight="1" x14ac:dyDescent="0.2">
      <c r="E1687" s="67"/>
    </row>
    <row r="1688" spans="5:5" s="1" customFormat="1" ht="13.9" customHeight="1" x14ac:dyDescent="0.2">
      <c r="E1688" s="67"/>
    </row>
    <row r="1689" spans="5:5" s="1" customFormat="1" ht="13.9" customHeight="1" x14ac:dyDescent="0.2">
      <c r="E1689" s="67"/>
    </row>
    <row r="1690" spans="5:5" s="1" customFormat="1" ht="13.9" customHeight="1" x14ac:dyDescent="0.2">
      <c r="E1690" s="67"/>
    </row>
    <row r="1691" spans="5:5" s="1" customFormat="1" ht="13.9" customHeight="1" x14ac:dyDescent="0.2">
      <c r="E1691" s="67"/>
    </row>
    <row r="1692" spans="5:5" s="1" customFormat="1" ht="13.9" customHeight="1" x14ac:dyDescent="0.2">
      <c r="E1692" s="67"/>
    </row>
    <row r="1693" spans="5:5" s="1" customFormat="1" ht="13.9" customHeight="1" x14ac:dyDescent="0.2">
      <c r="E1693" s="67"/>
    </row>
    <row r="1694" spans="5:5" s="1" customFormat="1" ht="13.9" customHeight="1" x14ac:dyDescent="0.2">
      <c r="E1694" s="67"/>
    </row>
    <row r="1695" spans="5:5" s="1" customFormat="1" ht="13.9" customHeight="1" x14ac:dyDescent="0.2">
      <c r="E1695" s="67"/>
    </row>
    <row r="1696" spans="5:5" s="1" customFormat="1" ht="13.9" customHeight="1" x14ac:dyDescent="0.2">
      <c r="E1696" s="67"/>
    </row>
    <row r="1697" spans="5:5" s="1" customFormat="1" ht="13.9" customHeight="1" x14ac:dyDescent="0.2">
      <c r="E1697" s="67"/>
    </row>
    <row r="1698" spans="5:5" s="1" customFormat="1" ht="13.9" customHeight="1" x14ac:dyDescent="0.2">
      <c r="E1698" s="67"/>
    </row>
    <row r="1699" spans="5:5" s="1" customFormat="1" ht="13.9" customHeight="1" x14ac:dyDescent="0.2">
      <c r="E1699" s="67"/>
    </row>
    <row r="1700" spans="5:5" s="1" customFormat="1" ht="13.9" customHeight="1" x14ac:dyDescent="0.2">
      <c r="E1700" s="67"/>
    </row>
    <row r="1701" spans="5:5" s="1" customFormat="1" ht="13.9" customHeight="1" x14ac:dyDescent="0.2">
      <c r="E1701" s="67"/>
    </row>
    <row r="1702" spans="5:5" s="1" customFormat="1" ht="13.9" customHeight="1" x14ac:dyDescent="0.2">
      <c r="E1702" s="67"/>
    </row>
    <row r="1703" spans="5:5" s="1" customFormat="1" ht="13.9" customHeight="1" x14ac:dyDescent="0.2">
      <c r="E1703" s="67"/>
    </row>
    <row r="1704" spans="5:5" s="1" customFormat="1" ht="13.9" customHeight="1" x14ac:dyDescent="0.2">
      <c r="E1704" s="67"/>
    </row>
    <row r="1705" spans="5:5" s="1" customFormat="1" ht="13.9" customHeight="1" x14ac:dyDescent="0.2">
      <c r="E1705" s="67"/>
    </row>
    <row r="1706" spans="5:5" s="1" customFormat="1" ht="13.9" customHeight="1" x14ac:dyDescent="0.2">
      <c r="E1706" s="67"/>
    </row>
    <row r="1707" spans="5:5" s="1" customFormat="1" ht="13.9" customHeight="1" x14ac:dyDescent="0.2">
      <c r="E1707" s="67"/>
    </row>
    <row r="1708" spans="5:5" s="1" customFormat="1" ht="13.9" customHeight="1" x14ac:dyDescent="0.2">
      <c r="E1708" s="67"/>
    </row>
    <row r="1709" spans="5:5" s="1" customFormat="1" ht="13.9" customHeight="1" x14ac:dyDescent="0.2">
      <c r="E1709" s="67"/>
    </row>
    <row r="1710" spans="5:5" s="1" customFormat="1" ht="13.9" customHeight="1" x14ac:dyDescent="0.2">
      <c r="E1710" s="67"/>
    </row>
    <row r="1711" spans="5:5" s="1" customFormat="1" ht="13.9" customHeight="1" x14ac:dyDescent="0.2">
      <c r="E1711" s="67"/>
    </row>
    <row r="1712" spans="5:5" s="1" customFormat="1" ht="13.9" customHeight="1" x14ac:dyDescent="0.2">
      <c r="E1712" s="67"/>
    </row>
    <row r="1713" spans="5:5" s="1" customFormat="1" ht="13.9" customHeight="1" x14ac:dyDescent="0.2">
      <c r="E1713" s="67"/>
    </row>
    <row r="1714" spans="5:5" s="1" customFormat="1" ht="13.9" customHeight="1" x14ac:dyDescent="0.2">
      <c r="E1714" s="67"/>
    </row>
    <row r="1715" spans="5:5" s="1" customFormat="1" ht="13.9" customHeight="1" x14ac:dyDescent="0.2">
      <c r="E1715" s="67"/>
    </row>
    <row r="1716" spans="5:5" s="1" customFormat="1" ht="13.9" customHeight="1" x14ac:dyDescent="0.2">
      <c r="E1716" s="67"/>
    </row>
    <row r="1717" spans="5:5" s="1" customFormat="1" ht="13.9" customHeight="1" x14ac:dyDescent="0.2">
      <c r="E1717" s="67"/>
    </row>
    <row r="1718" spans="5:5" s="1" customFormat="1" ht="13.9" customHeight="1" x14ac:dyDescent="0.2">
      <c r="E1718" s="67"/>
    </row>
    <row r="1719" spans="5:5" s="1" customFormat="1" ht="13.9" customHeight="1" x14ac:dyDescent="0.2">
      <c r="E1719" s="67"/>
    </row>
    <row r="1720" spans="5:5" s="1" customFormat="1" ht="13.9" customHeight="1" x14ac:dyDescent="0.2">
      <c r="E1720" s="67"/>
    </row>
    <row r="1721" spans="5:5" s="1" customFormat="1" ht="13.9" customHeight="1" x14ac:dyDescent="0.2">
      <c r="E1721" s="67"/>
    </row>
    <row r="1722" spans="5:5" s="1" customFormat="1" ht="13.9" customHeight="1" x14ac:dyDescent="0.2">
      <c r="E1722" s="67"/>
    </row>
    <row r="1723" spans="5:5" s="1" customFormat="1" ht="13.9" customHeight="1" x14ac:dyDescent="0.2">
      <c r="E1723" s="67"/>
    </row>
    <row r="1724" spans="5:5" s="1" customFormat="1" ht="13.9" customHeight="1" x14ac:dyDescent="0.2">
      <c r="E1724" s="67"/>
    </row>
    <row r="1725" spans="5:5" s="1" customFormat="1" ht="13.9" customHeight="1" x14ac:dyDescent="0.2">
      <c r="E1725" s="67"/>
    </row>
    <row r="1726" spans="5:5" s="1" customFormat="1" ht="13.9" customHeight="1" x14ac:dyDescent="0.2">
      <c r="E1726" s="67"/>
    </row>
    <row r="1727" spans="5:5" s="1" customFormat="1" ht="13.9" customHeight="1" x14ac:dyDescent="0.2">
      <c r="E1727" s="67"/>
    </row>
    <row r="1728" spans="5:5" s="1" customFormat="1" ht="13.9" customHeight="1" x14ac:dyDescent="0.2">
      <c r="E1728" s="67"/>
    </row>
    <row r="1729" spans="5:5" s="1" customFormat="1" ht="13.9" customHeight="1" x14ac:dyDescent="0.2">
      <c r="E1729" s="67"/>
    </row>
    <row r="1730" spans="5:5" s="1" customFormat="1" ht="13.9" customHeight="1" x14ac:dyDescent="0.2">
      <c r="E1730" s="67"/>
    </row>
    <row r="1731" spans="5:5" s="1" customFormat="1" ht="13.9" customHeight="1" x14ac:dyDescent="0.2">
      <c r="E1731" s="67"/>
    </row>
    <row r="1732" spans="5:5" s="1" customFormat="1" ht="13.9" customHeight="1" x14ac:dyDescent="0.2">
      <c r="E1732" s="67"/>
    </row>
    <row r="1733" spans="5:5" s="1" customFormat="1" ht="13.9" customHeight="1" x14ac:dyDescent="0.2">
      <c r="E1733" s="67"/>
    </row>
    <row r="1734" spans="5:5" s="1" customFormat="1" ht="13.9" customHeight="1" x14ac:dyDescent="0.2">
      <c r="E1734" s="67"/>
    </row>
    <row r="1735" spans="5:5" s="1" customFormat="1" ht="13.9" customHeight="1" x14ac:dyDescent="0.2">
      <c r="E1735" s="67"/>
    </row>
    <row r="1736" spans="5:5" s="1" customFormat="1" ht="13.9" customHeight="1" x14ac:dyDescent="0.2">
      <c r="E1736" s="67"/>
    </row>
    <row r="1737" spans="5:5" s="1" customFormat="1" ht="13.9" customHeight="1" x14ac:dyDescent="0.2">
      <c r="E1737" s="67"/>
    </row>
    <row r="1738" spans="5:5" s="1" customFormat="1" ht="13.9" customHeight="1" x14ac:dyDescent="0.2">
      <c r="E1738" s="67"/>
    </row>
    <row r="1739" spans="5:5" s="1" customFormat="1" ht="13.9" customHeight="1" x14ac:dyDescent="0.2">
      <c r="E1739" s="67"/>
    </row>
    <row r="1740" spans="5:5" s="1" customFormat="1" ht="13.9" customHeight="1" x14ac:dyDescent="0.2">
      <c r="E1740" s="67"/>
    </row>
    <row r="1741" spans="5:5" s="1" customFormat="1" ht="13.9" customHeight="1" x14ac:dyDescent="0.2">
      <c r="E1741" s="67"/>
    </row>
    <row r="1742" spans="5:5" s="1" customFormat="1" ht="13.9" customHeight="1" x14ac:dyDescent="0.2">
      <c r="E1742" s="67"/>
    </row>
    <row r="1743" spans="5:5" s="1" customFormat="1" ht="13.9" customHeight="1" x14ac:dyDescent="0.2">
      <c r="E1743" s="67"/>
    </row>
    <row r="1744" spans="5:5" s="1" customFormat="1" ht="13.9" customHeight="1" x14ac:dyDescent="0.2">
      <c r="E1744" s="67"/>
    </row>
    <row r="1745" spans="5:5" s="1" customFormat="1" ht="13.9" customHeight="1" x14ac:dyDescent="0.2">
      <c r="E1745" s="67"/>
    </row>
    <row r="1746" spans="5:5" s="1" customFormat="1" ht="13.9" customHeight="1" x14ac:dyDescent="0.2">
      <c r="E1746" s="67"/>
    </row>
    <row r="1747" spans="5:5" s="1" customFormat="1" ht="13.9" customHeight="1" x14ac:dyDescent="0.2">
      <c r="E1747" s="67"/>
    </row>
    <row r="1748" spans="5:5" s="1" customFormat="1" ht="13.9" customHeight="1" x14ac:dyDescent="0.2"/>
    <row r="1749" spans="5:5" s="1" customFormat="1" ht="13.9" customHeight="1" x14ac:dyDescent="0.2"/>
    <row r="1750" spans="5:5" s="1" customFormat="1" ht="13.9" customHeight="1" x14ac:dyDescent="0.2"/>
    <row r="1751" spans="5:5" s="1" customFormat="1" ht="13.9" customHeight="1" x14ac:dyDescent="0.2"/>
    <row r="1752" spans="5:5" s="1" customFormat="1" ht="13.9" customHeight="1" x14ac:dyDescent="0.2"/>
    <row r="1753" spans="5:5" s="1" customFormat="1" ht="13.9" customHeight="1" x14ac:dyDescent="0.2"/>
    <row r="1754" spans="5:5" s="1" customFormat="1" ht="13.9" customHeight="1" x14ac:dyDescent="0.2"/>
    <row r="1755" spans="5:5" s="1" customFormat="1" ht="13.9" customHeight="1" x14ac:dyDescent="0.2"/>
    <row r="1756" spans="5:5" s="1" customFormat="1" ht="13.9" customHeight="1" x14ac:dyDescent="0.2"/>
    <row r="1757" spans="5:5" s="1" customFormat="1" ht="13.9" customHeight="1" x14ac:dyDescent="0.2"/>
    <row r="1758" spans="5:5" s="1" customFormat="1" ht="13.9" customHeight="1" x14ac:dyDescent="0.2"/>
    <row r="1759" spans="5:5" s="1" customFormat="1" ht="13.9" customHeight="1" x14ac:dyDescent="0.2"/>
    <row r="1760" spans="5:5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S12 H64:S64 H51:S51 H38:S38 H25:S25" xr:uid="{00000000-0002-0000-04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="85" zoomScaleNormal="85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I14" sqref="I14"/>
    </sheetView>
  </sheetViews>
  <sheetFormatPr defaultColWidth="9.140625" defaultRowHeight="15" x14ac:dyDescent="0.2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 x14ac:dyDescent="0.25">
      <c r="A1" s="88" t="s">
        <v>488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AZ1" s="13" t="s">
        <v>489</v>
      </c>
    </row>
    <row r="2" spans="1:143" s="4" customFormat="1" ht="16.149999999999999" customHeight="1" x14ac:dyDescent="0.25">
      <c r="AZ2" s="13" t="s">
        <v>490</v>
      </c>
    </row>
    <row r="3" spans="1:143" s="4" customFormat="1" ht="16.149999999999999" customHeight="1" x14ac:dyDescent="0.25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491</v>
      </c>
    </row>
    <row r="4" spans="1:143" s="4" customFormat="1" ht="16.149999999999999" customHeight="1" x14ac:dyDescent="0.2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86" t="s">
        <v>9</v>
      </c>
    </row>
    <row r="5" spans="1:143" s="4" customFormat="1" ht="16.149999999999999" customHeight="1" x14ac:dyDescent="0.2">
      <c r="C5" s="9"/>
      <c r="F5" s="9"/>
      <c r="G5" s="9"/>
      <c r="I5" s="10"/>
      <c r="J5" s="10"/>
      <c r="K5" s="12"/>
      <c r="L5" s="12"/>
    </row>
    <row r="6" spans="1:143" s="4" customFormat="1" ht="16.149999999999999" customHeight="1" x14ac:dyDescent="0.2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 x14ac:dyDescent="0.2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 x14ac:dyDescent="0.2">
      <c r="B8" s="8" t="s">
        <v>18</v>
      </c>
      <c r="C8" s="16"/>
      <c r="D8" s="70"/>
      <c r="E8" s="14" t="s">
        <v>492</v>
      </c>
    </row>
    <row r="9" spans="1:143" s="4" customFormat="1" ht="16.149999999999999" customHeight="1" x14ac:dyDescent="0.2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" customHeight="1" x14ac:dyDescent="0.2">
      <c r="A10" s="74"/>
      <c r="B10" s="62"/>
      <c r="C10" s="62"/>
      <c r="D10" s="19" t="s">
        <v>451</v>
      </c>
      <c r="E10" s="19" t="s">
        <v>451</v>
      </c>
      <c r="F10" s="19" t="s">
        <v>451</v>
      </c>
      <c r="G10" s="19" t="s">
        <v>451</v>
      </c>
      <c r="H10" s="19" t="s">
        <v>451</v>
      </c>
      <c r="I10" s="19" t="s">
        <v>451</v>
      </c>
      <c r="J10" s="19" t="s">
        <v>493</v>
      </c>
      <c r="K10" s="19" t="s">
        <v>493</v>
      </c>
      <c r="L10" s="19" t="s">
        <v>493</v>
      </c>
      <c r="M10" s="19" t="s">
        <v>493</v>
      </c>
      <c r="N10" s="19" t="s">
        <v>493</v>
      </c>
      <c r="O10" s="19" t="s">
        <v>493</v>
      </c>
      <c r="P10" s="19" t="s">
        <v>493</v>
      </c>
      <c r="Q10" s="19" t="s">
        <v>493</v>
      </c>
      <c r="R10" s="19" t="s">
        <v>493</v>
      </c>
      <c r="S10" s="19" t="s">
        <v>493</v>
      </c>
      <c r="T10" s="19" t="s">
        <v>493</v>
      </c>
      <c r="U10" s="19" t="s">
        <v>493</v>
      </c>
      <c r="V10" s="19" t="s">
        <v>493</v>
      </c>
      <c r="W10" s="19" t="s">
        <v>494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" customHeight="1" x14ac:dyDescent="0.2">
      <c r="A11" s="19" t="s">
        <v>495</v>
      </c>
      <c r="B11" s="19" t="s">
        <v>451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454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454</v>
      </c>
      <c r="W11" s="19" t="s">
        <v>454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 x14ac:dyDescent="0.25">
      <c r="A12" s="13">
        <f t="array" ref="A12">RANK(W12,$W$12:$W$29)</f>
        <v>1</v>
      </c>
      <c r="B12" s="63" t="s">
        <v>464</v>
      </c>
      <c r="C12" s="21"/>
      <c r="D12" s="24">
        <f>Individual_Scores_Women_Var!G127</f>
        <v>906</v>
      </c>
      <c r="E12" s="24">
        <f>Individual_Scores_Women_Var!H127</f>
        <v>1022</v>
      </c>
      <c r="F12" s="24">
        <f>Individual_Scores_Women_Var!I127</f>
        <v>986</v>
      </c>
      <c r="G12" s="24">
        <f>Individual_Scores_Women_Var!J127</f>
        <v>1058</v>
      </c>
      <c r="H12" s="24">
        <f>Individual_Scores_Women_Var!K127</f>
        <v>1091</v>
      </c>
      <c r="I12" s="19">
        <f t="shared" ref="I12:I28" si="0">SUM(D12:H12)</f>
        <v>5063</v>
      </c>
      <c r="J12" s="24">
        <f>Baker_Scores_Women_Var!H116</f>
        <v>205</v>
      </c>
      <c r="K12" s="24">
        <f>Baker_Scores_Women_Var!I116</f>
        <v>193</v>
      </c>
      <c r="L12" s="24">
        <f>Baker_Scores_Women_Var!J116</f>
        <v>204</v>
      </c>
      <c r="M12" s="24">
        <f>Baker_Scores_Women_Var!K116</f>
        <v>202</v>
      </c>
      <c r="N12" s="24">
        <f>Baker_Scores_Women_Var!L116</f>
        <v>213</v>
      </c>
      <c r="O12" s="24">
        <f>Baker_Scores_Women_Var!M116</f>
        <v>179</v>
      </c>
      <c r="P12" s="24">
        <f>Baker_Scores_Women_Var!N116</f>
        <v>241</v>
      </c>
      <c r="Q12" s="24">
        <f>Baker_Scores_Women_Var!O116</f>
        <v>255</v>
      </c>
      <c r="R12" s="24">
        <f>Baker_Scores_Women_Var!P116</f>
        <v>257</v>
      </c>
      <c r="S12" s="24">
        <f>Baker_Scores_Women_Var!Q116</f>
        <v>158</v>
      </c>
      <c r="T12" s="24">
        <f>Baker_Scores_Women_Var!R116</f>
        <v>179</v>
      </c>
      <c r="U12" s="24">
        <f>Baker_Scores_Women_Var!S116</f>
        <v>239</v>
      </c>
      <c r="V12" s="19">
        <f t="shared" ref="V12:V28" si="1">SUM(J12:U12)</f>
        <v>2525</v>
      </c>
      <c r="W12" s="19">
        <f t="shared" ref="W12:W28" si="2">I12+V12</f>
        <v>7588</v>
      </c>
    </row>
    <row r="13" spans="1:143" s="1" customFormat="1" ht="13.9" customHeight="1" x14ac:dyDescent="0.25">
      <c r="A13" s="13">
        <f t="array" ref="A13">RANK(W13,$W$12:$W$29)</f>
        <v>2</v>
      </c>
      <c r="B13" s="1" t="s">
        <v>460</v>
      </c>
      <c r="D13" s="24">
        <f>Individual_Scores_Women_Var!G75</f>
        <v>939</v>
      </c>
      <c r="E13" s="24">
        <f>Individual_Scores_Women_Var!H75</f>
        <v>1072</v>
      </c>
      <c r="F13" s="24">
        <f>Individual_Scores_Women_Var!I75</f>
        <v>1011</v>
      </c>
      <c r="G13" s="24">
        <f>Individual_Scores_Women_Var!J75</f>
        <v>942</v>
      </c>
      <c r="H13" s="24">
        <f>Individual_Scores_Women_Var!K75</f>
        <v>1036</v>
      </c>
      <c r="I13" s="19">
        <f t="shared" si="0"/>
        <v>5000</v>
      </c>
      <c r="J13" s="24">
        <f>Baker_Scores_Women_Var!H64</f>
        <v>201</v>
      </c>
      <c r="K13" s="24">
        <f>Baker_Scores_Women_Var!I64</f>
        <v>229</v>
      </c>
      <c r="L13" s="24">
        <f>Baker_Scores_Women_Var!J64</f>
        <v>201</v>
      </c>
      <c r="M13" s="24">
        <f>Baker_Scores_Women_Var!K64</f>
        <v>198</v>
      </c>
      <c r="N13" s="24">
        <f>Baker_Scores_Women_Var!L64</f>
        <v>194</v>
      </c>
      <c r="O13" s="24">
        <f>Baker_Scores_Women_Var!M64</f>
        <v>288</v>
      </c>
      <c r="P13" s="58">
        <f>Baker_Scores_Women_Var!N64</f>
        <v>195</v>
      </c>
      <c r="Q13" s="24">
        <f>Baker_Scores_Women_Var!O64</f>
        <v>173</v>
      </c>
      <c r="R13" s="24">
        <f>Baker_Scores_Women_Var!P64</f>
        <v>214</v>
      </c>
      <c r="S13" s="58">
        <f>Baker_Scores_Women_Var!Q64</f>
        <v>215</v>
      </c>
      <c r="T13" s="58">
        <f>Baker_Scores_Women_Var!R64</f>
        <v>195</v>
      </c>
      <c r="U13" s="58">
        <f>Baker_Scores_Women_Var!S64</f>
        <v>182</v>
      </c>
      <c r="V13" s="38">
        <f t="shared" si="1"/>
        <v>2485</v>
      </c>
      <c r="W13" s="38">
        <f t="shared" si="2"/>
        <v>7485</v>
      </c>
    </row>
    <row r="14" spans="1:143" s="1" customFormat="1" ht="13.9" customHeight="1" x14ac:dyDescent="0.25">
      <c r="A14" s="13">
        <f t="array" ref="A14">RANK(W14,$W$12:$W$29)</f>
        <v>3</v>
      </c>
      <c r="B14" s="1" t="s">
        <v>471</v>
      </c>
      <c r="C14" s="13"/>
      <c r="D14" s="58">
        <f>Individual_Scores_Women_Var!G218</f>
        <v>899</v>
      </c>
      <c r="E14" s="58">
        <f>Individual_Scores_Women_Var!H218</f>
        <v>980</v>
      </c>
      <c r="F14" s="58">
        <f>Individual_Scores_Women_Var!I218</f>
        <v>1132</v>
      </c>
      <c r="G14" s="58">
        <f>Individual_Scores_Women_Var!J218</f>
        <v>1108</v>
      </c>
      <c r="H14" s="58">
        <f>Individual_Scores_Women_Var!K218</f>
        <v>978</v>
      </c>
      <c r="I14" s="38">
        <f t="shared" si="0"/>
        <v>5097</v>
      </c>
      <c r="J14" s="58">
        <f>Baker_Scores_Women_Var!H207</f>
        <v>183</v>
      </c>
      <c r="K14" s="58">
        <f>Baker_Scores_Women_Var!I207</f>
        <v>180</v>
      </c>
      <c r="L14" s="58">
        <f>Baker_Scores_Women_Var!J207</f>
        <v>198</v>
      </c>
      <c r="M14" s="58">
        <f>Baker_Scores_Women_Var!K207</f>
        <v>185</v>
      </c>
      <c r="N14" s="58">
        <f>Baker_Scores_Women_Var!L207</f>
        <v>158</v>
      </c>
      <c r="O14" s="58">
        <f>Baker_Scores_Women_Var!M207</f>
        <v>160</v>
      </c>
      <c r="P14" s="58">
        <f>Baker_Scores_Women_Var!N207</f>
        <v>237</v>
      </c>
      <c r="Q14" s="58">
        <f>Baker_Scores_Women_Var!O207</f>
        <v>189</v>
      </c>
      <c r="R14" s="58">
        <f>Baker_Scores_Women_Var!P207</f>
        <v>207</v>
      </c>
      <c r="S14" s="58">
        <f>Baker_Scores_Women_Var!Q207</f>
        <v>224</v>
      </c>
      <c r="T14" s="58">
        <f>Baker_Scores_Women_Var!R207</f>
        <v>182</v>
      </c>
      <c r="U14" s="58">
        <f>Baker_Scores_Women_Var!S207</f>
        <v>213</v>
      </c>
      <c r="V14" s="38">
        <f t="shared" si="1"/>
        <v>2316</v>
      </c>
      <c r="W14" s="38">
        <f t="shared" si="2"/>
        <v>7413</v>
      </c>
    </row>
    <row r="15" spans="1:143" s="1" customFormat="1" ht="13.9" customHeight="1" x14ac:dyDescent="0.25">
      <c r="A15" s="13">
        <f t="array" ref="A15">RANK(W15,$W$12:$W$29)</f>
        <v>4</v>
      </c>
      <c r="B15" s="1" t="s">
        <v>467</v>
      </c>
      <c r="C15" s="13"/>
      <c r="D15" s="58">
        <f>Individual_Scores_Women_Var!G166</f>
        <v>985</v>
      </c>
      <c r="E15" s="58">
        <f>Individual_Scores_Women_Var!H166</f>
        <v>962</v>
      </c>
      <c r="F15" s="58">
        <f>Individual_Scores_Women_Var!I166</f>
        <v>958</v>
      </c>
      <c r="G15" s="58">
        <f>Individual_Scores_Women_Var!J166</f>
        <v>943</v>
      </c>
      <c r="H15" s="58">
        <f>Individual_Scores_Women_Var!K166</f>
        <v>956</v>
      </c>
      <c r="I15" s="38">
        <f t="shared" si="0"/>
        <v>4804</v>
      </c>
      <c r="J15" s="58">
        <f>Baker_Scores_Women_Var!H155</f>
        <v>223</v>
      </c>
      <c r="K15" s="58">
        <f>Baker_Scores_Women_Var!I155</f>
        <v>248</v>
      </c>
      <c r="L15" s="58">
        <f>Baker_Scores_Women_Var!J155</f>
        <v>236</v>
      </c>
      <c r="M15" s="58">
        <f>Baker_Scores_Women_Var!K155</f>
        <v>257</v>
      </c>
      <c r="N15" s="58">
        <f>Baker_Scores_Women_Var!L155</f>
        <v>215</v>
      </c>
      <c r="O15" s="58">
        <f>Baker_Scores_Women_Var!M155</f>
        <v>153</v>
      </c>
      <c r="P15" s="58">
        <f>Baker_Scores_Women_Var!N155</f>
        <v>258</v>
      </c>
      <c r="Q15" s="58">
        <f>Baker_Scores_Women_Var!O155</f>
        <v>236</v>
      </c>
      <c r="R15" s="58">
        <f>Baker_Scores_Women_Var!P155</f>
        <v>166</v>
      </c>
      <c r="S15" s="58">
        <f>Baker_Scores_Women_Var!Q155</f>
        <v>209</v>
      </c>
      <c r="T15" s="58">
        <f>Baker_Scores_Women_Var!R155</f>
        <v>199</v>
      </c>
      <c r="U15" s="58">
        <f>Baker_Scores_Women_Var!S155</f>
        <v>191</v>
      </c>
      <c r="V15" s="38">
        <f t="shared" si="1"/>
        <v>2591</v>
      </c>
      <c r="W15" s="38">
        <f t="shared" si="2"/>
        <v>7395</v>
      </c>
    </row>
    <row r="16" spans="1:143" s="1" customFormat="1" ht="13.9" customHeight="1" x14ac:dyDescent="0.25">
      <c r="A16" s="13">
        <f t="array" ref="A16">RANK(W16,$W$12:$W$29)</f>
        <v>5</v>
      </c>
      <c r="B16" s="21" t="s">
        <v>463</v>
      </c>
      <c r="C16" s="21"/>
      <c r="D16" s="24">
        <f>Individual_Scores_Women_Var!G114</f>
        <v>912</v>
      </c>
      <c r="E16" s="24">
        <f>Individual_Scores_Women_Var!H114</f>
        <v>1074</v>
      </c>
      <c r="F16" s="24">
        <f>Individual_Scores_Women_Var!I114</f>
        <v>1001</v>
      </c>
      <c r="G16" s="24">
        <f>Individual_Scores_Women_Var!J114</f>
        <v>943</v>
      </c>
      <c r="H16" s="24">
        <f>Individual_Scores_Women_Var!K114</f>
        <v>944</v>
      </c>
      <c r="I16" s="19">
        <f t="shared" si="0"/>
        <v>4874</v>
      </c>
      <c r="J16" s="24">
        <f>Baker_Scores_Women_Var!H103</f>
        <v>148</v>
      </c>
      <c r="K16" s="24">
        <f>Baker_Scores_Women_Var!I103</f>
        <v>140</v>
      </c>
      <c r="L16" s="24">
        <f>Baker_Scores_Women_Var!J103</f>
        <v>215</v>
      </c>
      <c r="M16" s="24">
        <f>Baker_Scores_Women_Var!K103</f>
        <v>240</v>
      </c>
      <c r="N16" s="24">
        <f>Baker_Scores_Women_Var!L103</f>
        <v>181</v>
      </c>
      <c r="O16" s="24">
        <f>Baker_Scores_Women_Var!M103</f>
        <v>237</v>
      </c>
      <c r="P16" s="24">
        <f>Baker_Scores_Women_Var!N103</f>
        <v>159</v>
      </c>
      <c r="Q16" s="24">
        <f>Baker_Scores_Women_Var!O103</f>
        <v>225</v>
      </c>
      <c r="R16" s="24">
        <f>Baker_Scores_Women_Var!P103</f>
        <v>184</v>
      </c>
      <c r="S16" s="24">
        <f>Baker_Scores_Women_Var!Q103</f>
        <v>185</v>
      </c>
      <c r="T16" s="24">
        <f>Baker_Scores_Women_Var!R103</f>
        <v>213</v>
      </c>
      <c r="U16" s="24">
        <f>Baker_Scores_Women_Var!S103</f>
        <v>154</v>
      </c>
      <c r="V16" s="19">
        <f t="shared" si="1"/>
        <v>2281</v>
      </c>
      <c r="W16" s="19">
        <f t="shared" si="2"/>
        <v>7155</v>
      </c>
    </row>
    <row r="17" spans="1:143" s="1" customFormat="1" ht="13.9" customHeight="1" x14ac:dyDescent="0.25">
      <c r="A17" s="13">
        <f t="array" ref="A17">RANK(W17,$W$12:$W$29)</f>
        <v>6</v>
      </c>
      <c r="B17" s="1" t="s">
        <v>470</v>
      </c>
      <c r="C17" s="13"/>
      <c r="D17" s="58">
        <f>Individual_Scores_Women_Var!G205</f>
        <v>1061</v>
      </c>
      <c r="E17" s="58">
        <f>Individual_Scores_Women_Var!H205</f>
        <v>914</v>
      </c>
      <c r="F17" s="58">
        <f>Individual_Scores_Women_Var!I205</f>
        <v>958</v>
      </c>
      <c r="G17" s="58">
        <f>Individual_Scores_Women_Var!J205</f>
        <v>910</v>
      </c>
      <c r="H17" s="58">
        <f>Individual_Scores_Women_Var!K205</f>
        <v>993</v>
      </c>
      <c r="I17" s="38">
        <f t="shared" si="0"/>
        <v>4836</v>
      </c>
      <c r="J17" s="58">
        <f>Baker_Scores_Women_Var!H194</f>
        <v>159</v>
      </c>
      <c r="K17" s="58">
        <f>Baker_Scores_Women_Var!I194</f>
        <v>223</v>
      </c>
      <c r="L17" s="58">
        <f>Baker_Scores_Women_Var!J194</f>
        <v>208</v>
      </c>
      <c r="M17" s="58">
        <f>Baker_Scores_Women_Var!K194</f>
        <v>191</v>
      </c>
      <c r="N17" s="58">
        <f>Baker_Scores_Women_Var!L194</f>
        <v>178</v>
      </c>
      <c r="O17" s="58">
        <f>Baker_Scores_Women_Var!M194</f>
        <v>185</v>
      </c>
      <c r="P17" s="58">
        <f>Baker_Scores_Women_Var!N194</f>
        <v>193</v>
      </c>
      <c r="Q17" s="58">
        <f>Baker_Scores_Women_Var!O194</f>
        <v>176</v>
      </c>
      <c r="R17" s="58">
        <f>Baker_Scores_Women_Var!P194</f>
        <v>174</v>
      </c>
      <c r="S17" s="58">
        <f>Baker_Scores_Women_Var!Q194</f>
        <v>210</v>
      </c>
      <c r="T17" s="58">
        <f>Baker_Scores_Women_Var!R194</f>
        <v>184</v>
      </c>
      <c r="U17" s="58">
        <f>Baker_Scores_Women_Var!S194</f>
        <v>181</v>
      </c>
      <c r="V17" s="38">
        <f t="shared" si="1"/>
        <v>2262</v>
      </c>
      <c r="W17" s="38">
        <f t="shared" si="2"/>
        <v>7098</v>
      </c>
    </row>
    <row r="18" spans="1:143" s="1" customFormat="1" ht="13.9" customHeight="1" x14ac:dyDescent="0.25">
      <c r="A18" s="13">
        <f t="array" ref="A18">RANK(W18,$W$12:$W$29)</f>
        <v>7</v>
      </c>
      <c r="B18" s="1" t="s">
        <v>472</v>
      </c>
      <c r="C18" s="13"/>
      <c r="D18" s="58">
        <f>Individual_Scores_Women_Var!G231</f>
        <v>916</v>
      </c>
      <c r="E18" s="58">
        <f>Individual_Scores_Women_Var!H231</f>
        <v>875</v>
      </c>
      <c r="F18" s="58">
        <f>Individual_Scores_Women_Var!I231</f>
        <v>1023</v>
      </c>
      <c r="G18" s="58">
        <f>Individual_Scores_Women_Var!J231</f>
        <v>820</v>
      </c>
      <c r="H18" s="58">
        <f>Individual_Scores_Women_Var!K231</f>
        <v>963</v>
      </c>
      <c r="I18" s="38">
        <f t="shared" si="0"/>
        <v>4597</v>
      </c>
      <c r="J18" s="58">
        <f>Baker_Scores_Women_Var!H220</f>
        <v>226</v>
      </c>
      <c r="K18" s="58">
        <f>Baker_Scores_Women_Var!I220</f>
        <v>204</v>
      </c>
      <c r="L18" s="58">
        <f>Baker_Scores_Women_Var!J220</f>
        <v>189</v>
      </c>
      <c r="M18" s="58">
        <f>Baker_Scores_Women_Var!K220</f>
        <v>202</v>
      </c>
      <c r="N18" s="58">
        <f>Baker_Scores_Women_Var!L220</f>
        <v>225</v>
      </c>
      <c r="O18" s="58">
        <f>Baker_Scores_Women_Var!M220</f>
        <v>197</v>
      </c>
      <c r="P18" s="58">
        <f>Baker_Scores_Women_Var!N220</f>
        <v>181</v>
      </c>
      <c r="Q18" s="58">
        <f>Baker_Scores_Women_Var!O220</f>
        <v>177</v>
      </c>
      <c r="R18" s="58">
        <f>Baker_Scores_Women_Var!P220</f>
        <v>192</v>
      </c>
      <c r="S18" s="58">
        <f>Baker_Scores_Women_Var!Q220</f>
        <v>197</v>
      </c>
      <c r="T18" s="58">
        <f>Baker_Scores_Women_Var!R220</f>
        <v>226</v>
      </c>
      <c r="U18" s="58">
        <f>Baker_Scores_Women_Var!S220</f>
        <v>223</v>
      </c>
      <c r="V18" s="38">
        <f t="shared" si="1"/>
        <v>2439</v>
      </c>
      <c r="W18" s="38">
        <f t="shared" si="2"/>
        <v>7036</v>
      </c>
    </row>
    <row r="19" spans="1:143" s="1" customFormat="1" ht="13.9" customHeight="1" x14ac:dyDescent="0.25">
      <c r="A19" s="13">
        <f t="array" ref="A19">RANK(W19,$W$12:$W$29)</f>
        <v>8</v>
      </c>
      <c r="B19" s="63" t="s">
        <v>459</v>
      </c>
      <c r="C19" s="63"/>
      <c r="D19" s="24">
        <f>Individual_Scores_Women_Var!G62</f>
        <v>930</v>
      </c>
      <c r="E19" s="24">
        <f>Individual_Scores_Women_Var!H62</f>
        <v>957</v>
      </c>
      <c r="F19" s="24">
        <f>Individual_Scores_Women_Var!I62</f>
        <v>963</v>
      </c>
      <c r="G19" s="24">
        <f>Individual_Scores_Women_Var!J62</f>
        <v>901</v>
      </c>
      <c r="H19" s="24">
        <f>Individual_Scores_Women_Var!K62</f>
        <v>979</v>
      </c>
      <c r="I19" s="19">
        <f t="shared" si="0"/>
        <v>4730</v>
      </c>
      <c r="J19" s="24">
        <f>Baker_Scores_Women_Var!H51</f>
        <v>158</v>
      </c>
      <c r="K19" s="24">
        <f>Baker_Scores_Women_Var!I51</f>
        <v>227</v>
      </c>
      <c r="L19" s="24">
        <f>Baker_Scores_Women_Var!J51</f>
        <v>161</v>
      </c>
      <c r="M19" s="24">
        <f>Baker_Scores_Women_Var!K51</f>
        <v>212</v>
      </c>
      <c r="N19" s="24">
        <f>Baker_Scores_Women_Var!L51</f>
        <v>216</v>
      </c>
      <c r="O19" s="24">
        <f>Baker_Scores_Women_Var!M51</f>
        <v>190</v>
      </c>
      <c r="P19" s="58">
        <f>Baker_Scores_Women_Var!N51</f>
        <v>185</v>
      </c>
      <c r="Q19" s="24">
        <f>Baker_Scores_Women_Var!O51</f>
        <v>183</v>
      </c>
      <c r="R19" s="24">
        <f>Baker_Scores_Women_Var!P51</f>
        <v>199</v>
      </c>
      <c r="S19" s="58">
        <f>Baker_Scores_Women_Var!Q51</f>
        <v>190</v>
      </c>
      <c r="T19" s="58">
        <f>Baker_Scores_Women_Var!R51</f>
        <v>198</v>
      </c>
      <c r="U19" s="58">
        <f>Baker_Scores_Women_Var!S51</f>
        <v>155</v>
      </c>
      <c r="V19" s="38">
        <f t="shared" si="1"/>
        <v>2274</v>
      </c>
      <c r="W19" s="38">
        <f t="shared" si="2"/>
        <v>7004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 x14ac:dyDescent="0.25">
      <c r="A20" s="13">
        <f t="array" ref="A20">RANK(W20,$W$12:$W$29)</f>
        <v>9</v>
      </c>
      <c r="B20" s="63" t="s">
        <v>462</v>
      </c>
      <c r="C20" s="63"/>
      <c r="D20" s="24">
        <f>Individual_Scores_Women_Var!G101</f>
        <v>897</v>
      </c>
      <c r="E20" s="58">
        <f>Individual_Scores_Women_Var!H101</f>
        <v>860</v>
      </c>
      <c r="F20" s="58">
        <f>Individual_Scores_Women_Var!I101</f>
        <v>903</v>
      </c>
      <c r="G20" s="58">
        <f>Individual_Scores_Women_Var!J101</f>
        <v>921</v>
      </c>
      <c r="H20" s="58">
        <f>Individual_Scores_Women_Var!K101</f>
        <v>1068</v>
      </c>
      <c r="I20" s="38">
        <f t="shared" si="0"/>
        <v>4649</v>
      </c>
      <c r="J20" s="58">
        <f>Baker_Scores_Women_Var!H90</f>
        <v>187</v>
      </c>
      <c r="K20" s="58">
        <f>Baker_Scores_Women_Var!I90</f>
        <v>184</v>
      </c>
      <c r="L20" s="58">
        <f>Baker_Scores_Women_Var!J90</f>
        <v>200</v>
      </c>
      <c r="M20" s="58">
        <f>Baker_Scores_Women_Var!K90</f>
        <v>212</v>
      </c>
      <c r="N20" s="58">
        <f>Baker_Scores_Women_Var!L90</f>
        <v>210</v>
      </c>
      <c r="O20" s="58">
        <f>Baker_Scores_Women_Var!M90</f>
        <v>199</v>
      </c>
      <c r="P20" s="58">
        <f>Baker_Scores_Women_Var!N90</f>
        <v>218</v>
      </c>
      <c r="Q20" s="58">
        <f>Baker_Scores_Women_Var!O90</f>
        <v>191</v>
      </c>
      <c r="R20" s="58">
        <f>Baker_Scores_Women_Var!P90</f>
        <v>203</v>
      </c>
      <c r="S20" s="58">
        <f>Baker_Scores_Women_Var!Q90</f>
        <v>159</v>
      </c>
      <c r="T20" s="58">
        <f>Baker_Scores_Women_Var!R90</f>
        <v>183</v>
      </c>
      <c r="U20" s="58">
        <f>Baker_Scores_Women_Var!S90</f>
        <v>193</v>
      </c>
      <c r="V20" s="38">
        <f t="shared" si="1"/>
        <v>2339</v>
      </c>
      <c r="W20" s="38">
        <f t="shared" si="2"/>
        <v>6988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 x14ac:dyDescent="0.25">
      <c r="A21" s="13">
        <f t="array" ref="A21">RANK(W21,$W$12:$W$29)</f>
        <v>10</v>
      </c>
      <c r="B21" s="1" t="s">
        <v>466</v>
      </c>
      <c r="C21" s="75"/>
      <c r="D21" s="58">
        <f>Individual_Scores_Women_Var!G153</f>
        <v>972</v>
      </c>
      <c r="E21" s="58">
        <f>Individual_Scores_Women_Var!H153</f>
        <v>960</v>
      </c>
      <c r="F21" s="58">
        <f>Individual_Scores_Women_Var!I153</f>
        <v>841</v>
      </c>
      <c r="G21" s="58">
        <f>Individual_Scores_Women_Var!J153</f>
        <v>870</v>
      </c>
      <c r="H21" s="58">
        <f>Individual_Scores_Women_Var!K153</f>
        <v>957</v>
      </c>
      <c r="I21" s="38">
        <f t="shared" si="0"/>
        <v>4600</v>
      </c>
      <c r="J21" s="58">
        <f>Baker_Scores_Women_Var!H142</f>
        <v>166</v>
      </c>
      <c r="K21" s="58">
        <f>Baker_Scores_Women_Var!I142</f>
        <v>158</v>
      </c>
      <c r="L21" s="58">
        <f>Baker_Scores_Women_Var!J142</f>
        <v>176</v>
      </c>
      <c r="M21" s="58">
        <f>Baker_Scores_Women_Var!K142</f>
        <v>189</v>
      </c>
      <c r="N21" s="58">
        <f>Baker_Scores_Women_Var!L142</f>
        <v>195</v>
      </c>
      <c r="O21" s="58">
        <f>Baker_Scores_Women_Var!M142</f>
        <v>181</v>
      </c>
      <c r="P21" s="58">
        <f>Baker_Scores_Women_Var!N142</f>
        <v>200</v>
      </c>
      <c r="Q21" s="58">
        <f>Baker_Scores_Women_Var!O142</f>
        <v>214</v>
      </c>
      <c r="R21" s="58">
        <f>Baker_Scores_Women_Var!P142</f>
        <v>195</v>
      </c>
      <c r="S21" s="58">
        <f>Baker_Scores_Women_Var!Q142</f>
        <v>166</v>
      </c>
      <c r="T21" s="58">
        <f>Baker_Scores_Women_Var!R142</f>
        <v>176</v>
      </c>
      <c r="U21" s="58">
        <f>Baker_Scores_Women_Var!S142</f>
        <v>225</v>
      </c>
      <c r="V21" s="38">
        <f t="shared" si="1"/>
        <v>2241</v>
      </c>
      <c r="W21" s="38">
        <f t="shared" si="2"/>
        <v>6841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 x14ac:dyDescent="0.25">
      <c r="A22" s="13">
        <f t="array" ref="A22">RANK(W22,$W$12:$W$29)</f>
        <v>11</v>
      </c>
      <c r="B22" s="1" t="s">
        <v>468</v>
      </c>
      <c r="C22" s="13"/>
      <c r="D22" s="58">
        <f>Individual_Scores_Women_Var!G179</f>
        <v>893</v>
      </c>
      <c r="E22" s="58">
        <f>Individual_Scores_Women_Var!H179</f>
        <v>966</v>
      </c>
      <c r="F22" s="58">
        <f>Individual_Scores_Women_Var!I179</f>
        <v>998</v>
      </c>
      <c r="G22" s="58">
        <f>Individual_Scores_Women_Var!J179</f>
        <v>903</v>
      </c>
      <c r="H22" s="58">
        <f>Individual_Scores_Women_Var!K179</f>
        <v>844</v>
      </c>
      <c r="I22" s="38">
        <f t="shared" si="0"/>
        <v>4604</v>
      </c>
      <c r="J22" s="58">
        <f>Baker_Scores_Women_Var!H168</f>
        <v>169</v>
      </c>
      <c r="K22" s="58">
        <f>Baker_Scores_Women_Var!I168</f>
        <v>182</v>
      </c>
      <c r="L22" s="58">
        <f>Baker_Scores_Women_Var!J168</f>
        <v>162</v>
      </c>
      <c r="M22" s="58">
        <f>Baker_Scores_Women_Var!K168</f>
        <v>199</v>
      </c>
      <c r="N22" s="58">
        <f>Baker_Scores_Women_Var!L168</f>
        <v>188</v>
      </c>
      <c r="O22" s="58">
        <f>Baker_Scores_Women_Var!M168</f>
        <v>203</v>
      </c>
      <c r="P22" s="58">
        <f>Baker_Scores_Women_Var!N168</f>
        <v>167</v>
      </c>
      <c r="Q22" s="58">
        <f>Baker_Scores_Women_Var!O168</f>
        <v>176</v>
      </c>
      <c r="R22" s="58">
        <f>Baker_Scores_Women_Var!P168</f>
        <v>114</v>
      </c>
      <c r="S22" s="58">
        <f>Baker_Scores_Women_Var!Q168</f>
        <v>157</v>
      </c>
      <c r="T22" s="58">
        <f>Baker_Scores_Women_Var!R168</f>
        <v>180</v>
      </c>
      <c r="U22" s="58">
        <f>Baker_Scores_Women_Var!S168</f>
        <v>221</v>
      </c>
      <c r="V22" s="38">
        <f t="shared" si="1"/>
        <v>2118</v>
      </c>
      <c r="W22" s="38">
        <f t="shared" si="2"/>
        <v>6722</v>
      </c>
    </row>
    <row r="23" spans="1:143" s="1" customFormat="1" ht="13.9" customHeight="1" x14ac:dyDescent="0.25">
      <c r="A23" s="13">
        <f t="array" ref="A23">RANK(W23,$W$12:$W$29)</f>
        <v>12</v>
      </c>
      <c r="B23" s="63" t="s">
        <v>465</v>
      </c>
      <c r="C23" s="21"/>
      <c r="D23" s="24">
        <f>Individual_Scores_Women_Var!G140</f>
        <v>861</v>
      </c>
      <c r="E23" s="24">
        <f>Individual_Scores_Women_Var!H140</f>
        <v>910</v>
      </c>
      <c r="F23" s="24">
        <f>Individual_Scores_Women_Var!I140</f>
        <v>915</v>
      </c>
      <c r="G23" s="24">
        <f>Individual_Scores_Women_Var!J140</f>
        <v>982</v>
      </c>
      <c r="H23" s="24">
        <f>Individual_Scores_Women_Var!K140</f>
        <v>907</v>
      </c>
      <c r="I23" s="19">
        <f t="shared" si="0"/>
        <v>4575</v>
      </c>
      <c r="J23" s="24">
        <f>Baker_Scores_Women_Var!H129</f>
        <v>156</v>
      </c>
      <c r="K23" s="24">
        <f>Baker_Scores_Women_Var!I129</f>
        <v>179</v>
      </c>
      <c r="L23" s="24">
        <f>Baker_Scores_Women_Var!J129</f>
        <v>181</v>
      </c>
      <c r="M23" s="24">
        <f>Baker_Scores_Women_Var!K129</f>
        <v>176</v>
      </c>
      <c r="N23" s="24">
        <f>Baker_Scores_Women_Var!L129</f>
        <v>156</v>
      </c>
      <c r="O23" s="24">
        <f>Baker_Scores_Women_Var!M129</f>
        <v>120</v>
      </c>
      <c r="P23" s="24">
        <f>Baker_Scores_Women_Var!N129</f>
        <v>187</v>
      </c>
      <c r="Q23" s="24">
        <f>Baker_Scores_Women_Var!O129</f>
        <v>192</v>
      </c>
      <c r="R23" s="24">
        <f>Baker_Scores_Women_Var!P129</f>
        <v>167</v>
      </c>
      <c r="S23" s="24">
        <f>Baker_Scores_Women_Var!Q129</f>
        <v>183</v>
      </c>
      <c r="T23" s="24">
        <f>Baker_Scores_Women_Var!R129</f>
        <v>179</v>
      </c>
      <c r="U23" s="24">
        <f>Baker_Scores_Women_Var!S129</f>
        <v>193</v>
      </c>
      <c r="V23" s="19">
        <f t="shared" si="1"/>
        <v>2069</v>
      </c>
      <c r="W23" s="19">
        <f t="shared" si="2"/>
        <v>6644</v>
      </c>
    </row>
    <row r="24" spans="1:143" s="1" customFormat="1" ht="13.9" customHeight="1" x14ac:dyDescent="0.25">
      <c r="A24" s="13">
        <f t="array" ref="A24">RANK(W24,$W$12:$W$29)</f>
        <v>13</v>
      </c>
      <c r="B24" s="63" t="s">
        <v>457</v>
      </c>
      <c r="C24" s="63"/>
      <c r="D24" s="24">
        <f>Individual_Scores_Women_Var!G36</f>
        <v>872</v>
      </c>
      <c r="E24" s="24">
        <f>Individual_Scores_Women_Var!H36</f>
        <v>888</v>
      </c>
      <c r="F24" s="24">
        <f>Individual_Scores_Women_Var!I36</f>
        <v>870</v>
      </c>
      <c r="G24" s="24">
        <f>Individual_Scores_Women_Var!J36</f>
        <v>870</v>
      </c>
      <c r="H24" s="24">
        <f>Individual_Scores_Women_Var!K36</f>
        <v>855</v>
      </c>
      <c r="I24" s="19">
        <f t="shared" si="0"/>
        <v>4355</v>
      </c>
      <c r="J24" s="24">
        <f>Baker_Scores_Women_Var!H25</f>
        <v>104</v>
      </c>
      <c r="K24" s="24">
        <f>Baker_Scores_Women_Var!I25</f>
        <v>150</v>
      </c>
      <c r="L24" s="24">
        <f>Baker_Scores_Women_Var!J25</f>
        <v>162</v>
      </c>
      <c r="M24" s="24">
        <f>Baker_Scores_Women_Var!K25</f>
        <v>161</v>
      </c>
      <c r="N24" s="24">
        <f>Baker_Scores_Women_Var!L25</f>
        <v>174</v>
      </c>
      <c r="O24" s="24">
        <f>Baker_Scores_Women_Var!M25</f>
        <v>163</v>
      </c>
      <c r="P24" s="58">
        <f>Baker_Scores_Women_Var!N25</f>
        <v>152</v>
      </c>
      <c r="Q24" s="24">
        <f>Baker_Scores_Women_Var!O25</f>
        <v>144</v>
      </c>
      <c r="R24" s="24">
        <f>Baker_Scores_Women_Var!P25</f>
        <v>117</v>
      </c>
      <c r="S24" s="58">
        <f>Baker_Scores_Women_Var!Q25</f>
        <v>174</v>
      </c>
      <c r="T24" s="58">
        <f>Baker_Scores_Women_Var!R25</f>
        <v>162</v>
      </c>
      <c r="U24" s="58">
        <f>Baker_Scores_Women_Var!S25</f>
        <v>145</v>
      </c>
      <c r="V24" s="38">
        <f t="shared" si="1"/>
        <v>1808</v>
      </c>
      <c r="W24" s="38">
        <f t="shared" si="2"/>
        <v>6163</v>
      </c>
    </row>
    <row r="25" spans="1:143" s="1" customFormat="1" ht="13.9" customHeight="1" x14ac:dyDescent="0.25">
      <c r="A25" s="13">
        <f t="array" ref="A25">RANK(W25,$W$12:$W$29)</f>
        <v>14</v>
      </c>
      <c r="B25" s="63" t="s">
        <v>456</v>
      </c>
      <c r="C25" s="63"/>
      <c r="D25" s="24">
        <f>Individual_Scores_Women_Var!G23</f>
        <v>901</v>
      </c>
      <c r="E25" s="24">
        <f>Individual_Scores_Women_Var!H23</f>
        <v>826</v>
      </c>
      <c r="F25" s="24">
        <f>Individual_Scores_Women_Var!I23</f>
        <v>768</v>
      </c>
      <c r="G25" s="24">
        <f>Individual_Scores_Women_Var!J23</f>
        <v>869</v>
      </c>
      <c r="H25" s="24">
        <f>Individual_Scores_Women_Var!K23</f>
        <v>788</v>
      </c>
      <c r="I25" s="19">
        <f t="shared" si="0"/>
        <v>4152</v>
      </c>
      <c r="J25" s="24">
        <f>Baker_Scores_Women_Var!H12</f>
        <v>146</v>
      </c>
      <c r="K25" s="24">
        <f>Baker_Scores_Women_Var!I12</f>
        <v>143</v>
      </c>
      <c r="L25" s="24">
        <f>Baker_Scores_Women_Var!J12</f>
        <v>157</v>
      </c>
      <c r="M25" s="24">
        <f>Baker_Scores_Women_Var!K12</f>
        <v>154</v>
      </c>
      <c r="N25" s="24">
        <f>Baker_Scores_Women_Var!L12</f>
        <v>192</v>
      </c>
      <c r="O25" s="24">
        <f>Baker_Scores_Women_Var!M12</f>
        <v>139</v>
      </c>
      <c r="P25" s="58">
        <f>Baker_Scores_Women_Var!N12</f>
        <v>190</v>
      </c>
      <c r="Q25" s="24">
        <f>Baker_Scores_Women_Var!O12</f>
        <v>138</v>
      </c>
      <c r="R25" s="24">
        <f>Baker_Scores_Women_Var!P12</f>
        <v>142</v>
      </c>
      <c r="S25" s="58">
        <f>Baker_Scores_Women_Var!Q12</f>
        <v>169</v>
      </c>
      <c r="T25" s="58">
        <f>Baker_Scores_Women_Var!R12</f>
        <v>163</v>
      </c>
      <c r="U25" s="58">
        <f>Baker_Scores_Women_Var!S12</f>
        <v>173</v>
      </c>
      <c r="V25" s="38">
        <f t="shared" si="1"/>
        <v>1906</v>
      </c>
      <c r="W25" s="38">
        <f t="shared" si="2"/>
        <v>6058</v>
      </c>
    </row>
    <row r="26" spans="1:143" s="1" customFormat="1" ht="13.9" customHeight="1" x14ac:dyDescent="0.25">
      <c r="A26" s="13">
        <f t="array" ref="A26">RANK(W26,$W$12:$W$29)</f>
        <v>15</v>
      </c>
      <c r="B26" s="63" t="s">
        <v>461</v>
      </c>
      <c r="C26" s="63"/>
      <c r="D26" s="24">
        <f>Individual_Scores_Women_Var!G88</f>
        <v>840</v>
      </c>
      <c r="E26" s="24">
        <f>Individual_Scores_Women_Var!H88</f>
        <v>850</v>
      </c>
      <c r="F26" s="24">
        <f>Individual_Scores_Women_Var!I88</f>
        <v>896</v>
      </c>
      <c r="G26" s="24">
        <f>Individual_Scores_Women_Var!J88</f>
        <v>786</v>
      </c>
      <c r="H26" s="24">
        <f>Individual_Scores_Women_Var!K88</f>
        <v>758</v>
      </c>
      <c r="I26" s="19">
        <f t="shared" si="0"/>
        <v>4130</v>
      </c>
      <c r="J26" s="24">
        <f>Baker_Scores_Women_Var!H77</f>
        <v>159</v>
      </c>
      <c r="K26" s="24">
        <f>Baker_Scores_Women_Var!I77</f>
        <v>166</v>
      </c>
      <c r="L26" s="24">
        <f>Baker_Scores_Women_Var!J77</f>
        <v>131</v>
      </c>
      <c r="M26" s="24">
        <f>Baker_Scores_Women_Var!K77</f>
        <v>116</v>
      </c>
      <c r="N26" s="24">
        <f>Baker_Scores_Women_Var!L77</f>
        <v>127</v>
      </c>
      <c r="O26" s="24">
        <f>Baker_Scores_Women_Var!M77</f>
        <v>138</v>
      </c>
      <c r="P26" s="58">
        <f>Baker_Scores_Women_Var!N77</f>
        <v>126</v>
      </c>
      <c r="Q26" s="24">
        <f>Baker_Scores_Women_Var!O77</f>
        <v>152</v>
      </c>
      <c r="R26" s="24">
        <f>Baker_Scores_Women_Var!P77</f>
        <v>177</v>
      </c>
      <c r="S26" s="58">
        <f>Baker_Scores_Women_Var!Q77</f>
        <v>186</v>
      </c>
      <c r="T26" s="58">
        <f>Baker_Scores_Women_Var!R77</f>
        <v>139</v>
      </c>
      <c r="U26" s="58">
        <f>Baker_Scores_Women_Var!S77</f>
        <v>126</v>
      </c>
      <c r="V26" s="38">
        <f t="shared" si="1"/>
        <v>1743</v>
      </c>
      <c r="W26" s="38">
        <f t="shared" si="2"/>
        <v>5873</v>
      </c>
    </row>
    <row r="27" spans="1:143" s="1" customFormat="1" ht="13.9" customHeight="1" x14ac:dyDescent="0.25">
      <c r="A27" s="13">
        <f t="array" ref="A27">RANK(W27,$W$12:$W$29)</f>
        <v>16</v>
      </c>
      <c r="B27" s="63" t="s">
        <v>458</v>
      </c>
      <c r="C27" s="63"/>
      <c r="D27" s="24">
        <f>Individual_Scores_Women_Var!G49</f>
        <v>821</v>
      </c>
      <c r="E27" s="24">
        <f>Individual_Scores_Women_Var!H49</f>
        <v>612</v>
      </c>
      <c r="F27" s="24">
        <f>Individual_Scores_Women_Var!I49</f>
        <v>805</v>
      </c>
      <c r="G27" s="24">
        <f>Individual_Scores_Women_Var!J49</f>
        <v>772</v>
      </c>
      <c r="H27" s="24">
        <f>Individual_Scores_Women_Var!K49</f>
        <v>828</v>
      </c>
      <c r="I27" s="19">
        <f t="shared" si="0"/>
        <v>3838</v>
      </c>
      <c r="J27" s="24">
        <f>Baker_Scores_Women_Var!H38</f>
        <v>116</v>
      </c>
      <c r="K27" s="24">
        <f>Baker_Scores_Women_Var!I38</f>
        <v>192</v>
      </c>
      <c r="L27" s="24">
        <f>Baker_Scores_Women_Var!J38</f>
        <v>156</v>
      </c>
      <c r="M27" s="24">
        <f>Baker_Scores_Women_Var!K38</f>
        <v>203</v>
      </c>
      <c r="N27" s="24">
        <f>Baker_Scores_Women_Var!L38</f>
        <v>138</v>
      </c>
      <c r="O27" s="24">
        <f>Baker_Scores_Women_Var!M38</f>
        <v>105</v>
      </c>
      <c r="P27" s="58">
        <f>Baker_Scores_Women_Var!N38</f>
        <v>168</v>
      </c>
      <c r="Q27" s="24">
        <f>Baker_Scores_Women_Var!O38</f>
        <v>157</v>
      </c>
      <c r="R27" s="24">
        <f>Baker_Scores_Women_Var!P38</f>
        <v>147</v>
      </c>
      <c r="S27" s="58">
        <f>Baker_Scores_Women_Var!Q38</f>
        <v>177</v>
      </c>
      <c r="T27" s="58">
        <f>Baker_Scores_Women_Var!R38</f>
        <v>130</v>
      </c>
      <c r="U27" s="58">
        <f>Baker_Scores_Women_Var!S38</f>
        <v>137</v>
      </c>
      <c r="V27" s="38">
        <f t="shared" si="1"/>
        <v>1826</v>
      </c>
      <c r="W27" s="38">
        <f t="shared" si="2"/>
        <v>5664</v>
      </c>
    </row>
    <row r="28" spans="1:143" s="1" customFormat="1" ht="13.9" customHeight="1" x14ac:dyDescent="0.25">
      <c r="A28" s="13">
        <f t="array" ref="A28">RANK(W28,$W$12:$W$29)</f>
        <v>17</v>
      </c>
      <c r="B28" s="1" t="s">
        <v>469</v>
      </c>
      <c r="C28" s="13"/>
      <c r="D28" s="58">
        <f>Individual_Scores_Women_Var!G192</f>
        <v>730</v>
      </c>
      <c r="E28" s="58">
        <f>Individual_Scores_Women_Var!H192</f>
        <v>761</v>
      </c>
      <c r="F28" s="58">
        <f>Individual_Scores_Women_Var!I192</f>
        <v>739</v>
      </c>
      <c r="G28" s="58">
        <f>Individual_Scores_Women_Var!J192</f>
        <v>662</v>
      </c>
      <c r="H28" s="58">
        <f>Individual_Scores_Women_Var!K192</f>
        <v>697</v>
      </c>
      <c r="I28" s="38">
        <f t="shared" si="0"/>
        <v>3589</v>
      </c>
      <c r="J28" s="58">
        <f>Baker_Scores_Women_Var!H181</f>
        <v>96</v>
      </c>
      <c r="K28" s="58">
        <f>Baker_Scores_Women_Var!I181</f>
        <v>119</v>
      </c>
      <c r="L28" s="58">
        <f>Baker_Scores_Women_Var!J181</f>
        <v>108</v>
      </c>
      <c r="M28" s="58">
        <f>Baker_Scores_Women_Var!K181</f>
        <v>137</v>
      </c>
      <c r="N28" s="58">
        <f>Baker_Scores_Women_Var!L181</f>
        <v>124</v>
      </c>
      <c r="O28" s="58">
        <f>Baker_Scores_Women_Var!M181</f>
        <v>160</v>
      </c>
      <c r="P28" s="58">
        <f>Baker_Scores_Women_Var!N181</f>
        <v>163</v>
      </c>
      <c r="Q28" s="58">
        <f>Baker_Scores_Women_Var!O181</f>
        <v>148</v>
      </c>
      <c r="R28" s="58">
        <f>Baker_Scores_Women_Var!P181</f>
        <v>152</v>
      </c>
      <c r="S28" s="58">
        <f>Baker_Scores_Women_Var!Q181</f>
        <v>172</v>
      </c>
      <c r="T28" s="58">
        <f>Baker_Scores_Women_Var!R181</f>
        <v>136</v>
      </c>
      <c r="U28" s="58">
        <f>Baker_Scores_Women_Var!S181</f>
        <v>148</v>
      </c>
      <c r="V28" s="38">
        <f t="shared" si="1"/>
        <v>1663</v>
      </c>
      <c r="W28" s="38">
        <f t="shared" si="2"/>
        <v>5252</v>
      </c>
    </row>
    <row r="29" spans="1:143" s="1" customFormat="1" ht="13.9" customHeight="1" x14ac:dyDescent="0.2"/>
    <row r="30" spans="1:143" s="1" customFormat="1" ht="13.9" customHeight="1" x14ac:dyDescent="0.2">
      <c r="B30" s="41" t="s">
        <v>496</v>
      </c>
      <c r="D30" s="76">
        <f t="shared" ref="D30:W30" si="3">SUM(D12:D28)</f>
        <v>15335</v>
      </c>
      <c r="E30" s="76">
        <f t="shared" si="3"/>
        <v>15489</v>
      </c>
      <c r="F30" s="76">
        <f t="shared" si="3"/>
        <v>15767</v>
      </c>
      <c r="G30" s="76">
        <f t="shared" si="3"/>
        <v>15260</v>
      </c>
      <c r="H30" s="76">
        <f t="shared" si="3"/>
        <v>15642</v>
      </c>
      <c r="I30" s="77">
        <f t="shared" si="3"/>
        <v>77493</v>
      </c>
      <c r="J30" s="76">
        <f t="shared" si="3"/>
        <v>2802</v>
      </c>
      <c r="K30" s="76">
        <f t="shared" si="3"/>
        <v>3117</v>
      </c>
      <c r="L30" s="76">
        <f t="shared" si="3"/>
        <v>3045</v>
      </c>
      <c r="M30" s="76">
        <f t="shared" si="3"/>
        <v>3234</v>
      </c>
      <c r="N30" s="76">
        <f t="shared" si="3"/>
        <v>3084</v>
      </c>
      <c r="O30" s="76">
        <f t="shared" si="3"/>
        <v>2997</v>
      </c>
      <c r="P30" s="76">
        <f t="shared" si="3"/>
        <v>3220</v>
      </c>
      <c r="Q30" s="76">
        <f t="shared" si="3"/>
        <v>3126</v>
      </c>
      <c r="R30" s="76">
        <f t="shared" si="3"/>
        <v>3007</v>
      </c>
      <c r="S30" s="76">
        <f t="shared" si="3"/>
        <v>3131</v>
      </c>
      <c r="T30" s="76">
        <f t="shared" si="3"/>
        <v>3024</v>
      </c>
      <c r="U30" s="76">
        <f t="shared" si="3"/>
        <v>3099</v>
      </c>
      <c r="V30" s="77">
        <f t="shared" si="3"/>
        <v>36886</v>
      </c>
      <c r="W30" s="77">
        <f t="shared" si="3"/>
        <v>114379</v>
      </c>
    </row>
    <row r="31" spans="1:143" s="1" customFormat="1" ht="13.9" customHeight="1" x14ac:dyDescent="0.2">
      <c r="B31" s="41" t="s">
        <v>497</v>
      </c>
      <c r="D31" s="76">
        <f t="shared" ref="D31:V31" si="4">(D30/17)</f>
        <v>902.05882352941171</v>
      </c>
      <c r="E31" s="76">
        <f t="shared" si="4"/>
        <v>911.11764705882354</v>
      </c>
      <c r="F31" s="76">
        <f t="shared" si="4"/>
        <v>927.47058823529414</v>
      </c>
      <c r="G31" s="76">
        <f t="shared" si="4"/>
        <v>897.64705882352939</v>
      </c>
      <c r="H31" s="76">
        <f t="shared" si="4"/>
        <v>920.11764705882354</v>
      </c>
      <c r="I31" s="77">
        <f t="shared" si="4"/>
        <v>4558.411764705882</v>
      </c>
      <c r="J31" s="76">
        <f t="shared" si="4"/>
        <v>164.8235294117647</v>
      </c>
      <c r="K31" s="76">
        <f t="shared" si="4"/>
        <v>183.35294117647058</v>
      </c>
      <c r="L31" s="76">
        <f t="shared" si="4"/>
        <v>179.11764705882354</v>
      </c>
      <c r="M31" s="76">
        <f t="shared" si="4"/>
        <v>190.23529411764707</v>
      </c>
      <c r="N31" s="76">
        <f t="shared" si="4"/>
        <v>181.41176470588235</v>
      </c>
      <c r="O31" s="76">
        <f t="shared" si="4"/>
        <v>176.29411764705881</v>
      </c>
      <c r="P31" s="76">
        <f t="shared" si="4"/>
        <v>189.41176470588235</v>
      </c>
      <c r="Q31" s="76">
        <f t="shared" si="4"/>
        <v>183.88235294117646</v>
      </c>
      <c r="R31" s="76">
        <f t="shared" si="4"/>
        <v>176.88235294117646</v>
      </c>
      <c r="S31" s="76">
        <f t="shared" si="4"/>
        <v>184.1764705882353</v>
      </c>
      <c r="T31" s="76">
        <f t="shared" si="4"/>
        <v>177.88235294117646</v>
      </c>
      <c r="U31" s="76">
        <f t="shared" si="4"/>
        <v>182.29411764705881</v>
      </c>
      <c r="V31" s="77">
        <f t="shared" si="4"/>
        <v>2169.7647058823532</v>
      </c>
    </row>
    <row r="32" spans="1:143" s="1" customFormat="1" ht="13.9" customHeight="1" x14ac:dyDescent="0.2">
      <c r="B32" s="41" t="s">
        <v>498</v>
      </c>
      <c r="D32" s="76">
        <f t="shared" ref="D32:I32" si="5">IF(D39 = 0, 0,D30/D39)</f>
        <v>180.41176470588235</v>
      </c>
      <c r="E32" s="76">
        <f t="shared" si="5"/>
        <v>182.2235294117647</v>
      </c>
      <c r="F32" s="76">
        <f t="shared" si="5"/>
        <v>185.49411764705883</v>
      </c>
      <c r="G32" s="76">
        <f t="shared" si="5"/>
        <v>179.52941176470588</v>
      </c>
      <c r="H32" s="76">
        <f t="shared" si="5"/>
        <v>184.02352941176471</v>
      </c>
      <c r="I32" s="77">
        <f t="shared" si="5"/>
        <v>182.3364705882353</v>
      </c>
    </row>
    <row r="33" spans="1:9" s="1" customFormat="1" ht="13.9" customHeight="1" x14ac:dyDescent="0.2"/>
    <row r="34" spans="1:9" s="1" customFormat="1" ht="13.9" customHeight="1" x14ac:dyDescent="0.2"/>
    <row r="35" spans="1:9" s="1" customFormat="1" ht="13.9" customHeight="1" x14ac:dyDescent="0.2"/>
    <row r="36" spans="1:9" s="1" customFormat="1" ht="13.9" customHeight="1" x14ac:dyDescent="0.2"/>
    <row r="37" spans="1:9" s="1" customFormat="1" ht="13.9" customHeight="1" x14ac:dyDescent="0.2"/>
    <row r="38" spans="1:9" s="1" customFormat="1" ht="13.9" customHeight="1" x14ac:dyDescent="0.2"/>
    <row r="39" spans="1:9" s="1" customFormat="1" ht="13.9" customHeight="1" x14ac:dyDescent="0.2">
      <c r="D39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"&gt;0")+COUNTIF(Individual_Scores_Women_Var!G207:G217, "&gt;0")+COUNTIF(Individual_Scores_Women_Var!G220:G230, "&gt;0")</f>
        <v>85</v>
      </c>
      <c r="E39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"&gt;0")+COUNTIF(Individual_Scores_Women_Var!H207:H217, "&gt;0")+COUNTIF(Individual_Scores_Women_Var!H220:H230, "&gt;0")</f>
        <v>85</v>
      </c>
      <c r="F39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"&gt;0")+COUNTIF(Individual_Scores_Women_Var!I207:I217, "&gt;0")+COUNTIF(Individual_Scores_Women_Var!I220:I230, "&gt;0")</f>
        <v>85</v>
      </c>
      <c r="G39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"&gt;0")+COUNTIF(Individual_Scores_Women_Var!J207:J217, "&gt;0")+COUNTIF(Individual_Scores_Women_Var!J220:J230, "&gt;0")</f>
        <v>85</v>
      </c>
      <c r="H39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"&gt;0")+COUNTIF(Individual_Scores_Women_Var!K194:K204, "&gt;0")+COUNTIF(Individual_Scores_Women_Var!K207:K217, "&gt;0")+COUNTIF(Individual_Scores_Women_Var!K220:K230, "&gt;0")</f>
        <v>85</v>
      </c>
      <c r="I39" s="2">
        <f>SUM(D39:H39)</f>
        <v>425</v>
      </c>
    </row>
    <row r="40" spans="1:9" s="1" customFormat="1" ht="13.9" customHeight="1" x14ac:dyDescent="0.2">
      <c r="A40" s="38"/>
      <c r="B40" s="38" t="s">
        <v>499</v>
      </c>
      <c r="C40" s="38"/>
      <c r="D40" s="38"/>
    </row>
    <row r="41" spans="1:9" s="1" customFormat="1" ht="13.9" customHeight="1" x14ac:dyDescent="0.2">
      <c r="A41" s="38"/>
      <c r="B41" s="38" t="s">
        <v>1</v>
      </c>
      <c r="C41" s="38"/>
      <c r="D41" s="38"/>
    </row>
    <row r="42" spans="1:9" s="1" customFormat="1" ht="13.9" customHeight="1" x14ac:dyDescent="0.2">
      <c r="A42" s="38"/>
      <c r="B42" s="38" t="s">
        <v>500</v>
      </c>
      <c r="C42" s="38"/>
      <c r="D42" s="38"/>
    </row>
    <row r="43" spans="1:9" s="1" customFormat="1" ht="13.9" customHeight="1" x14ac:dyDescent="0.2">
      <c r="A43" s="38"/>
      <c r="B43" s="38"/>
      <c r="C43" s="38"/>
      <c r="D43" s="38" t="s">
        <v>494</v>
      </c>
    </row>
    <row r="44" spans="1:9" s="1" customFormat="1" ht="13.9" customHeight="1" x14ac:dyDescent="0.2">
      <c r="A44" s="78" t="s">
        <v>495</v>
      </c>
      <c r="B44" s="78" t="s">
        <v>451</v>
      </c>
      <c r="C44" s="78"/>
      <c r="D44" s="78" t="s">
        <v>454</v>
      </c>
    </row>
    <row r="45" spans="1:9" s="1" customFormat="1" ht="13.9" customHeight="1" x14ac:dyDescent="0.25">
      <c r="A45" s="13">
        <f t="shared" ref="A45:B61" si="6">A12</f>
        <v>1</v>
      </c>
      <c r="B45" s="13" t="str">
        <f t="shared" si="6"/>
        <v>Pikeville ,University Of V</v>
      </c>
      <c r="D45" s="13">
        <f t="shared" ref="D45:D61" si="7">W12</f>
        <v>7588</v>
      </c>
    </row>
    <row r="46" spans="1:9" s="1" customFormat="1" ht="13.9" customHeight="1" x14ac:dyDescent="0.25">
      <c r="A46" s="13">
        <f t="shared" si="6"/>
        <v>2</v>
      </c>
      <c r="B46" s="13" t="str">
        <f t="shared" si="6"/>
        <v>Lindenwood University V</v>
      </c>
      <c r="D46" s="13">
        <f t="shared" si="7"/>
        <v>7485</v>
      </c>
    </row>
    <row r="47" spans="1:9" s="1" customFormat="1" ht="13.9" customHeight="1" x14ac:dyDescent="0.25">
      <c r="A47" s="13">
        <f t="shared" si="6"/>
        <v>3</v>
      </c>
      <c r="B47" s="13" t="str">
        <f t="shared" si="6"/>
        <v>Webber International University V</v>
      </c>
      <c r="D47" s="13">
        <f t="shared" si="7"/>
        <v>7413</v>
      </c>
    </row>
    <row r="48" spans="1:9" s="1" customFormat="1" ht="13.9" customHeight="1" x14ac:dyDescent="0.25">
      <c r="A48" s="13">
        <f t="shared" si="6"/>
        <v>4</v>
      </c>
      <c r="B48" s="13" t="str">
        <f t="shared" si="6"/>
        <v>St. Francis (IL) ,University Of V</v>
      </c>
      <c r="D48" s="13">
        <f t="shared" si="7"/>
        <v>7395</v>
      </c>
    </row>
    <row r="49" spans="1:4" s="1" customFormat="1" ht="13.9" customHeight="1" x14ac:dyDescent="0.25">
      <c r="A49" s="13">
        <f t="shared" si="6"/>
        <v>5</v>
      </c>
      <c r="B49" s="13" t="str">
        <f t="shared" si="6"/>
        <v>Milligan University V</v>
      </c>
      <c r="D49" s="13">
        <f t="shared" si="7"/>
        <v>7155</v>
      </c>
    </row>
    <row r="50" spans="1:4" s="1" customFormat="1" ht="13.9" customHeight="1" x14ac:dyDescent="0.25">
      <c r="A50" s="13">
        <f t="shared" si="6"/>
        <v>6</v>
      </c>
      <c r="B50" s="13" t="str">
        <f t="shared" si="6"/>
        <v>University of the Cumberlands V</v>
      </c>
      <c r="D50" s="13">
        <f t="shared" si="7"/>
        <v>7098</v>
      </c>
    </row>
    <row r="51" spans="1:4" s="1" customFormat="1" ht="13.9" customHeight="1" x14ac:dyDescent="0.25">
      <c r="A51" s="13">
        <f t="shared" si="6"/>
        <v>7</v>
      </c>
      <c r="B51" s="13" t="str">
        <f t="shared" si="6"/>
        <v>William Woods University V</v>
      </c>
      <c r="D51" s="13">
        <f t="shared" si="7"/>
        <v>7036</v>
      </c>
    </row>
    <row r="52" spans="1:4" s="1" customFormat="1" ht="13.9" customHeight="1" x14ac:dyDescent="0.25">
      <c r="A52" s="13">
        <f t="shared" si="6"/>
        <v>8</v>
      </c>
      <c r="B52" s="13" t="str">
        <f t="shared" si="6"/>
        <v>Kentucky Wesleyan V</v>
      </c>
      <c r="D52" s="13">
        <f t="shared" si="7"/>
        <v>7004</v>
      </c>
    </row>
    <row r="53" spans="1:4" s="1" customFormat="1" ht="13.9" customHeight="1" x14ac:dyDescent="0.25">
      <c r="A53" s="13">
        <f t="shared" si="6"/>
        <v>9</v>
      </c>
      <c r="B53" s="13" t="str">
        <f t="shared" si="6"/>
        <v>Midway University V</v>
      </c>
      <c r="D53" s="13">
        <f t="shared" si="7"/>
        <v>6988</v>
      </c>
    </row>
    <row r="54" spans="1:4" s="1" customFormat="1" ht="13.9" customHeight="1" x14ac:dyDescent="0.25">
      <c r="A54" s="13">
        <f t="shared" si="6"/>
        <v>10</v>
      </c>
      <c r="B54" s="13" t="str">
        <f t="shared" si="6"/>
        <v>Savannah College Of Art And Design-Atlanta V</v>
      </c>
      <c r="D54" s="13">
        <f t="shared" si="7"/>
        <v>6841</v>
      </c>
    </row>
    <row r="55" spans="1:4" s="1" customFormat="1" ht="13.9" customHeight="1" x14ac:dyDescent="0.25">
      <c r="A55" s="13">
        <f t="shared" si="6"/>
        <v>11</v>
      </c>
      <c r="B55" s="13" t="str">
        <f t="shared" si="6"/>
        <v>Tennessee Wesleyan University V</v>
      </c>
      <c r="D55" s="13">
        <f t="shared" si="7"/>
        <v>6722</v>
      </c>
    </row>
    <row r="56" spans="1:4" s="1" customFormat="1" ht="13.9" customHeight="1" x14ac:dyDescent="0.25">
      <c r="A56" s="13">
        <f t="shared" si="6"/>
        <v>12</v>
      </c>
      <c r="B56" s="13" t="str">
        <f t="shared" si="6"/>
        <v>Rock Valley College V</v>
      </c>
      <c r="D56" s="13">
        <f t="shared" si="7"/>
        <v>6644</v>
      </c>
    </row>
    <row r="57" spans="1:4" s="1" customFormat="1" ht="13.9" customHeight="1" x14ac:dyDescent="0.25">
      <c r="A57" s="13">
        <f t="shared" si="6"/>
        <v>13</v>
      </c>
      <c r="B57" s="13" t="str">
        <f t="shared" si="6"/>
        <v>Bethel University (IN) V</v>
      </c>
      <c r="D57" s="13">
        <f t="shared" si="7"/>
        <v>6163</v>
      </c>
    </row>
    <row r="58" spans="1:4" s="1" customFormat="1" ht="13.9" customHeight="1" x14ac:dyDescent="0.25">
      <c r="A58" s="13">
        <f t="shared" si="6"/>
        <v>14</v>
      </c>
      <c r="B58" s="13" t="str">
        <f t="shared" si="6"/>
        <v>Belmont Abbey College V</v>
      </c>
      <c r="D58" s="13">
        <f t="shared" si="7"/>
        <v>6058</v>
      </c>
    </row>
    <row r="59" spans="1:4" s="1" customFormat="1" ht="13.9" customHeight="1" x14ac:dyDescent="0.25">
      <c r="A59" s="13">
        <f t="shared" si="6"/>
        <v>15</v>
      </c>
      <c r="B59" s="13" t="str">
        <f t="shared" si="6"/>
        <v>Lindsey Wilson College V</v>
      </c>
      <c r="D59" s="13">
        <f t="shared" si="7"/>
        <v>5873</v>
      </c>
    </row>
    <row r="60" spans="1:4" s="1" customFormat="1" ht="13.9" customHeight="1" x14ac:dyDescent="0.25">
      <c r="A60" s="13">
        <f t="shared" si="6"/>
        <v>16</v>
      </c>
      <c r="B60" s="13" t="str">
        <f t="shared" si="6"/>
        <v>Indianapolis ,University Of V</v>
      </c>
      <c r="D60" s="13">
        <f t="shared" si="7"/>
        <v>5664</v>
      </c>
    </row>
    <row r="61" spans="1:4" s="1" customFormat="1" ht="13.9" customHeight="1" x14ac:dyDescent="0.25">
      <c r="A61" s="13">
        <f t="shared" si="6"/>
        <v>17</v>
      </c>
      <c r="B61" s="13" t="str">
        <f t="shared" si="6"/>
        <v>Union College V</v>
      </c>
      <c r="D61" s="13">
        <f t="shared" si="7"/>
        <v>5252</v>
      </c>
    </row>
    <row r="62" spans="1:4" s="1" customFormat="1" ht="13.9" customHeight="1" x14ac:dyDescent="0.2"/>
    <row r="63" spans="1:4" s="1" customFormat="1" ht="13.9" customHeight="1" x14ac:dyDescent="0.2"/>
    <row r="64" spans="1:4" s="1" customFormat="1" ht="13.9" customHeight="1" x14ac:dyDescent="0.2"/>
    <row r="65" s="1" customFormat="1" ht="13.9" customHeight="1" x14ac:dyDescent="0.2"/>
    <row r="66" s="1" customFormat="1" ht="13.9" customHeight="1" x14ac:dyDescent="0.2"/>
    <row r="67" s="1" customFormat="1" ht="13.9" customHeight="1" x14ac:dyDescent="0.2"/>
    <row r="68" s="1" customFormat="1" ht="13.9" customHeight="1" x14ac:dyDescent="0.2"/>
    <row r="69" s="1" customFormat="1" ht="13.9" customHeight="1" x14ac:dyDescent="0.2"/>
    <row r="70" s="1" customFormat="1" ht="13.9" customHeight="1" x14ac:dyDescent="0.2"/>
    <row r="71" s="1" customFormat="1" ht="13.9" customHeight="1" x14ac:dyDescent="0.2"/>
    <row r="72" s="1" customFormat="1" ht="13.9" customHeight="1" x14ac:dyDescent="0.2"/>
    <row r="73" s="1" customFormat="1" ht="13.9" customHeight="1" x14ac:dyDescent="0.2"/>
    <row r="74" s="1" customFormat="1" ht="13.9" customHeight="1" x14ac:dyDescent="0.2"/>
    <row r="75" s="1" customFormat="1" ht="13.9" customHeight="1" x14ac:dyDescent="0.2"/>
    <row r="76" s="1" customFormat="1" ht="13.9" customHeight="1" x14ac:dyDescent="0.2"/>
    <row r="77" s="1" customFormat="1" ht="13.9" customHeight="1" x14ac:dyDescent="0.2"/>
    <row r="78" s="1" customFormat="1" ht="13.9" customHeight="1" x14ac:dyDescent="0.2"/>
    <row r="79" s="1" customFormat="1" ht="13.9" customHeight="1" x14ac:dyDescent="0.2"/>
    <row r="80" s="1" customFormat="1" ht="13.9" customHeight="1" x14ac:dyDescent="0.2"/>
    <row r="81" s="1" customFormat="1" ht="13.9" customHeight="1" x14ac:dyDescent="0.2"/>
    <row r="82" s="1" customFormat="1" ht="13.9" customHeight="1" x14ac:dyDescent="0.2"/>
    <row r="83" s="1" customFormat="1" ht="13.9" customHeight="1" x14ac:dyDescent="0.2"/>
    <row r="84" s="1" customFormat="1" ht="13.9" customHeight="1" x14ac:dyDescent="0.2"/>
    <row r="85" s="1" customFormat="1" ht="13.9" customHeight="1" x14ac:dyDescent="0.2"/>
    <row r="86" s="1" customFormat="1" ht="13.9" customHeight="1" x14ac:dyDescent="0.2"/>
    <row r="87" s="1" customFormat="1" ht="13.9" customHeight="1" x14ac:dyDescent="0.2"/>
    <row r="88" s="1" customFormat="1" ht="13.9" customHeight="1" x14ac:dyDescent="0.2"/>
    <row r="89" s="1" customFormat="1" ht="13.9" customHeight="1" x14ac:dyDescent="0.2"/>
    <row r="90" s="1" customFormat="1" ht="13.9" customHeight="1" x14ac:dyDescent="0.2"/>
    <row r="91" s="1" customFormat="1" ht="13.9" customHeight="1" x14ac:dyDescent="0.2"/>
    <row r="92" s="1" customFormat="1" ht="13.9" customHeight="1" x14ac:dyDescent="0.2"/>
    <row r="93" s="1" customFormat="1" ht="13.9" customHeight="1" x14ac:dyDescent="0.2"/>
    <row r="94" s="1" customFormat="1" ht="13.9" customHeight="1" x14ac:dyDescent="0.2"/>
    <row r="95" s="1" customFormat="1" ht="13.9" customHeight="1" x14ac:dyDescent="0.2"/>
    <row r="96" s="1" customFormat="1" ht="13.9" customHeight="1" x14ac:dyDescent="0.2"/>
    <row r="97" s="1" customFormat="1" ht="13.9" customHeight="1" x14ac:dyDescent="0.2"/>
    <row r="98" s="1" customFormat="1" ht="13.9" customHeight="1" x14ac:dyDescent="0.2"/>
    <row r="99" s="1" customFormat="1" ht="13.9" customHeight="1" x14ac:dyDescent="0.2"/>
    <row r="100" s="1" customFormat="1" ht="13.9" customHeight="1" x14ac:dyDescent="0.2"/>
    <row r="101" s="1" customFormat="1" ht="13.9" customHeight="1" x14ac:dyDescent="0.2"/>
    <row r="102" s="1" customFormat="1" ht="13.9" customHeight="1" x14ac:dyDescent="0.2"/>
    <row r="103" s="1" customFormat="1" ht="13.9" customHeight="1" x14ac:dyDescent="0.2"/>
    <row r="104" s="1" customFormat="1" ht="13.9" customHeight="1" x14ac:dyDescent="0.2"/>
    <row r="105" s="1" customFormat="1" ht="13.9" customHeight="1" x14ac:dyDescent="0.2"/>
    <row r="106" s="1" customFormat="1" ht="13.9" customHeight="1" x14ac:dyDescent="0.2"/>
    <row r="107" s="1" customFormat="1" ht="13.9" customHeight="1" x14ac:dyDescent="0.2"/>
    <row r="108" s="1" customFormat="1" ht="13.9" customHeight="1" x14ac:dyDescent="0.2"/>
    <row r="109" s="1" customFormat="1" ht="13.9" customHeight="1" x14ac:dyDescent="0.2"/>
    <row r="110" s="1" customFormat="1" ht="13.9" customHeight="1" x14ac:dyDescent="0.2"/>
    <row r="111" s="1" customFormat="1" ht="13.9" customHeight="1" x14ac:dyDescent="0.2"/>
    <row r="112" s="1" customFormat="1" ht="13.9" customHeight="1" x14ac:dyDescent="0.2"/>
    <row r="113" s="1" customFormat="1" ht="13.9" customHeight="1" x14ac:dyDescent="0.2"/>
    <row r="114" s="1" customFormat="1" ht="13.9" customHeight="1" x14ac:dyDescent="0.2"/>
    <row r="115" s="1" customFormat="1" ht="13.9" customHeight="1" x14ac:dyDescent="0.2"/>
    <row r="116" s="1" customFormat="1" ht="13.9" customHeight="1" x14ac:dyDescent="0.2"/>
    <row r="117" s="1" customFormat="1" ht="13.9" customHeight="1" x14ac:dyDescent="0.2"/>
    <row r="118" s="1" customFormat="1" ht="13.9" customHeight="1" x14ac:dyDescent="0.2"/>
    <row r="119" s="1" customFormat="1" ht="13.9" customHeight="1" x14ac:dyDescent="0.2"/>
    <row r="120" s="1" customFormat="1" ht="13.9" customHeight="1" x14ac:dyDescent="0.2"/>
    <row r="121" s="1" customFormat="1" ht="13.9" customHeight="1" x14ac:dyDescent="0.2"/>
    <row r="122" s="1" customFormat="1" ht="13.9" customHeight="1" x14ac:dyDescent="0.2"/>
    <row r="123" s="1" customFormat="1" ht="13.9" customHeight="1" x14ac:dyDescent="0.2"/>
    <row r="124" s="1" customFormat="1" ht="13.9" customHeight="1" x14ac:dyDescent="0.2"/>
    <row r="125" s="1" customFormat="1" ht="13.9" customHeight="1" x14ac:dyDescent="0.2"/>
    <row r="126" s="1" customFormat="1" ht="13.9" customHeight="1" x14ac:dyDescent="0.2"/>
    <row r="127" s="1" customFormat="1" ht="13.9" customHeight="1" x14ac:dyDescent="0.2"/>
    <row r="128" s="1" customFormat="1" ht="13.9" customHeight="1" x14ac:dyDescent="0.2"/>
    <row r="129" s="1" customFormat="1" ht="13.9" customHeight="1" x14ac:dyDescent="0.2"/>
    <row r="130" s="1" customFormat="1" ht="13.9" customHeight="1" x14ac:dyDescent="0.2"/>
    <row r="131" s="1" customFormat="1" ht="13.9" customHeight="1" x14ac:dyDescent="0.2"/>
    <row r="132" s="1" customFormat="1" ht="13.9" customHeight="1" x14ac:dyDescent="0.2"/>
    <row r="133" s="1" customFormat="1" ht="13.9" customHeight="1" x14ac:dyDescent="0.2"/>
    <row r="134" s="1" customFormat="1" ht="13.9" customHeight="1" x14ac:dyDescent="0.2"/>
    <row r="135" s="1" customFormat="1" ht="13.9" customHeight="1" x14ac:dyDescent="0.2"/>
    <row r="136" s="1" customFormat="1" ht="13.9" customHeight="1" x14ac:dyDescent="0.2"/>
    <row r="137" s="1" customFormat="1" ht="13.9" customHeight="1" x14ac:dyDescent="0.2"/>
    <row r="138" s="1" customFormat="1" ht="13.9" customHeight="1" x14ac:dyDescent="0.2"/>
    <row r="139" s="1" customFormat="1" ht="13.9" customHeight="1" x14ac:dyDescent="0.2"/>
    <row r="140" s="1" customFormat="1" ht="13.9" customHeight="1" x14ac:dyDescent="0.2"/>
    <row r="141" s="1" customFormat="1" ht="13.9" customHeight="1" x14ac:dyDescent="0.2"/>
    <row r="142" s="1" customFormat="1" ht="13.9" customHeight="1" x14ac:dyDescent="0.2"/>
    <row r="143" s="1" customFormat="1" ht="13.9" customHeight="1" x14ac:dyDescent="0.2"/>
    <row r="144" s="1" customFormat="1" ht="13.9" customHeight="1" x14ac:dyDescent="0.2"/>
    <row r="145" s="1" customFormat="1" ht="13.9" customHeight="1" x14ac:dyDescent="0.2"/>
    <row r="146" s="1" customFormat="1" ht="13.9" customHeight="1" x14ac:dyDescent="0.2"/>
    <row r="147" s="1" customFormat="1" ht="13.9" customHeight="1" x14ac:dyDescent="0.2"/>
    <row r="148" s="1" customFormat="1" ht="13.9" customHeight="1" x14ac:dyDescent="0.2"/>
    <row r="149" s="1" customFormat="1" ht="13.9" customHeight="1" x14ac:dyDescent="0.2"/>
    <row r="150" s="1" customFormat="1" ht="13.9" customHeight="1" x14ac:dyDescent="0.2"/>
    <row r="151" s="1" customFormat="1" ht="13.9" customHeight="1" x14ac:dyDescent="0.2"/>
    <row r="152" s="1" customFormat="1" ht="13.9" customHeight="1" x14ac:dyDescent="0.2"/>
    <row r="153" s="1" customFormat="1" ht="13.9" customHeight="1" x14ac:dyDescent="0.2"/>
    <row r="154" s="1" customFormat="1" ht="13.9" customHeight="1" x14ac:dyDescent="0.2"/>
    <row r="155" s="1" customFormat="1" ht="13.9" customHeight="1" x14ac:dyDescent="0.2"/>
    <row r="156" s="1" customFormat="1" ht="13.9" customHeight="1" x14ac:dyDescent="0.2"/>
    <row r="157" s="1" customFormat="1" ht="13.9" customHeight="1" x14ac:dyDescent="0.2"/>
    <row r="158" s="1" customFormat="1" ht="13.9" customHeight="1" x14ac:dyDescent="0.2"/>
    <row r="159" s="1" customFormat="1" ht="13.9" customHeight="1" x14ac:dyDescent="0.2"/>
    <row r="160" s="1" customFormat="1" ht="13.9" customHeight="1" x14ac:dyDescent="0.2"/>
    <row r="161" s="1" customFormat="1" ht="13.9" customHeight="1" x14ac:dyDescent="0.2"/>
    <row r="162" s="1" customFormat="1" ht="13.9" customHeight="1" x14ac:dyDescent="0.2"/>
    <row r="163" s="1" customFormat="1" ht="13.9" customHeight="1" x14ac:dyDescent="0.2"/>
    <row r="164" s="1" customFormat="1" ht="13.9" customHeight="1" x14ac:dyDescent="0.2"/>
    <row r="165" s="1" customFormat="1" ht="13.9" customHeight="1" x14ac:dyDescent="0.2"/>
    <row r="166" s="1" customFormat="1" ht="13.9" customHeight="1" x14ac:dyDescent="0.2"/>
    <row r="167" s="1" customFormat="1" ht="13.9" customHeight="1" x14ac:dyDescent="0.2"/>
    <row r="168" s="1" customFormat="1" ht="13.9" customHeight="1" x14ac:dyDescent="0.2"/>
    <row r="169" s="1" customFormat="1" ht="13.9" customHeight="1" x14ac:dyDescent="0.2"/>
    <row r="170" s="1" customFormat="1" ht="13.9" customHeight="1" x14ac:dyDescent="0.2"/>
    <row r="171" s="1" customFormat="1" ht="13.9" customHeight="1" x14ac:dyDescent="0.2"/>
    <row r="172" s="1" customFormat="1" ht="13.9" customHeight="1" x14ac:dyDescent="0.2"/>
    <row r="173" s="1" customFormat="1" ht="13.9" customHeight="1" x14ac:dyDescent="0.2"/>
    <row r="174" s="1" customFormat="1" ht="13.9" customHeight="1" x14ac:dyDescent="0.2"/>
    <row r="175" s="1" customFormat="1" ht="13.9" customHeight="1" x14ac:dyDescent="0.2"/>
    <row r="176" s="1" customFormat="1" ht="13.9" customHeight="1" x14ac:dyDescent="0.2"/>
    <row r="177" s="1" customFormat="1" ht="13.9" customHeight="1" x14ac:dyDescent="0.2"/>
    <row r="178" s="1" customFormat="1" ht="13.9" customHeight="1" x14ac:dyDescent="0.2"/>
    <row r="179" s="1" customFormat="1" ht="13.9" customHeight="1" x14ac:dyDescent="0.2"/>
    <row r="180" s="1" customFormat="1" ht="13.9" customHeight="1" x14ac:dyDescent="0.2"/>
    <row r="181" s="1" customFormat="1" ht="13.9" customHeight="1" x14ac:dyDescent="0.2"/>
    <row r="182" s="1" customFormat="1" ht="13.9" customHeight="1" x14ac:dyDescent="0.2"/>
    <row r="183" s="1" customFormat="1" ht="13.9" customHeight="1" x14ac:dyDescent="0.2"/>
    <row r="184" s="1" customFormat="1" ht="13.9" customHeight="1" x14ac:dyDescent="0.2"/>
    <row r="185" s="1" customFormat="1" ht="13.9" customHeight="1" x14ac:dyDescent="0.2"/>
    <row r="186" s="1" customFormat="1" ht="13.9" customHeight="1" x14ac:dyDescent="0.2"/>
    <row r="187" s="1" customFormat="1" ht="13.9" customHeight="1" x14ac:dyDescent="0.2"/>
    <row r="188" s="1" customFormat="1" ht="13.9" customHeight="1" x14ac:dyDescent="0.2"/>
    <row r="189" s="1" customFormat="1" ht="13.9" customHeight="1" x14ac:dyDescent="0.2"/>
    <row r="190" s="1" customFormat="1" ht="13.9" customHeight="1" x14ac:dyDescent="0.2"/>
    <row r="191" s="1" customFormat="1" ht="13.9" customHeight="1" x14ac:dyDescent="0.2"/>
    <row r="192" s="1" customFormat="1" ht="13.9" customHeight="1" x14ac:dyDescent="0.2"/>
    <row r="193" s="1" customFormat="1" ht="13.9" customHeight="1" x14ac:dyDescent="0.2"/>
    <row r="194" s="1" customFormat="1" ht="13.9" customHeight="1" x14ac:dyDescent="0.2"/>
    <row r="195" s="1" customFormat="1" ht="13.9" customHeight="1" x14ac:dyDescent="0.2"/>
    <row r="196" s="1" customFormat="1" ht="13.9" customHeight="1" x14ac:dyDescent="0.2"/>
    <row r="197" s="1" customFormat="1" ht="13.9" customHeight="1" x14ac:dyDescent="0.2"/>
    <row r="198" s="1" customFormat="1" ht="13.9" customHeight="1" x14ac:dyDescent="0.2"/>
    <row r="199" s="1" customFormat="1" ht="13.9" customHeight="1" x14ac:dyDescent="0.2"/>
    <row r="200" s="1" customFormat="1" ht="13.9" customHeight="1" x14ac:dyDescent="0.2"/>
    <row r="201" s="1" customFormat="1" ht="13.9" customHeight="1" x14ac:dyDescent="0.2"/>
    <row r="202" s="1" customFormat="1" ht="13.9" customHeight="1" x14ac:dyDescent="0.2"/>
    <row r="203" s="1" customFormat="1" ht="13.9" customHeight="1" x14ac:dyDescent="0.2"/>
    <row r="204" s="1" customFormat="1" ht="13.9" customHeight="1" x14ac:dyDescent="0.2"/>
    <row r="205" s="1" customFormat="1" ht="13.9" customHeight="1" x14ac:dyDescent="0.2"/>
    <row r="206" s="1" customFormat="1" ht="13.9" customHeight="1" x14ac:dyDescent="0.2"/>
    <row r="207" s="1" customFormat="1" ht="13.9" customHeight="1" x14ac:dyDescent="0.2"/>
    <row r="208" s="1" customFormat="1" ht="13.9" customHeight="1" x14ac:dyDescent="0.2"/>
    <row r="209" s="1" customFormat="1" ht="13.9" customHeight="1" x14ac:dyDescent="0.2"/>
    <row r="210" s="1" customFormat="1" ht="13.9" customHeight="1" x14ac:dyDescent="0.2"/>
    <row r="211" s="1" customFormat="1" ht="13.9" customHeight="1" x14ac:dyDescent="0.2"/>
    <row r="212" s="1" customFormat="1" ht="13.9" customHeight="1" x14ac:dyDescent="0.2"/>
    <row r="213" s="1" customFormat="1" ht="13.9" customHeight="1" x14ac:dyDescent="0.2"/>
    <row r="214" s="1" customFormat="1" ht="13.9" customHeight="1" x14ac:dyDescent="0.2"/>
    <row r="215" s="1" customFormat="1" ht="13.9" customHeight="1" x14ac:dyDescent="0.2"/>
    <row r="216" s="1" customFormat="1" ht="13.9" customHeight="1" x14ac:dyDescent="0.2"/>
    <row r="217" s="1" customFormat="1" ht="13.9" customHeight="1" x14ac:dyDescent="0.2"/>
    <row r="218" s="1" customFormat="1" ht="13.9" customHeight="1" x14ac:dyDescent="0.2"/>
    <row r="219" s="1" customFormat="1" ht="13.9" customHeight="1" x14ac:dyDescent="0.2"/>
    <row r="220" s="1" customFormat="1" ht="13.9" customHeight="1" x14ac:dyDescent="0.2"/>
    <row r="221" s="1" customFormat="1" ht="13.9" customHeight="1" x14ac:dyDescent="0.2"/>
    <row r="222" s="1" customFormat="1" ht="13.9" customHeight="1" x14ac:dyDescent="0.2"/>
    <row r="223" s="1" customFormat="1" ht="13.9" customHeight="1" x14ac:dyDescent="0.2"/>
    <row r="224" s="1" customFormat="1" ht="13.9" customHeight="1" x14ac:dyDescent="0.2"/>
    <row r="225" s="1" customFormat="1" ht="13.9" customHeight="1" x14ac:dyDescent="0.2"/>
    <row r="226" s="1" customFormat="1" ht="13.9" customHeight="1" x14ac:dyDescent="0.2"/>
    <row r="227" s="1" customFormat="1" ht="13.9" customHeight="1" x14ac:dyDescent="0.2"/>
    <row r="228" s="1" customFormat="1" ht="13.9" customHeight="1" x14ac:dyDescent="0.2"/>
    <row r="229" s="1" customFormat="1" ht="13.9" customHeight="1" x14ac:dyDescent="0.2"/>
    <row r="230" s="1" customFormat="1" ht="13.9" customHeight="1" x14ac:dyDescent="0.2"/>
    <row r="231" s="1" customFormat="1" ht="13.9" customHeight="1" x14ac:dyDescent="0.2"/>
    <row r="232" s="1" customFormat="1" ht="13.9" customHeight="1" x14ac:dyDescent="0.2"/>
    <row r="233" s="1" customFormat="1" ht="13.9" customHeight="1" x14ac:dyDescent="0.2"/>
    <row r="234" s="1" customFormat="1" ht="13.9" customHeight="1" x14ac:dyDescent="0.2"/>
    <row r="235" s="1" customFormat="1" ht="13.9" customHeight="1" x14ac:dyDescent="0.2"/>
    <row r="236" s="1" customFormat="1" ht="13.9" customHeight="1" x14ac:dyDescent="0.2"/>
    <row r="237" s="1" customFormat="1" ht="13.9" customHeight="1" x14ac:dyDescent="0.2"/>
    <row r="238" s="1" customFormat="1" ht="13.9" customHeight="1" x14ac:dyDescent="0.2"/>
    <row r="239" s="1" customFormat="1" ht="13.9" customHeight="1" x14ac:dyDescent="0.2"/>
    <row r="240" s="1" customFormat="1" ht="13.9" customHeight="1" x14ac:dyDescent="0.2"/>
    <row r="241" s="1" customFormat="1" ht="13.9" customHeight="1" x14ac:dyDescent="0.2"/>
    <row r="242" s="1" customFormat="1" ht="13.9" customHeight="1" x14ac:dyDescent="0.2"/>
    <row r="243" s="1" customFormat="1" ht="13.9" customHeight="1" x14ac:dyDescent="0.2"/>
    <row r="244" s="1" customFormat="1" ht="13.9" customHeight="1" x14ac:dyDescent="0.2"/>
    <row r="245" s="1" customFormat="1" ht="13.9" customHeight="1" x14ac:dyDescent="0.2"/>
    <row r="246" s="1" customFormat="1" ht="13.9" customHeight="1" x14ac:dyDescent="0.2"/>
    <row r="247" s="1" customFormat="1" ht="13.9" customHeight="1" x14ac:dyDescent="0.2"/>
    <row r="248" s="1" customFormat="1" ht="13.9" customHeight="1" x14ac:dyDescent="0.2"/>
    <row r="249" s="1" customFormat="1" ht="13.9" customHeight="1" x14ac:dyDescent="0.2"/>
    <row r="250" s="1" customFormat="1" ht="13.9" customHeight="1" x14ac:dyDescent="0.2"/>
    <row r="251" s="1" customFormat="1" ht="13.9" customHeight="1" x14ac:dyDescent="0.2"/>
    <row r="252" s="1" customFormat="1" ht="13.9" customHeight="1" x14ac:dyDescent="0.2"/>
    <row r="253" s="1" customFormat="1" ht="13.9" customHeight="1" x14ac:dyDescent="0.2"/>
    <row r="254" s="1" customFormat="1" ht="13.9" customHeight="1" x14ac:dyDescent="0.2"/>
    <row r="255" s="1" customFormat="1" ht="13.9" customHeight="1" x14ac:dyDescent="0.2"/>
    <row r="256" s="1" customFormat="1" ht="13.9" customHeight="1" x14ac:dyDescent="0.2"/>
    <row r="257" s="1" customFormat="1" ht="13.9" customHeight="1" x14ac:dyDescent="0.2"/>
    <row r="258" s="1" customFormat="1" ht="13.9" customHeight="1" x14ac:dyDescent="0.2"/>
    <row r="259" s="1" customFormat="1" ht="13.9" customHeight="1" x14ac:dyDescent="0.2"/>
    <row r="260" s="1" customFormat="1" ht="13.9" customHeight="1" x14ac:dyDescent="0.2"/>
    <row r="261" s="1" customFormat="1" ht="13.9" customHeight="1" x14ac:dyDescent="0.2"/>
    <row r="262" s="1" customFormat="1" ht="13.9" customHeight="1" x14ac:dyDescent="0.2"/>
    <row r="263" s="1" customFormat="1" ht="13.9" customHeight="1" x14ac:dyDescent="0.2"/>
    <row r="264" s="1" customFormat="1" ht="13.9" customHeight="1" x14ac:dyDescent="0.2"/>
    <row r="265" s="1" customFormat="1" ht="13.9" customHeight="1" x14ac:dyDescent="0.2"/>
    <row r="266" s="1" customFormat="1" ht="13.9" customHeight="1" x14ac:dyDescent="0.2"/>
    <row r="267" s="1" customFormat="1" ht="13.9" customHeight="1" x14ac:dyDescent="0.2"/>
    <row r="268" s="1" customFormat="1" ht="13.9" customHeight="1" x14ac:dyDescent="0.2"/>
    <row r="269" s="1" customFormat="1" ht="13.9" customHeight="1" x14ac:dyDescent="0.2"/>
    <row r="270" s="1" customFormat="1" ht="13.9" customHeight="1" x14ac:dyDescent="0.2"/>
    <row r="271" s="1" customFormat="1" ht="13.9" customHeight="1" x14ac:dyDescent="0.2"/>
    <row r="272" s="1" customFormat="1" ht="13.9" customHeight="1" x14ac:dyDescent="0.2"/>
    <row r="273" s="1" customFormat="1" ht="13.9" customHeight="1" x14ac:dyDescent="0.2"/>
    <row r="274" s="1" customFormat="1" ht="13.9" customHeight="1" x14ac:dyDescent="0.2"/>
    <row r="275" s="1" customFormat="1" ht="13.9" customHeight="1" x14ac:dyDescent="0.2"/>
    <row r="276" s="1" customFormat="1" ht="13.9" customHeight="1" x14ac:dyDescent="0.2"/>
    <row r="277" s="1" customFormat="1" ht="13.9" customHeight="1" x14ac:dyDescent="0.2"/>
    <row r="278" s="1" customFormat="1" ht="13.9" customHeight="1" x14ac:dyDescent="0.2"/>
    <row r="279" s="1" customFormat="1" ht="13.9" customHeight="1" x14ac:dyDescent="0.2"/>
    <row r="280" s="1" customFormat="1" ht="13.9" customHeight="1" x14ac:dyDescent="0.2"/>
    <row r="281" s="1" customFormat="1" ht="13.9" customHeight="1" x14ac:dyDescent="0.2"/>
    <row r="282" s="1" customFormat="1" ht="13.9" customHeight="1" x14ac:dyDescent="0.2"/>
    <row r="283" s="1" customFormat="1" ht="13.9" customHeight="1" x14ac:dyDescent="0.2"/>
    <row r="284" s="1" customFormat="1" ht="13.9" customHeight="1" x14ac:dyDescent="0.2"/>
    <row r="285" s="1" customFormat="1" ht="13.9" customHeight="1" x14ac:dyDescent="0.2"/>
    <row r="286" s="1" customFormat="1" ht="13.9" customHeight="1" x14ac:dyDescent="0.2"/>
    <row r="287" s="1" customFormat="1" ht="13.9" customHeight="1" x14ac:dyDescent="0.2"/>
    <row r="288" s="1" customFormat="1" ht="13.9" customHeight="1" x14ac:dyDescent="0.2"/>
    <row r="289" s="1" customFormat="1" ht="13.9" customHeight="1" x14ac:dyDescent="0.2"/>
    <row r="290" s="1" customFormat="1" ht="13.9" customHeight="1" x14ac:dyDescent="0.2"/>
    <row r="291" s="1" customFormat="1" ht="13.9" customHeight="1" x14ac:dyDescent="0.2"/>
    <row r="292" s="1" customFormat="1" ht="13.9" customHeight="1" x14ac:dyDescent="0.2"/>
    <row r="293" s="1" customFormat="1" ht="13.9" customHeight="1" x14ac:dyDescent="0.2"/>
    <row r="294" s="1" customFormat="1" ht="13.9" customHeight="1" x14ac:dyDescent="0.2"/>
    <row r="295" s="1" customFormat="1" ht="13.9" customHeight="1" x14ac:dyDescent="0.2"/>
    <row r="296" s="1" customFormat="1" ht="13.9" customHeight="1" x14ac:dyDescent="0.2"/>
    <row r="297" s="1" customFormat="1" ht="13.9" customHeight="1" x14ac:dyDescent="0.2"/>
    <row r="298" s="1" customFormat="1" ht="13.9" customHeight="1" x14ac:dyDescent="0.2"/>
    <row r="299" s="1" customFormat="1" ht="13.9" customHeight="1" x14ac:dyDescent="0.2"/>
    <row r="300" s="1" customFormat="1" ht="13.9" customHeight="1" x14ac:dyDescent="0.2"/>
    <row r="301" s="1" customFormat="1" ht="13.9" customHeight="1" x14ac:dyDescent="0.2"/>
    <row r="302" s="1" customFormat="1" ht="13.9" customHeight="1" x14ac:dyDescent="0.2"/>
    <row r="303" s="1" customFormat="1" ht="13.9" customHeight="1" x14ac:dyDescent="0.2"/>
    <row r="304" s="1" customFormat="1" ht="13.9" customHeight="1" x14ac:dyDescent="0.2"/>
    <row r="305" s="1" customFormat="1" ht="13.9" customHeight="1" x14ac:dyDescent="0.2"/>
    <row r="306" s="1" customFormat="1" ht="13.9" customHeight="1" x14ac:dyDescent="0.2"/>
    <row r="307" s="1" customFormat="1" ht="13.9" customHeight="1" x14ac:dyDescent="0.2"/>
    <row r="308" s="1" customFormat="1" ht="13.9" customHeight="1" x14ac:dyDescent="0.2"/>
    <row r="309" s="1" customFormat="1" ht="13.9" customHeight="1" x14ac:dyDescent="0.2"/>
    <row r="310" s="1" customFormat="1" ht="13.9" customHeight="1" x14ac:dyDescent="0.2"/>
    <row r="311" s="1" customFormat="1" ht="13.9" customHeight="1" x14ac:dyDescent="0.2"/>
    <row r="312" s="1" customFormat="1" ht="13.9" customHeight="1" x14ac:dyDescent="0.2"/>
    <row r="313" s="1" customFormat="1" ht="13.9" customHeight="1" x14ac:dyDescent="0.2"/>
    <row r="314" s="1" customFormat="1" ht="13.9" customHeight="1" x14ac:dyDescent="0.2"/>
    <row r="315" s="1" customFormat="1" ht="13.9" customHeight="1" x14ac:dyDescent="0.2"/>
    <row r="316" s="1" customFormat="1" ht="13.9" customHeight="1" x14ac:dyDescent="0.2"/>
    <row r="317" s="1" customFormat="1" ht="13.9" customHeight="1" x14ac:dyDescent="0.2"/>
    <row r="318" s="1" customFormat="1" ht="13.9" customHeight="1" x14ac:dyDescent="0.2"/>
    <row r="319" s="1" customFormat="1" ht="13.9" customHeight="1" x14ac:dyDescent="0.2"/>
    <row r="320" s="1" customFormat="1" ht="13.9" customHeight="1" x14ac:dyDescent="0.2"/>
    <row r="321" s="1" customFormat="1" ht="13.9" customHeight="1" x14ac:dyDescent="0.2"/>
    <row r="322" s="1" customFormat="1" ht="13.9" customHeight="1" x14ac:dyDescent="0.2"/>
    <row r="323" s="1" customFormat="1" ht="13.9" customHeight="1" x14ac:dyDescent="0.2"/>
    <row r="324" s="1" customFormat="1" ht="13.9" customHeight="1" x14ac:dyDescent="0.2"/>
    <row r="325" s="1" customFormat="1" ht="13.9" customHeight="1" x14ac:dyDescent="0.2"/>
    <row r="326" s="1" customFormat="1" ht="13.9" customHeight="1" x14ac:dyDescent="0.2"/>
    <row r="327" s="1" customFormat="1" ht="13.9" customHeight="1" x14ac:dyDescent="0.2"/>
    <row r="328" s="1" customFormat="1" ht="13.9" customHeight="1" x14ac:dyDescent="0.2"/>
    <row r="329" s="1" customFormat="1" ht="13.9" customHeight="1" x14ac:dyDescent="0.2"/>
    <row r="330" s="1" customFormat="1" ht="13.9" customHeight="1" x14ac:dyDescent="0.2"/>
    <row r="331" s="1" customFormat="1" ht="13.9" customHeight="1" x14ac:dyDescent="0.2"/>
    <row r="332" s="1" customFormat="1" ht="13.9" customHeight="1" x14ac:dyDescent="0.2"/>
    <row r="333" s="1" customFormat="1" ht="13.9" customHeight="1" x14ac:dyDescent="0.2"/>
    <row r="334" s="1" customFormat="1" ht="13.9" customHeight="1" x14ac:dyDescent="0.2"/>
    <row r="335" s="1" customFormat="1" ht="13.9" customHeight="1" x14ac:dyDescent="0.2"/>
    <row r="336" s="1" customFormat="1" ht="13.9" customHeight="1" x14ac:dyDescent="0.2"/>
    <row r="337" s="1" customFormat="1" ht="13.9" customHeight="1" x14ac:dyDescent="0.2"/>
    <row r="338" s="1" customFormat="1" ht="13.9" customHeight="1" x14ac:dyDescent="0.2"/>
    <row r="339" s="1" customFormat="1" ht="13.9" customHeight="1" x14ac:dyDescent="0.2"/>
    <row r="340" s="1" customFormat="1" ht="13.9" customHeight="1" x14ac:dyDescent="0.2"/>
    <row r="341" s="1" customFormat="1" ht="13.9" customHeight="1" x14ac:dyDescent="0.2"/>
    <row r="342" s="1" customFormat="1" ht="13.9" customHeight="1" x14ac:dyDescent="0.2"/>
    <row r="343" s="1" customFormat="1" ht="13.9" customHeight="1" x14ac:dyDescent="0.2"/>
    <row r="344" s="1" customFormat="1" ht="13.9" customHeight="1" x14ac:dyDescent="0.2"/>
    <row r="345" s="1" customFormat="1" ht="13.9" customHeight="1" x14ac:dyDescent="0.2"/>
    <row r="346" s="1" customFormat="1" ht="13.9" customHeight="1" x14ac:dyDescent="0.2"/>
    <row r="347" s="1" customFormat="1" ht="13.9" customHeight="1" x14ac:dyDescent="0.2"/>
    <row r="348" s="1" customFormat="1" ht="13.9" customHeight="1" x14ac:dyDescent="0.2"/>
    <row r="349" s="1" customFormat="1" ht="13.9" customHeight="1" x14ac:dyDescent="0.2"/>
    <row r="350" s="1" customFormat="1" ht="13.9" customHeight="1" x14ac:dyDescent="0.2"/>
    <row r="351" s="1" customFormat="1" ht="13.9" customHeight="1" x14ac:dyDescent="0.2"/>
    <row r="352" s="1" customFormat="1" ht="13.9" customHeight="1" x14ac:dyDescent="0.2"/>
    <row r="353" s="1" customFormat="1" ht="13.9" customHeight="1" x14ac:dyDescent="0.2"/>
    <row r="354" s="1" customFormat="1" ht="13.9" customHeight="1" x14ac:dyDescent="0.2"/>
    <row r="355" s="1" customFormat="1" ht="13.9" customHeight="1" x14ac:dyDescent="0.2"/>
    <row r="356" s="1" customFormat="1" ht="13.9" customHeight="1" x14ac:dyDescent="0.2"/>
    <row r="357" s="1" customFormat="1" ht="13.9" customHeight="1" x14ac:dyDescent="0.2"/>
    <row r="358" s="1" customFormat="1" ht="13.9" customHeight="1" x14ac:dyDescent="0.2"/>
    <row r="359" s="1" customFormat="1" ht="13.9" customHeight="1" x14ac:dyDescent="0.2"/>
    <row r="360" s="1" customFormat="1" ht="13.9" customHeight="1" x14ac:dyDescent="0.2"/>
    <row r="361" s="1" customFormat="1" ht="13.9" customHeight="1" x14ac:dyDescent="0.2"/>
    <row r="362" s="1" customFormat="1" ht="13.9" customHeight="1" x14ac:dyDescent="0.2"/>
    <row r="363" s="1" customFormat="1" ht="13.9" customHeight="1" x14ac:dyDescent="0.2"/>
    <row r="364" s="1" customFormat="1" ht="13.9" customHeight="1" x14ac:dyDescent="0.2"/>
    <row r="365" s="1" customFormat="1" ht="13.9" customHeight="1" x14ac:dyDescent="0.2"/>
    <row r="366" s="1" customFormat="1" ht="13.9" customHeight="1" x14ac:dyDescent="0.2"/>
    <row r="367" s="1" customFormat="1" ht="13.9" customHeight="1" x14ac:dyDescent="0.2"/>
    <row r="368" s="1" customFormat="1" ht="13.9" customHeight="1" x14ac:dyDescent="0.2"/>
    <row r="369" s="1" customFormat="1" ht="13.9" customHeight="1" x14ac:dyDescent="0.2"/>
    <row r="370" s="1" customFormat="1" ht="13.9" customHeight="1" x14ac:dyDescent="0.2"/>
    <row r="371" s="1" customFormat="1" ht="13.9" customHeight="1" x14ac:dyDescent="0.2"/>
    <row r="372" s="1" customFormat="1" ht="13.9" customHeight="1" x14ac:dyDescent="0.2"/>
    <row r="373" s="1" customFormat="1" ht="13.9" customHeight="1" x14ac:dyDescent="0.2"/>
    <row r="374" s="1" customFormat="1" ht="13.9" customHeight="1" x14ac:dyDescent="0.2"/>
    <row r="375" s="1" customFormat="1" ht="13.9" customHeight="1" x14ac:dyDescent="0.2"/>
    <row r="376" s="1" customFormat="1" ht="13.9" customHeight="1" x14ac:dyDescent="0.2"/>
    <row r="377" s="1" customFormat="1" ht="13.9" customHeight="1" x14ac:dyDescent="0.2"/>
    <row r="378" s="1" customFormat="1" ht="13.9" customHeight="1" x14ac:dyDescent="0.2"/>
    <row r="379" s="1" customFormat="1" ht="13.9" customHeight="1" x14ac:dyDescent="0.2"/>
    <row r="380" s="1" customFormat="1" ht="13.9" customHeight="1" x14ac:dyDescent="0.2"/>
    <row r="381" s="1" customFormat="1" ht="13.9" customHeight="1" x14ac:dyDescent="0.2"/>
    <row r="382" s="1" customFormat="1" ht="13.9" customHeight="1" x14ac:dyDescent="0.2"/>
    <row r="383" s="1" customFormat="1" ht="13.9" customHeight="1" x14ac:dyDescent="0.2"/>
    <row r="384" s="1" customFormat="1" ht="13.9" customHeight="1" x14ac:dyDescent="0.2"/>
    <row r="385" s="1" customFormat="1" ht="13.9" customHeight="1" x14ac:dyDescent="0.2"/>
    <row r="386" s="1" customFormat="1" ht="13.9" customHeight="1" x14ac:dyDescent="0.2"/>
    <row r="387" s="1" customFormat="1" ht="13.9" customHeight="1" x14ac:dyDescent="0.2"/>
    <row r="388" s="1" customFormat="1" ht="13.9" customHeight="1" x14ac:dyDescent="0.2"/>
    <row r="389" s="1" customFormat="1" ht="13.9" customHeight="1" x14ac:dyDescent="0.2"/>
    <row r="390" s="1" customFormat="1" ht="13.9" customHeight="1" x14ac:dyDescent="0.2"/>
    <row r="391" s="1" customFormat="1" ht="13.9" customHeight="1" x14ac:dyDescent="0.2"/>
    <row r="392" s="1" customFormat="1" ht="13.9" customHeight="1" x14ac:dyDescent="0.2"/>
    <row r="393" s="1" customFormat="1" ht="13.9" customHeight="1" x14ac:dyDescent="0.2"/>
    <row r="394" s="1" customFormat="1" ht="13.9" customHeight="1" x14ac:dyDescent="0.2"/>
    <row r="395" s="1" customFormat="1" ht="13.9" customHeight="1" x14ac:dyDescent="0.2"/>
    <row r="396" s="1" customFormat="1" ht="13.9" customHeight="1" x14ac:dyDescent="0.2"/>
    <row r="397" s="1" customFormat="1" ht="13.9" customHeight="1" x14ac:dyDescent="0.2"/>
    <row r="398" s="1" customFormat="1" ht="13.9" customHeight="1" x14ac:dyDescent="0.2"/>
    <row r="399" s="1" customFormat="1" ht="13.9" customHeight="1" x14ac:dyDescent="0.2"/>
    <row r="400" s="1" customFormat="1" ht="13.9" customHeight="1" x14ac:dyDescent="0.2"/>
    <row r="401" s="1" customFormat="1" ht="13.9" customHeight="1" x14ac:dyDescent="0.2"/>
    <row r="402" s="1" customFormat="1" ht="13.9" customHeight="1" x14ac:dyDescent="0.2"/>
    <row r="403" s="1" customFormat="1" ht="13.9" customHeight="1" x14ac:dyDescent="0.2"/>
    <row r="404" s="1" customFormat="1" ht="13.9" customHeight="1" x14ac:dyDescent="0.2"/>
    <row r="405" s="1" customFormat="1" ht="13.9" customHeight="1" x14ac:dyDescent="0.2"/>
    <row r="406" s="1" customFormat="1" ht="13.9" customHeight="1" x14ac:dyDescent="0.2"/>
    <row r="407" s="1" customFormat="1" ht="13.9" customHeight="1" x14ac:dyDescent="0.2"/>
    <row r="408" s="1" customFormat="1" ht="13.9" customHeight="1" x14ac:dyDescent="0.2"/>
    <row r="409" s="1" customFormat="1" ht="13.9" customHeight="1" x14ac:dyDescent="0.2"/>
    <row r="410" s="1" customFormat="1" ht="13.9" customHeight="1" x14ac:dyDescent="0.2"/>
    <row r="411" s="1" customFormat="1" ht="13.9" customHeight="1" x14ac:dyDescent="0.2"/>
    <row r="412" s="1" customFormat="1" ht="13.9" customHeight="1" x14ac:dyDescent="0.2"/>
    <row r="413" s="1" customFormat="1" ht="13.9" customHeight="1" x14ac:dyDescent="0.2"/>
    <row r="414" s="1" customFormat="1" ht="13.9" customHeight="1" x14ac:dyDescent="0.2"/>
    <row r="415" s="1" customFormat="1" ht="13.9" customHeight="1" x14ac:dyDescent="0.2"/>
    <row r="416" s="1" customFormat="1" ht="13.9" customHeight="1" x14ac:dyDescent="0.2"/>
    <row r="417" s="1" customFormat="1" ht="13.9" customHeight="1" x14ac:dyDescent="0.2"/>
    <row r="418" s="1" customFormat="1" ht="13.9" customHeight="1" x14ac:dyDescent="0.2"/>
    <row r="419" s="1" customFormat="1" ht="13.9" customHeight="1" x14ac:dyDescent="0.2"/>
    <row r="420" s="1" customFormat="1" ht="13.9" customHeight="1" x14ac:dyDescent="0.2"/>
    <row r="421" s="1" customFormat="1" ht="13.9" customHeight="1" x14ac:dyDescent="0.2"/>
    <row r="422" s="1" customFormat="1" ht="13.9" customHeight="1" x14ac:dyDescent="0.2"/>
    <row r="423" s="1" customFormat="1" ht="13.9" customHeight="1" x14ac:dyDescent="0.2"/>
    <row r="424" s="1" customFormat="1" ht="13.9" customHeight="1" x14ac:dyDescent="0.2"/>
    <row r="425" s="1" customFormat="1" ht="13.9" customHeight="1" x14ac:dyDescent="0.2"/>
    <row r="426" s="1" customFormat="1" ht="13.9" customHeight="1" x14ac:dyDescent="0.2"/>
    <row r="427" s="1" customFormat="1" ht="13.9" customHeight="1" x14ac:dyDescent="0.2"/>
    <row r="428" s="1" customFormat="1" ht="13.9" customHeight="1" x14ac:dyDescent="0.2"/>
    <row r="429" s="1" customFormat="1" ht="13.9" customHeight="1" x14ac:dyDescent="0.2"/>
    <row r="430" s="1" customFormat="1" ht="13.9" customHeight="1" x14ac:dyDescent="0.2"/>
    <row r="431" s="1" customFormat="1" ht="13.9" customHeight="1" x14ac:dyDescent="0.2"/>
    <row r="432" s="1" customFormat="1" ht="13.9" customHeight="1" x14ac:dyDescent="0.2"/>
    <row r="433" s="1" customFormat="1" ht="13.9" customHeight="1" x14ac:dyDescent="0.2"/>
    <row r="434" s="1" customFormat="1" ht="13.9" customHeight="1" x14ac:dyDescent="0.2"/>
    <row r="435" s="1" customFormat="1" ht="13.9" customHeight="1" x14ac:dyDescent="0.2"/>
    <row r="436" s="1" customFormat="1" ht="13.9" customHeight="1" x14ac:dyDescent="0.2"/>
    <row r="437" s="1" customFormat="1" ht="13.9" customHeight="1" x14ac:dyDescent="0.2"/>
    <row r="438" s="1" customFormat="1" ht="13.9" customHeight="1" x14ac:dyDescent="0.2"/>
    <row r="439" s="1" customFormat="1" ht="13.9" customHeight="1" x14ac:dyDescent="0.2"/>
    <row r="440" s="1" customFormat="1" ht="13.9" customHeight="1" x14ac:dyDescent="0.2"/>
    <row r="441" s="1" customFormat="1" ht="13.9" customHeight="1" x14ac:dyDescent="0.2"/>
    <row r="442" s="1" customFormat="1" ht="13.9" customHeight="1" x14ac:dyDescent="0.2"/>
    <row r="443" s="1" customFormat="1" ht="13.9" customHeight="1" x14ac:dyDescent="0.2"/>
    <row r="444" s="1" customFormat="1" ht="13.9" customHeight="1" x14ac:dyDescent="0.2"/>
    <row r="445" s="1" customFormat="1" ht="13.9" customHeight="1" x14ac:dyDescent="0.2"/>
    <row r="446" s="1" customFormat="1" ht="13.9" customHeight="1" x14ac:dyDescent="0.2"/>
    <row r="447" s="1" customFormat="1" ht="13.9" customHeight="1" x14ac:dyDescent="0.2"/>
    <row r="448" s="1" customFormat="1" ht="13.9" customHeight="1" x14ac:dyDescent="0.2"/>
    <row r="449" s="1" customFormat="1" ht="13.9" customHeight="1" x14ac:dyDescent="0.2"/>
    <row r="450" s="1" customFormat="1" ht="13.9" customHeight="1" x14ac:dyDescent="0.2"/>
    <row r="451" s="1" customFormat="1" ht="13.9" customHeight="1" x14ac:dyDescent="0.2"/>
    <row r="452" s="1" customFormat="1" ht="13.9" customHeight="1" x14ac:dyDescent="0.2"/>
    <row r="453" s="1" customFormat="1" ht="13.9" customHeight="1" x14ac:dyDescent="0.2"/>
    <row r="454" s="1" customFormat="1" ht="13.9" customHeight="1" x14ac:dyDescent="0.2"/>
    <row r="455" s="1" customFormat="1" ht="13.9" customHeight="1" x14ac:dyDescent="0.2"/>
    <row r="456" s="1" customFormat="1" ht="13.9" customHeight="1" x14ac:dyDescent="0.2"/>
    <row r="457" s="1" customFormat="1" ht="13.9" customHeight="1" x14ac:dyDescent="0.2"/>
    <row r="458" s="1" customFormat="1" ht="13.9" customHeight="1" x14ac:dyDescent="0.2"/>
    <row r="459" s="1" customFormat="1" ht="13.9" customHeight="1" x14ac:dyDescent="0.2"/>
    <row r="460" s="1" customFormat="1" ht="13.9" customHeight="1" x14ac:dyDescent="0.2"/>
    <row r="461" s="1" customFormat="1" ht="13.9" customHeight="1" x14ac:dyDescent="0.2"/>
    <row r="462" s="1" customFormat="1" ht="13.9" customHeight="1" x14ac:dyDescent="0.2"/>
    <row r="463" s="1" customFormat="1" ht="13.9" customHeight="1" x14ac:dyDescent="0.2"/>
    <row r="464" s="1" customFormat="1" ht="13.9" customHeight="1" x14ac:dyDescent="0.2"/>
    <row r="465" s="1" customFormat="1" ht="13.9" customHeight="1" x14ac:dyDescent="0.2"/>
    <row r="466" s="1" customFormat="1" ht="13.9" customHeight="1" x14ac:dyDescent="0.2"/>
    <row r="467" s="1" customFormat="1" ht="13.9" customHeight="1" x14ac:dyDescent="0.2"/>
    <row r="468" s="1" customFormat="1" ht="13.9" customHeight="1" x14ac:dyDescent="0.2"/>
    <row r="469" s="1" customFormat="1" ht="13.9" customHeight="1" x14ac:dyDescent="0.2"/>
    <row r="470" s="1" customFormat="1" ht="13.9" customHeight="1" x14ac:dyDescent="0.2"/>
    <row r="471" s="1" customFormat="1" ht="13.9" customHeight="1" x14ac:dyDescent="0.2"/>
    <row r="472" s="1" customFormat="1" ht="13.9" customHeight="1" x14ac:dyDescent="0.2"/>
    <row r="473" s="1" customFormat="1" ht="13.9" customHeight="1" x14ac:dyDescent="0.2"/>
    <row r="474" s="1" customFormat="1" ht="13.9" customHeight="1" x14ac:dyDescent="0.2"/>
    <row r="475" s="1" customFormat="1" ht="13.9" customHeight="1" x14ac:dyDescent="0.2"/>
    <row r="476" s="1" customFormat="1" ht="13.9" customHeight="1" x14ac:dyDescent="0.2"/>
    <row r="477" s="1" customFormat="1" ht="13.9" customHeight="1" x14ac:dyDescent="0.2"/>
    <row r="478" s="1" customFormat="1" ht="13.9" customHeight="1" x14ac:dyDescent="0.2"/>
    <row r="479" s="1" customFormat="1" ht="13.9" customHeight="1" x14ac:dyDescent="0.2"/>
    <row r="480" s="1" customFormat="1" ht="13.9" customHeight="1" x14ac:dyDescent="0.2"/>
    <row r="481" s="1" customFormat="1" ht="13.9" customHeight="1" x14ac:dyDescent="0.2"/>
    <row r="482" s="1" customFormat="1" ht="13.9" customHeight="1" x14ac:dyDescent="0.2"/>
    <row r="483" s="1" customFormat="1" ht="13.9" customHeight="1" x14ac:dyDescent="0.2"/>
    <row r="484" s="1" customFormat="1" ht="13.9" customHeight="1" x14ac:dyDescent="0.2"/>
    <row r="485" s="1" customFormat="1" ht="13.9" customHeight="1" x14ac:dyDescent="0.2"/>
    <row r="486" s="1" customFormat="1" ht="13.9" customHeight="1" x14ac:dyDescent="0.2"/>
    <row r="487" s="1" customFormat="1" ht="13.9" customHeight="1" x14ac:dyDescent="0.2"/>
    <row r="488" s="1" customFormat="1" ht="13.9" customHeight="1" x14ac:dyDescent="0.2"/>
    <row r="489" s="1" customFormat="1" ht="13.9" customHeight="1" x14ac:dyDescent="0.2"/>
    <row r="490" s="1" customFormat="1" ht="13.9" customHeight="1" x14ac:dyDescent="0.2"/>
    <row r="491" s="1" customFormat="1" ht="13.9" customHeight="1" x14ac:dyDescent="0.2"/>
    <row r="492" s="1" customFormat="1" ht="13.9" customHeight="1" x14ac:dyDescent="0.2"/>
    <row r="493" s="1" customFormat="1" ht="13.9" customHeight="1" x14ac:dyDescent="0.2"/>
    <row r="494" s="1" customFormat="1" ht="13.9" customHeight="1" x14ac:dyDescent="0.2"/>
    <row r="495" s="1" customFormat="1" ht="13.9" customHeight="1" x14ac:dyDescent="0.2"/>
    <row r="496" s="1" customFormat="1" ht="13.9" customHeight="1" x14ac:dyDescent="0.2"/>
    <row r="497" s="1" customFormat="1" ht="13.9" customHeight="1" x14ac:dyDescent="0.2"/>
    <row r="498" s="1" customFormat="1" ht="13.9" customHeight="1" x14ac:dyDescent="0.2"/>
    <row r="499" s="1" customFormat="1" ht="13.9" customHeight="1" x14ac:dyDescent="0.2"/>
    <row r="500" s="1" customFormat="1" ht="13.9" customHeight="1" x14ac:dyDescent="0.2"/>
    <row r="501" s="1" customFormat="1" ht="13.9" customHeight="1" x14ac:dyDescent="0.2"/>
    <row r="502" s="1" customFormat="1" ht="13.9" customHeight="1" x14ac:dyDescent="0.2"/>
    <row r="503" s="1" customFormat="1" ht="13.9" customHeight="1" x14ac:dyDescent="0.2"/>
    <row r="504" s="1" customFormat="1" ht="13.9" customHeight="1" x14ac:dyDescent="0.2"/>
    <row r="505" s="1" customFormat="1" ht="13.9" customHeight="1" x14ac:dyDescent="0.2"/>
    <row r="506" s="1" customFormat="1" ht="13.9" customHeight="1" x14ac:dyDescent="0.2"/>
    <row r="507" s="1" customFormat="1" ht="13.9" customHeight="1" x14ac:dyDescent="0.2"/>
    <row r="508" s="1" customFormat="1" ht="13.9" customHeight="1" x14ac:dyDescent="0.2"/>
    <row r="509" s="1" customFormat="1" ht="13.9" customHeight="1" x14ac:dyDescent="0.2"/>
    <row r="510" s="1" customFormat="1" ht="13.9" customHeight="1" x14ac:dyDescent="0.2"/>
    <row r="511" s="1" customFormat="1" ht="13.9" customHeight="1" x14ac:dyDescent="0.2"/>
    <row r="512" s="1" customFormat="1" ht="13.9" customHeight="1" x14ac:dyDescent="0.2"/>
    <row r="513" s="1" customFormat="1" ht="13.9" customHeight="1" x14ac:dyDescent="0.2"/>
    <row r="514" s="1" customFormat="1" ht="13.9" customHeight="1" x14ac:dyDescent="0.2"/>
    <row r="515" s="1" customFormat="1" ht="13.9" customHeight="1" x14ac:dyDescent="0.2"/>
    <row r="516" s="1" customFormat="1" ht="13.9" customHeight="1" x14ac:dyDescent="0.2"/>
    <row r="517" s="1" customFormat="1" ht="13.9" customHeight="1" x14ac:dyDescent="0.2"/>
    <row r="518" s="1" customFormat="1" ht="13.9" customHeight="1" x14ac:dyDescent="0.2"/>
    <row r="519" s="1" customFormat="1" ht="13.9" customHeight="1" x14ac:dyDescent="0.2"/>
    <row r="520" s="1" customFormat="1" ht="13.9" customHeight="1" x14ac:dyDescent="0.2"/>
    <row r="521" s="1" customFormat="1" ht="13.9" customHeight="1" x14ac:dyDescent="0.2"/>
    <row r="522" s="1" customFormat="1" ht="13.9" customHeight="1" x14ac:dyDescent="0.2"/>
    <row r="523" s="1" customFormat="1" ht="13.9" customHeight="1" x14ac:dyDescent="0.2"/>
    <row r="524" s="1" customFormat="1" ht="13.9" customHeight="1" x14ac:dyDescent="0.2"/>
    <row r="525" s="1" customFormat="1" ht="13.9" customHeight="1" x14ac:dyDescent="0.2"/>
    <row r="526" s="1" customFormat="1" ht="13.9" customHeight="1" x14ac:dyDescent="0.2"/>
    <row r="527" s="1" customFormat="1" ht="13.9" customHeight="1" x14ac:dyDescent="0.2"/>
    <row r="528" s="1" customFormat="1" ht="13.9" customHeight="1" x14ac:dyDescent="0.2"/>
    <row r="529" s="1" customFormat="1" ht="13.9" customHeight="1" x14ac:dyDescent="0.2"/>
    <row r="530" s="1" customFormat="1" ht="13.9" customHeight="1" x14ac:dyDescent="0.2"/>
    <row r="531" s="1" customFormat="1" ht="13.9" customHeight="1" x14ac:dyDescent="0.2"/>
    <row r="532" s="1" customFormat="1" ht="13.9" customHeight="1" x14ac:dyDescent="0.2"/>
    <row r="533" s="1" customFormat="1" ht="13.9" customHeight="1" x14ac:dyDescent="0.2"/>
    <row r="534" s="1" customFormat="1" ht="13.9" customHeight="1" x14ac:dyDescent="0.2"/>
    <row r="535" s="1" customFormat="1" ht="13.9" customHeight="1" x14ac:dyDescent="0.2"/>
    <row r="536" s="1" customFormat="1" ht="13.9" customHeight="1" x14ac:dyDescent="0.2"/>
    <row r="537" s="1" customFormat="1" ht="13.9" customHeight="1" x14ac:dyDescent="0.2"/>
    <row r="538" s="1" customFormat="1" ht="13.9" customHeight="1" x14ac:dyDescent="0.2"/>
    <row r="539" s="1" customFormat="1" ht="13.9" customHeight="1" x14ac:dyDescent="0.2"/>
    <row r="540" s="1" customFormat="1" ht="13.9" customHeight="1" x14ac:dyDescent="0.2"/>
    <row r="541" s="1" customFormat="1" ht="13.9" customHeight="1" x14ac:dyDescent="0.2"/>
    <row r="542" s="1" customFormat="1" ht="13.9" customHeight="1" x14ac:dyDescent="0.2"/>
    <row r="543" s="1" customFormat="1" ht="13.9" customHeight="1" x14ac:dyDescent="0.2"/>
    <row r="544" s="1" customFormat="1" ht="13.9" customHeight="1" x14ac:dyDescent="0.2"/>
    <row r="545" s="1" customFormat="1" ht="13.9" customHeight="1" x14ac:dyDescent="0.2"/>
    <row r="546" s="1" customFormat="1" ht="13.9" customHeight="1" x14ac:dyDescent="0.2"/>
    <row r="547" s="1" customFormat="1" ht="13.9" customHeight="1" x14ac:dyDescent="0.2"/>
    <row r="548" s="1" customFormat="1" ht="13.9" customHeight="1" x14ac:dyDescent="0.2"/>
    <row r="549" s="1" customFormat="1" ht="13.9" customHeight="1" x14ac:dyDescent="0.2"/>
    <row r="550" s="1" customFormat="1" ht="13.9" customHeight="1" x14ac:dyDescent="0.2"/>
    <row r="551" s="1" customFormat="1" ht="13.9" customHeight="1" x14ac:dyDescent="0.2"/>
    <row r="552" s="1" customFormat="1" ht="13.9" customHeight="1" x14ac:dyDescent="0.2"/>
    <row r="553" s="1" customFormat="1" ht="13.9" customHeight="1" x14ac:dyDescent="0.2"/>
    <row r="554" s="1" customFormat="1" ht="13.9" customHeight="1" x14ac:dyDescent="0.2"/>
    <row r="555" s="1" customFormat="1" ht="13.9" customHeight="1" x14ac:dyDescent="0.2"/>
    <row r="556" s="1" customFormat="1" ht="13.9" customHeight="1" x14ac:dyDescent="0.2"/>
    <row r="557" s="1" customFormat="1" ht="13.9" customHeight="1" x14ac:dyDescent="0.2"/>
    <row r="558" s="1" customFormat="1" ht="13.9" customHeight="1" x14ac:dyDescent="0.2"/>
    <row r="559" s="1" customFormat="1" ht="13.9" customHeight="1" x14ac:dyDescent="0.2"/>
    <row r="560" s="1" customFormat="1" ht="13.9" customHeight="1" x14ac:dyDescent="0.2"/>
    <row r="561" s="1" customFormat="1" ht="13.9" customHeight="1" x14ac:dyDescent="0.2"/>
    <row r="562" s="1" customFormat="1" ht="13.9" customHeight="1" x14ac:dyDescent="0.2"/>
    <row r="563" s="1" customFormat="1" ht="13.9" customHeight="1" x14ac:dyDescent="0.2"/>
    <row r="564" s="1" customFormat="1" ht="13.9" customHeight="1" x14ac:dyDescent="0.2"/>
    <row r="565" s="1" customFormat="1" ht="13.9" customHeight="1" x14ac:dyDescent="0.2"/>
    <row r="566" s="1" customFormat="1" ht="13.9" customHeight="1" x14ac:dyDescent="0.2"/>
    <row r="567" s="1" customFormat="1" ht="13.9" customHeight="1" x14ac:dyDescent="0.2"/>
    <row r="568" s="1" customFormat="1" ht="13.9" customHeight="1" x14ac:dyDescent="0.2"/>
    <row r="569" s="1" customFormat="1" ht="13.9" customHeight="1" x14ac:dyDescent="0.2"/>
    <row r="570" s="1" customFormat="1" ht="13.9" customHeight="1" x14ac:dyDescent="0.2"/>
    <row r="571" s="1" customFormat="1" ht="13.9" customHeight="1" x14ac:dyDescent="0.2"/>
    <row r="572" s="1" customFormat="1" ht="13.9" customHeight="1" x14ac:dyDescent="0.2"/>
    <row r="573" s="1" customFormat="1" ht="13.9" customHeight="1" x14ac:dyDescent="0.2"/>
    <row r="574" s="1" customFormat="1" ht="13.9" customHeight="1" x14ac:dyDescent="0.2"/>
    <row r="575" s="1" customFormat="1" ht="13.9" customHeight="1" x14ac:dyDescent="0.2"/>
    <row r="576" s="1" customFormat="1" ht="13.9" customHeight="1" x14ac:dyDescent="0.2"/>
    <row r="577" s="1" customFormat="1" ht="13.9" customHeight="1" x14ac:dyDescent="0.2"/>
    <row r="578" s="1" customFormat="1" ht="13.9" customHeight="1" x14ac:dyDescent="0.2"/>
    <row r="579" s="1" customFormat="1" ht="13.9" customHeight="1" x14ac:dyDescent="0.2"/>
    <row r="580" s="1" customFormat="1" ht="13.9" customHeight="1" x14ac:dyDescent="0.2"/>
    <row r="581" s="1" customFormat="1" ht="13.9" customHeight="1" x14ac:dyDescent="0.2"/>
    <row r="582" s="1" customFormat="1" ht="13.9" customHeight="1" x14ac:dyDescent="0.2"/>
    <row r="583" s="1" customFormat="1" ht="13.9" customHeight="1" x14ac:dyDescent="0.2"/>
    <row r="584" s="1" customFormat="1" ht="13.9" customHeight="1" x14ac:dyDescent="0.2"/>
    <row r="585" s="1" customFormat="1" ht="13.9" customHeight="1" x14ac:dyDescent="0.2"/>
    <row r="586" s="1" customFormat="1" ht="13.9" customHeight="1" x14ac:dyDescent="0.2"/>
    <row r="587" s="1" customFormat="1" ht="13.9" customHeight="1" x14ac:dyDescent="0.2"/>
    <row r="588" s="1" customFormat="1" ht="13.9" customHeight="1" x14ac:dyDescent="0.2"/>
    <row r="589" s="1" customFormat="1" ht="13.9" customHeight="1" x14ac:dyDescent="0.2"/>
    <row r="590" s="1" customFormat="1" ht="13.9" customHeight="1" x14ac:dyDescent="0.2"/>
    <row r="591" s="1" customFormat="1" ht="13.9" customHeight="1" x14ac:dyDescent="0.2"/>
    <row r="592" s="1" customFormat="1" ht="13.9" customHeight="1" x14ac:dyDescent="0.2"/>
    <row r="593" s="1" customFormat="1" ht="13.9" customHeight="1" x14ac:dyDescent="0.2"/>
    <row r="594" s="1" customFormat="1" ht="13.9" customHeight="1" x14ac:dyDescent="0.2"/>
    <row r="595" s="1" customFormat="1" ht="13.9" customHeight="1" x14ac:dyDescent="0.2"/>
    <row r="596" s="1" customFormat="1" ht="13.9" customHeight="1" x14ac:dyDescent="0.2"/>
    <row r="597" s="1" customFormat="1" ht="13.9" customHeight="1" x14ac:dyDescent="0.2"/>
    <row r="598" s="1" customFormat="1" ht="13.9" customHeight="1" x14ac:dyDescent="0.2"/>
    <row r="599" s="1" customFormat="1" ht="13.9" customHeight="1" x14ac:dyDescent="0.2"/>
    <row r="600" s="1" customFormat="1" ht="13.9" customHeight="1" x14ac:dyDescent="0.2"/>
    <row r="601" s="1" customFormat="1" ht="13.9" customHeight="1" x14ac:dyDescent="0.2"/>
    <row r="602" s="1" customFormat="1" ht="13.9" customHeight="1" x14ac:dyDescent="0.2"/>
    <row r="603" s="1" customFormat="1" ht="13.9" customHeight="1" x14ac:dyDescent="0.2"/>
    <row r="604" s="1" customFormat="1" ht="13.9" customHeight="1" x14ac:dyDescent="0.2"/>
    <row r="605" s="1" customFormat="1" ht="13.9" customHeight="1" x14ac:dyDescent="0.2"/>
    <row r="606" s="1" customFormat="1" ht="13.9" customHeight="1" x14ac:dyDescent="0.2"/>
    <row r="607" s="1" customFormat="1" ht="13.9" customHeight="1" x14ac:dyDescent="0.2"/>
    <row r="608" s="1" customFormat="1" ht="13.9" customHeight="1" x14ac:dyDescent="0.2"/>
    <row r="609" s="1" customFormat="1" ht="13.9" customHeight="1" x14ac:dyDescent="0.2"/>
    <row r="610" s="1" customFormat="1" ht="13.9" customHeight="1" x14ac:dyDescent="0.2"/>
    <row r="611" s="1" customFormat="1" ht="13.9" customHeight="1" x14ac:dyDescent="0.2"/>
    <row r="612" s="1" customFormat="1" ht="13.9" customHeight="1" x14ac:dyDescent="0.2"/>
    <row r="613" s="1" customFormat="1" ht="13.9" customHeight="1" x14ac:dyDescent="0.2"/>
    <row r="614" s="1" customFormat="1" ht="13.9" customHeight="1" x14ac:dyDescent="0.2"/>
    <row r="615" s="1" customFormat="1" ht="13.9" customHeight="1" x14ac:dyDescent="0.2"/>
    <row r="616" s="1" customFormat="1" ht="13.9" customHeight="1" x14ac:dyDescent="0.2"/>
    <row r="617" s="1" customFormat="1" ht="13.9" customHeight="1" x14ac:dyDescent="0.2"/>
    <row r="618" s="1" customFormat="1" ht="13.9" customHeight="1" x14ac:dyDescent="0.2"/>
    <row r="619" s="1" customFormat="1" ht="13.9" customHeight="1" x14ac:dyDescent="0.2"/>
    <row r="620" s="1" customFormat="1" ht="13.9" customHeight="1" x14ac:dyDescent="0.2"/>
    <row r="621" s="1" customFormat="1" ht="13.9" customHeight="1" x14ac:dyDescent="0.2"/>
    <row r="622" s="1" customFormat="1" ht="13.9" customHeight="1" x14ac:dyDescent="0.2"/>
    <row r="623" s="1" customFormat="1" ht="13.9" customHeight="1" x14ac:dyDescent="0.2"/>
    <row r="624" s="1" customFormat="1" ht="13.9" customHeight="1" x14ac:dyDescent="0.2"/>
    <row r="625" s="1" customFormat="1" ht="13.9" customHeight="1" x14ac:dyDescent="0.2"/>
    <row r="626" s="1" customFormat="1" ht="13.9" customHeight="1" x14ac:dyDescent="0.2"/>
    <row r="627" s="1" customFormat="1" ht="13.9" customHeight="1" x14ac:dyDescent="0.2"/>
    <row r="628" s="1" customFormat="1" ht="13.9" customHeight="1" x14ac:dyDescent="0.2"/>
    <row r="629" s="1" customFormat="1" ht="13.9" customHeight="1" x14ac:dyDescent="0.2"/>
    <row r="630" s="1" customFormat="1" ht="13.9" customHeight="1" x14ac:dyDescent="0.2"/>
    <row r="631" s="1" customFormat="1" ht="13.9" customHeight="1" x14ac:dyDescent="0.2"/>
    <row r="632" s="1" customFormat="1" ht="13.9" customHeight="1" x14ac:dyDescent="0.2"/>
    <row r="633" s="1" customFormat="1" ht="13.9" customHeight="1" x14ac:dyDescent="0.2"/>
    <row r="634" s="1" customFormat="1" ht="13.9" customHeight="1" x14ac:dyDescent="0.2"/>
    <row r="635" s="1" customFormat="1" ht="13.9" customHeight="1" x14ac:dyDescent="0.2"/>
    <row r="636" s="1" customFormat="1" ht="13.9" customHeight="1" x14ac:dyDescent="0.2"/>
    <row r="637" s="1" customFormat="1" ht="13.9" customHeight="1" x14ac:dyDescent="0.2"/>
    <row r="638" s="1" customFormat="1" ht="13.9" customHeight="1" x14ac:dyDescent="0.2"/>
    <row r="639" s="1" customFormat="1" ht="13.9" customHeight="1" x14ac:dyDescent="0.2"/>
    <row r="640" s="1" customFormat="1" ht="13.9" customHeight="1" x14ac:dyDescent="0.2"/>
    <row r="641" s="1" customFormat="1" ht="13.9" customHeight="1" x14ac:dyDescent="0.2"/>
    <row r="642" s="1" customFormat="1" ht="13.9" customHeight="1" x14ac:dyDescent="0.2"/>
    <row r="643" s="1" customFormat="1" ht="13.9" customHeight="1" x14ac:dyDescent="0.2"/>
    <row r="644" s="1" customFormat="1" ht="13.9" customHeight="1" x14ac:dyDescent="0.2"/>
    <row r="645" s="1" customFormat="1" ht="13.9" customHeight="1" x14ac:dyDescent="0.2"/>
    <row r="646" s="1" customFormat="1" ht="13.9" customHeight="1" x14ac:dyDescent="0.2"/>
    <row r="647" s="1" customFormat="1" ht="13.9" customHeight="1" x14ac:dyDescent="0.2"/>
    <row r="648" s="1" customFormat="1" ht="13.9" customHeight="1" x14ac:dyDescent="0.2"/>
    <row r="649" s="1" customFormat="1" ht="13.9" customHeight="1" x14ac:dyDescent="0.2"/>
    <row r="650" s="1" customFormat="1" ht="13.9" customHeight="1" x14ac:dyDescent="0.2"/>
    <row r="651" s="1" customFormat="1" ht="13.9" customHeight="1" x14ac:dyDescent="0.2"/>
    <row r="652" s="1" customFormat="1" ht="13.9" customHeight="1" x14ac:dyDescent="0.2"/>
    <row r="653" s="1" customFormat="1" ht="13.9" customHeight="1" x14ac:dyDescent="0.2"/>
    <row r="654" s="1" customFormat="1" ht="13.9" customHeight="1" x14ac:dyDescent="0.2"/>
    <row r="655" s="1" customFormat="1" ht="13.9" customHeight="1" x14ac:dyDescent="0.2"/>
    <row r="656" s="1" customFormat="1" ht="13.9" customHeight="1" x14ac:dyDescent="0.2"/>
    <row r="657" s="1" customFormat="1" ht="13.9" customHeight="1" x14ac:dyDescent="0.2"/>
    <row r="658" s="1" customFormat="1" ht="13.9" customHeight="1" x14ac:dyDescent="0.2"/>
    <row r="659" s="1" customFormat="1" ht="13.9" customHeight="1" x14ac:dyDescent="0.2"/>
    <row r="660" s="1" customFormat="1" ht="13.9" customHeight="1" x14ac:dyDescent="0.2"/>
    <row r="661" s="1" customFormat="1" ht="13.9" customHeight="1" x14ac:dyDescent="0.2"/>
    <row r="662" s="1" customFormat="1" ht="13.9" customHeight="1" x14ac:dyDescent="0.2"/>
    <row r="663" s="1" customFormat="1" ht="13.9" customHeight="1" x14ac:dyDescent="0.2"/>
    <row r="664" s="1" customFormat="1" ht="13.9" customHeight="1" x14ac:dyDescent="0.2"/>
    <row r="665" s="1" customFormat="1" ht="13.9" customHeight="1" x14ac:dyDescent="0.2"/>
    <row r="666" s="1" customFormat="1" ht="13.9" customHeight="1" x14ac:dyDescent="0.2"/>
    <row r="667" s="1" customFormat="1" ht="13.9" customHeight="1" x14ac:dyDescent="0.2"/>
    <row r="668" s="1" customFormat="1" ht="13.9" customHeight="1" x14ac:dyDescent="0.2"/>
    <row r="669" s="1" customFormat="1" ht="13.9" customHeight="1" x14ac:dyDescent="0.2"/>
    <row r="670" s="1" customFormat="1" ht="13.9" customHeight="1" x14ac:dyDescent="0.2"/>
    <row r="671" s="1" customFormat="1" ht="13.9" customHeight="1" x14ac:dyDescent="0.2"/>
    <row r="672" s="1" customFormat="1" ht="13.9" customHeight="1" x14ac:dyDescent="0.2"/>
    <row r="673" s="1" customFormat="1" ht="13.9" customHeight="1" x14ac:dyDescent="0.2"/>
    <row r="674" s="1" customFormat="1" ht="13.9" customHeight="1" x14ac:dyDescent="0.2"/>
    <row r="675" s="1" customFormat="1" ht="13.9" customHeight="1" x14ac:dyDescent="0.2"/>
    <row r="676" s="1" customFormat="1" ht="13.9" customHeight="1" x14ac:dyDescent="0.2"/>
    <row r="677" s="1" customFormat="1" ht="13.9" customHeight="1" x14ac:dyDescent="0.2"/>
    <row r="678" s="1" customFormat="1" ht="13.9" customHeight="1" x14ac:dyDescent="0.2"/>
    <row r="679" s="1" customFormat="1" ht="13.9" customHeight="1" x14ac:dyDescent="0.2"/>
    <row r="680" s="1" customFormat="1" ht="13.9" customHeight="1" x14ac:dyDescent="0.2"/>
    <row r="681" s="1" customFormat="1" ht="13.9" customHeight="1" x14ac:dyDescent="0.2"/>
    <row r="682" s="1" customFormat="1" ht="13.9" customHeight="1" x14ac:dyDescent="0.2"/>
    <row r="683" s="1" customFormat="1" ht="13.9" customHeight="1" x14ac:dyDescent="0.2"/>
    <row r="684" s="1" customFormat="1" ht="13.9" customHeight="1" x14ac:dyDescent="0.2"/>
    <row r="685" s="1" customFormat="1" ht="13.9" customHeight="1" x14ac:dyDescent="0.2"/>
    <row r="686" s="1" customFormat="1" ht="13.9" customHeight="1" x14ac:dyDescent="0.2"/>
    <row r="687" s="1" customFormat="1" ht="13.9" customHeight="1" x14ac:dyDescent="0.2"/>
    <row r="688" s="1" customFormat="1" ht="13.9" customHeight="1" x14ac:dyDescent="0.2"/>
    <row r="689" s="1" customFormat="1" ht="13.9" customHeight="1" x14ac:dyDescent="0.2"/>
    <row r="690" s="1" customFormat="1" ht="13.9" customHeight="1" x14ac:dyDescent="0.2"/>
    <row r="691" s="1" customFormat="1" ht="13.9" customHeight="1" x14ac:dyDescent="0.2"/>
    <row r="692" s="1" customFormat="1" ht="13.9" customHeight="1" x14ac:dyDescent="0.2"/>
    <row r="693" s="1" customFormat="1" ht="13.9" customHeight="1" x14ac:dyDescent="0.2"/>
    <row r="694" s="1" customFormat="1" ht="13.9" customHeight="1" x14ac:dyDescent="0.2"/>
    <row r="695" s="1" customFormat="1" ht="13.9" customHeight="1" x14ac:dyDescent="0.2"/>
    <row r="696" s="1" customFormat="1" ht="13.9" customHeight="1" x14ac:dyDescent="0.2"/>
    <row r="697" s="1" customFormat="1" ht="13.9" customHeight="1" x14ac:dyDescent="0.2"/>
    <row r="698" s="1" customFormat="1" ht="13.9" customHeight="1" x14ac:dyDescent="0.2"/>
    <row r="699" s="1" customFormat="1" ht="13.9" customHeight="1" x14ac:dyDescent="0.2"/>
    <row r="700" s="1" customFormat="1" ht="13.9" customHeight="1" x14ac:dyDescent="0.2"/>
    <row r="701" s="1" customFormat="1" ht="13.9" customHeight="1" x14ac:dyDescent="0.2"/>
    <row r="702" s="1" customFormat="1" ht="13.9" customHeight="1" x14ac:dyDescent="0.2"/>
    <row r="703" s="1" customFormat="1" ht="13.9" customHeight="1" x14ac:dyDescent="0.2"/>
    <row r="704" s="1" customFormat="1" ht="13.9" customHeight="1" x14ac:dyDescent="0.2"/>
    <row r="705" s="1" customFormat="1" ht="13.9" customHeight="1" x14ac:dyDescent="0.2"/>
    <row r="706" s="1" customFormat="1" ht="13.9" customHeight="1" x14ac:dyDescent="0.2"/>
    <row r="707" s="1" customFormat="1" ht="13.9" customHeight="1" x14ac:dyDescent="0.2"/>
    <row r="708" s="1" customFormat="1" ht="13.9" customHeight="1" x14ac:dyDescent="0.2"/>
    <row r="709" s="1" customFormat="1" ht="13.9" customHeight="1" x14ac:dyDescent="0.2"/>
    <row r="710" s="1" customFormat="1" ht="13.9" customHeight="1" x14ac:dyDescent="0.2"/>
    <row r="711" s="1" customFormat="1" ht="13.9" customHeight="1" x14ac:dyDescent="0.2"/>
    <row r="712" s="1" customFormat="1" ht="13.9" customHeight="1" x14ac:dyDescent="0.2"/>
    <row r="713" s="1" customFormat="1" ht="13.9" customHeight="1" x14ac:dyDescent="0.2"/>
    <row r="714" s="1" customFormat="1" ht="13.9" customHeight="1" x14ac:dyDescent="0.2"/>
    <row r="715" s="1" customFormat="1" ht="13.9" customHeight="1" x14ac:dyDescent="0.2"/>
    <row r="716" s="1" customFormat="1" ht="13.9" customHeight="1" x14ac:dyDescent="0.2"/>
    <row r="717" s="1" customFormat="1" ht="13.9" customHeight="1" x14ac:dyDescent="0.2"/>
    <row r="718" s="1" customFormat="1" ht="13.9" customHeight="1" x14ac:dyDescent="0.2"/>
    <row r="719" s="1" customFormat="1" ht="13.9" customHeight="1" x14ac:dyDescent="0.2"/>
    <row r="720" s="1" customFormat="1" ht="13.9" customHeight="1" x14ac:dyDescent="0.2"/>
    <row r="721" s="1" customFormat="1" ht="13.9" customHeight="1" x14ac:dyDescent="0.2"/>
    <row r="722" s="1" customFormat="1" ht="13.9" customHeight="1" x14ac:dyDescent="0.2"/>
    <row r="723" s="1" customFormat="1" ht="13.9" customHeight="1" x14ac:dyDescent="0.2"/>
    <row r="724" s="1" customFormat="1" ht="13.9" customHeight="1" x14ac:dyDescent="0.2"/>
    <row r="725" s="1" customFormat="1" ht="13.9" customHeight="1" x14ac:dyDescent="0.2"/>
    <row r="726" s="1" customFormat="1" ht="13.9" customHeight="1" x14ac:dyDescent="0.2"/>
    <row r="727" s="1" customFormat="1" ht="13.9" customHeight="1" x14ac:dyDescent="0.2"/>
    <row r="728" s="1" customFormat="1" ht="13.9" customHeight="1" x14ac:dyDescent="0.2"/>
    <row r="729" s="1" customFormat="1" ht="13.9" customHeight="1" x14ac:dyDescent="0.2"/>
    <row r="730" s="1" customFormat="1" ht="13.9" customHeight="1" x14ac:dyDescent="0.2"/>
    <row r="731" s="1" customFormat="1" ht="13.9" customHeight="1" x14ac:dyDescent="0.2"/>
    <row r="732" s="1" customFormat="1" ht="13.9" customHeight="1" x14ac:dyDescent="0.2"/>
    <row r="733" s="1" customFormat="1" ht="13.9" customHeight="1" x14ac:dyDescent="0.2"/>
    <row r="734" s="1" customFormat="1" ht="13.9" customHeight="1" x14ac:dyDescent="0.2"/>
    <row r="735" s="1" customFormat="1" ht="13.9" customHeight="1" x14ac:dyDescent="0.2"/>
    <row r="736" s="1" customFormat="1" ht="13.9" customHeight="1" x14ac:dyDescent="0.2"/>
    <row r="737" s="1" customFormat="1" ht="13.9" customHeight="1" x14ac:dyDescent="0.2"/>
    <row r="738" s="1" customFormat="1" ht="13.9" customHeight="1" x14ac:dyDescent="0.2"/>
    <row r="739" s="1" customFormat="1" ht="13.9" customHeight="1" x14ac:dyDescent="0.2"/>
    <row r="740" s="1" customFormat="1" ht="13.9" customHeight="1" x14ac:dyDescent="0.2"/>
    <row r="741" s="1" customFormat="1" ht="13.9" customHeight="1" x14ac:dyDescent="0.2"/>
    <row r="742" s="1" customFormat="1" ht="13.9" customHeight="1" x14ac:dyDescent="0.2"/>
    <row r="743" s="1" customFormat="1" ht="13.9" customHeight="1" x14ac:dyDescent="0.2"/>
    <row r="744" s="1" customFormat="1" ht="13.9" customHeight="1" x14ac:dyDescent="0.2"/>
    <row r="745" s="1" customFormat="1" ht="13.9" customHeight="1" x14ac:dyDescent="0.2"/>
    <row r="746" s="1" customFormat="1" ht="13.9" customHeight="1" x14ac:dyDescent="0.2"/>
    <row r="747" s="1" customFormat="1" ht="13.9" customHeight="1" x14ac:dyDescent="0.2"/>
    <row r="748" s="1" customFormat="1" ht="13.9" customHeight="1" x14ac:dyDescent="0.2"/>
    <row r="749" s="1" customFormat="1" ht="13.9" customHeight="1" x14ac:dyDescent="0.2"/>
    <row r="750" s="1" customFormat="1" ht="13.9" customHeight="1" x14ac:dyDescent="0.2"/>
    <row r="751" s="1" customFormat="1" ht="13.9" customHeight="1" x14ac:dyDescent="0.2"/>
    <row r="752" s="1" customFormat="1" ht="13.9" customHeight="1" x14ac:dyDescent="0.2"/>
    <row r="753" s="1" customFormat="1" ht="13.9" customHeight="1" x14ac:dyDescent="0.2"/>
    <row r="754" s="1" customFormat="1" ht="13.9" customHeight="1" x14ac:dyDescent="0.2"/>
    <row r="755" s="1" customFormat="1" ht="13.9" customHeight="1" x14ac:dyDescent="0.2"/>
    <row r="756" s="1" customFormat="1" ht="13.9" customHeight="1" x14ac:dyDescent="0.2"/>
    <row r="757" s="1" customFormat="1" ht="13.9" customHeight="1" x14ac:dyDescent="0.2"/>
    <row r="758" s="1" customFormat="1" ht="13.9" customHeight="1" x14ac:dyDescent="0.2"/>
    <row r="759" s="1" customFormat="1" ht="13.9" customHeight="1" x14ac:dyDescent="0.2"/>
    <row r="760" s="1" customFormat="1" ht="13.9" customHeight="1" x14ac:dyDescent="0.2"/>
    <row r="761" s="1" customFormat="1" ht="13.9" customHeight="1" x14ac:dyDescent="0.2"/>
    <row r="762" s="1" customFormat="1" ht="13.9" customHeight="1" x14ac:dyDescent="0.2"/>
    <row r="763" s="1" customFormat="1" ht="13.9" customHeight="1" x14ac:dyDescent="0.2"/>
    <row r="764" s="1" customFormat="1" ht="13.9" customHeight="1" x14ac:dyDescent="0.2"/>
    <row r="765" s="1" customFormat="1" ht="13.9" customHeight="1" x14ac:dyDescent="0.2"/>
    <row r="766" s="1" customFormat="1" ht="13.9" customHeight="1" x14ac:dyDescent="0.2"/>
    <row r="767" s="1" customFormat="1" ht="13.9" customHeight="1" x14ac:dyDescent="0.2"/>
    <row r="768" s="1" customFormat="1" ht="13.9" customHeight="1" x14ac:dyDescent="0.2"/>
    <row r="769" s="1" customFormat="1" ht="13.9" customHeight="1" x14ac:dyDescent="0.2"/>
    <row r="770" s="1" customFormat="1" ht="13.9" customHeight="1" x14ac:dyDescent="0.2"/>
    <row r="771" s="1" customFormat="1" ht="13.9" customHeight="1" x14ac:dyDescent="0.2"/>
    <row r="772" s="1" customFormat="1" ht="13.9" customHeight="1" x14ac:dyDescent="0.2"/>
    <row r="773" s="1" customFormat="1" ht="13.9" customHeight="1" x14ac:dyDescent="0.2"/>
    <row r="774" s="1" customFormat="1" ht="13.9" customHeight="1" x14ac:dyDescent="0.2"/>
    <row r="775" s="1" customFormat="1" ht="13.9" customHeight="1" x14ac:dyDescent="0.2"/>
    <row r="776" s="1" customFormat="1" ht="13.9" customHeight="1" x14ac:dyDescent="0.2"/>
    <row r="777" s="1" customFormat="1" ht="13.9" customHeight="1" x14ac:dyDescent="0.2"/>
    <row r="778" s="1" customFormat="1" ht="13.9" customHeight="1" x14ac:dyDescent="0.2"/>
    <row r="779" s="1" customFormat="1" ht="13.9" customHeight="1" x14ac:dyDescent="0.2"/>
    <row r="780" s="1" customFormat="1" ht="13.9" customHeight="1" x14ac:dyDescent="0.2"/>
    <row r="781" s="1" customFormat="1" ht="13.9" customHeight="1" x14ac:dyDescent="0.2"/>
    <row r="782" s="1" customFormat="1" ht="13.9" customHeight="1" x14ac:dyDescent="0.2"/>
    <row r="783" s="1" customFormat="1" ht="13.9" customHeight="1" x14ac:dyDescent="0.2"/>
    <row r="784" s="1" customFormat="1" ht="13.9" customHeight="1" x14ac:dyDescent="0.2"/>
    <row r="785" s="1" customFormat="1" ht="13.9" customHeight="1" x14ac:dyDescent="0.2"/>
    <row r="786" s="1" customFormat="1" ht="13.9" customHeight="1" x14ac:dyDescent="0.2"/>
    <row r="787" s="1" customFormat="1" ht="13.9" customHeight="1" x14ac:dyDescent="0.2"/>
    <row r="788" s="1" customFormat="1" ht="13.9" customHeight="1" x14ac:dyDescent="0.2"/>
    <row r="789" s="1" customFormat="1" ht="13.9" customHeight="1" x14ac:dyDescent="0.2"/>
    <row r="790" s="1" customFormat="1" ht="13.9" customHeight="1" x14ac:dyDescent="0.2"/>
    <row r="791" s="1" customFormat="1" ht="13.9" customHeight="1" x14ac:dyDescent="0.2"/>
    <row r="792" s="1" customFormat="1" ht="13.9" customHeight="1" x14ac:dyDescent="0.2"/>
    <row r="793" s="1" customFormat="1" ht="13.9" customHeight="1" x14ac:dyDescent="0.2"/>
    <row r="794" s="1" customFormat="1" ht="13.9" customHeight="1" x14ac:dyDescent="0.2"/>
    <row r="795" s="1" customFormat="1" ht="13.9" customHeight="1" x14ac:dyDescent="0.2"/>
    <row r="796" s="1" customFormat="1" ht="13.9" customHeight="1" x14ac:dyDescent="0.2"/>
    <row r="797" s="1" customFormat="1" ht="13.9" customHeight="1" x14ac:dyDescent="0.2"/>
    <row r="798" s="1" customFormat="1" ht="13.9" customHeight="1" x14ac:dyDescent="0.2"/>
    <row r="799" s="1" customFormat="1" ht="13.9" customHeight="1" x14ac:dyDescent="0.2"/>
    <row r="800" s="1" customFormat="1" ht="13.9" customHeight="1" x14ac:dyDescent="0.2"/>
    <row r="801" s="1" customFormat="1" ht="13.9" customHeight="1" x14ac:dyDescent="0.2"/>
    <row r="802" s="1" customFormat="1" ht="13.9" customHeight="1" x14ac:dyDescent="0.2"/>
    <row r="803" s="1" customFormat="1" ht="13.9" customHeight="1" x14ac:dyDescent="0.2"/>
    <row r="804" s="1" customFormat="1" ht="13.9" customHeight="1" x14ac:dyDescent="0.2"/>
    <row r="805" s="1" customFormat="1" ht="13.9" customHeight="1" x14ac:dyDescent="0.2"/>
    <row r="806" s="1" customFormat="1" ht="13.9" customHeight="1" x14ac:dyDescent="0.2"/>
    <row r="807" s="1" customFormat="1" ht="13.9" customHeight="1" x14ac:dyDescent="0.2"/>
    <row r="808" s="1" customFormat="1" ht="13.9" customHeight="1" x14ac:dyDescent="0.2"/>
    <row r="809" s="1" customFormat="1" ht="13.9" customHeight="1" x14ac:dyDescent="0.2"/>
    <row r="810" s="1" customFormat="1" ht="13.9" customHeight="1" x14ac:dyDescent="0.2"/>
    <row r="811" s="1" customFormat="1" ht="13.9" customHeight="1" x14ac:dyDescent="0.2"/>
    <row r="812" s="1" customFormat="1" ht="13.9" customHeight="1" x14ac:dyDescent="0.2"/>
    <row r="813" s="1" customFormat="1" ht="13.9" customHeight="1" x14ac:dyDescent="0.2"/>
    <row r="814" s="1" customFormat="1" ht="13.9" customHeight="1" x14ac:dyDescent="0.2"/>
    <row r="815" s="1" customFormat="1" ht="13.9" customHeight="1" x14ac:dyDescent="0.2"/>
    <row r="816" s="1" customFormat="1" ht="13.9" customHeight="1" x14ac:dyDescent="0.2"/>
    <row r="817" s="1" customFormat="1" ht="13.9" customHeight="1" x14ac:dyDescent="0.2"/>
    <row r="818" s="1" customFormat="1" ht="13.9" customHeight="1" x14ac:dyDescent="0.2"/>
    <row r="819" s="1" customFormat="1" ht="13.9" customHeight="1" x14ac:dyDescent="0.2"/>
    <row r="820" s="1" customFormat="1" ht="13.9" customHeight="1" x14ac:dyDescent="0.2"/>
    <row r="821" s="1" customFormat="1" ht="13.9" customHeight="1" x14ac:dyDescent="0.2"/>
    <row r="822" s="1" customFormat="1" ht="13.9" customHeight="1" x14ac:dyDescent="0.2"/>
    <row r="823" s="1" customFormat="1" ht="13.9" customHeight="1" x14ac:dyDescent="0.2"/>
    <row r="824" s="1" customFormat="1" ht="13.9" customHeight="1" x14ac:dyDescent="0.2"/>
    <row r="825" s="1" customFormat="1" ht="13.9" customHeight="1" x14ac:dyDescent="0.2"/>
    <row r="826" s="1" customFormat="1" ht="13.9" customHeight="1" x14ac:dyDescent="0.2"/>
    <row r="827" s="1" customFormat="1" ht="13.9" customHeight="1" x14ac:dyDescent="0.2"/>
    <row r="828" s="1" customFormat="1" ht="13.9" customHeight="1" x14ac:dyDescent="0.2"/>
    <row r="829" s="1" customFormat="1" ht="13.9" customHeight="1" x14ac:dyDescent="0.2"/>
    <row r="830" s="1" customFormat="1" ht="13.9" customHeight="1" x14ac:dyDescent="0.2"/>
    <row r="831" s="1" customFormat="1" ht="13.9" customHeight="1" x14ac:dyDescent="0.2"/>
    <row r="832" s="1" customFormat="1" ht="13.9" customHeight="1" x14ac:dyDescent="0.2"/>
    <row r="833" s="1" customFormat="1" ht="13.9" customHeight="1" x14ac:dyDescent="0.2"/>
    <row r="834" s="1" customFormat="1" ht="13.9" customHeight="1" x14ac:dyDescent="0.2"/>
    <row r="835" s="1" customFormat="1" ht="13.9" customHeight="1" x14ac:dyDescent="0.2"/>
    <row r="836" s="1" customFormat="1" ht="13.9" customHeight="1" x14ac:dyDescent="0.2"/>
    <row r="837" s="1" customFormat="1" ht="13.9" customHeight="1" x14ac:dyDescent="0.2"/>
    <row r="838" s="1" customFormat="1" ht="13.9" customHeight="1" x14ac:dyDescent="0.2"/>
    <row r="839" s="1" customFormat="1" ht="13.9" customHeight="1" x14ac:dyDescent="0.2"/>
    <row r="840" s="1" customFormat="1" ht="13.9" customHeight="1" x14ac:dyDescent="0.2"/>
    <row r="841" s="1" customFormat="1" ht="13.9" customHeight="1" x14ac:dyDescent="0.2"/>
    <row r="842" s="1" customFormat="1" ht="13.9" customHeight="1" x14ac:dyDescent="0.2"/>
    <row r="843" s="1" customFormat="1" ht="13.9" customHeight="1" x14ac:dyDescent="0.2"/>
    <row r="844" s="1" customFormat="1" ht="13.9" customHeight="1" x14ac:dyDescent="0.2"/>
    <row r="845" s="1" customFormat="1" ht="13.9" customHeight="1" x14ac:dyDescent="0.2"/>
    <row r="846" s="1" customFormat="1" ht="13.9" customHeight="1" x14ac:dyDescent="0.2"/>
    <row r="847" s="1" customFormat="1" ht="13.9" customHeight="1" x14ac:dyDescent="0.2"/>
    <row r="848" s="1" customFormat="1" ht="13.9" customHeight="1" x14ac:dyDescent="0.2"/>
    <row r="849" s="1" customFormat="1" ht="13.9" customHeight="1" x14ac:dyDescent="0.2"/>
    <row r="850" s="1" customFormat="1" ht="13.9" customHeight="1" x14ac:dyDescent="0.2"/>
    <row r="851" s="1" customFormat="1" ht="13.9" customHeight="1" x14ac:dyDescent="0.2"/>
    <row r="852" s="1" customFormat="1" ht="13.9" customHeight="1" x14ac:dyDescent="0.2"/>
    <row r="853" s="1" customFormat="1" ht="13.9" customHeight="1" x14ac:dyDescent="0.2"/>
    <row r="854" s="1" customFormat="1" ht="13.9" customHeight="1" x14ac:dyDescent="0.2"/>
    <row r="855" s="1" customFormat="1" ht="13.9" customHeight="1" x14ac:dyDescent="0.2"/>
    <row r="856" s="1" customFormat="1" ht="13.9" customHeight="1" x14ac:dyDescent="0.2"/>
    <row r="857" s="1" customFormat="1" ht="13.9" customHeight="1" x14ac:dyDescent="0.2"/>
    <row r="858" s="1" customFormat="1" ht="13.9" customHeight="1" x14ac:dyDescent="0.2"/>
    <row r="859" s="1" customFormat="1" ht="13.9" customHeight="1" x14ac:dyDescent="0.2"/>
    <row r="860" s="1" customFormat="1" ht="13.9" customHeight="1" x14ac:dyDescent="0.2"/>
    <row r="861" s="1" customFormat="1" ht="13.9" customHeight="1" x14ac:dyDescent="0.2"/>
    <row r="862" s="1" customFormat="1" ht="13.9" customHeight="1" x14ac:dyDescent="0.2"/>
    <row r="863" s="1" customFormat="1" ht="13.9" customHeight="1" x14ac:dyDescent="0.2"/>
    <row r="864" s="1" customFormat="1" ht="13.9" customHeight="1" x14ac:dyDescent="0.2"/>
    <row r="865" s="1" customFormat="1" ht="13.9" customHeight="1" x14ac:dyDescent="0.2"/>
    <row r="866" s="1" customFormat="1" ht="13.9" customHeight="1" x14ac:dyDescent="0.2"/>
    <row r="867" s="1" customFormat="1" ht="13.9" customHeight="1" x14ac:dyDescent="0.2"/>
    <row r="868" s="1" customFormat="1" ht="13.9" customHeight="1" x14ac:dyDescent="0.2"/>
    <row r="869" s="1" customFormat="1" ht="13.9" customHeight="1" x14ac:dyDescent="0.2"/>
    <row r="870" s="1" customFormat="1" ht="13.9" customHeight="1" x14ac:dyDescent="0.2"/>
    <row r="871" s="1" customFormat="1" ht="13.9" customHeight="1" x14ac:dyDescent="0.2"/>
    <row r="872" s="1" customFormat="1" ht="13.9" customHeight="1" x14ac:dyDescent="0.2"/>
    <row r="873" s="1" customFormat="1" ht="13.9" customHeight="1" x14ac:dyDescent="0.2"/>
    <row r="874" s="1" customFormat="1" ht="13.9" customHeight="1" x14ac:dyDescent="0.2"/>
    <row r="875" s="1" customFormat="1" ht="13.9" customHeight="1" x14ac:dyDescent="0.2"/>
    <row r="876" s="1" customFormat="1" ht="13.9" customHeight="1" x14ac:dyDescent="0.2"/>
    <row r="877" s="1" customFormat="1" ht="13.9" customHeight="1" x14ac:dyDescent="0.2"/>
    <row r="878" s="1" customFormat="1" ht="13.9" customHeight="1" x14ac:dyDescent="0.2"/>
    <row r="879" s="1" customFormat="1" ht="13.9" customHeight="1" x14ac:dyDescent="0.2"/>
    <row r="880" s="1" customFormat="1" ht="13.9" customHeight="1" x14ac:dyDescent="0.2"/>
    <row r="881" s="1" customFormat="1" ht="13.9" customHeight="1" x14ac:dyDescent="0.2"/>
    <row r="882" s="1" customFormat="1" ht="13.9" customHeight="1" x14ac:dyDescent="0.2"/>
    <row r="883" s="1" customFormat="1" ht="13.9" customHeight="1" x14ac:dyDescent="0.2"/>
    <row r="884" s="1" customFormat="1" ht="13.9" customHeight="1" x14ac:dyDescent="0.2"/>
    <row r="885" s="1" customFormat="1" ht="13.9" customHeight="1" x14ac:dyDescent="0.2"/>
    <row r="886" s="1" customFormat="1" ht="13.9" customHeight="1" x14ac:dyDescent="0.2"/>
    <row r="887" s="1" customFormat="1" ht="13.9" customHeight="1" x14ac:dyDescent="0.2"/>
    <row r="888" s="1" customFormat="1" ht="13.9" customHeight="1" x14ac:dyDescent="0.2"/>
    <row r="889" s="1" customFormat="1" ht="13.9" customHeight="1" x14ac:dyDescent="0.2"/>
    <row r="890" s="1" customFormat="1" ht="13.9" customHeight="1" x14ac:dyDescent="0.2"/>
    <row r="891" s="1" customFormat="1" ht="13.9" customHeight="1" x14ac:dyDescent="0.2"/>
    <row r="892" s="1" customFormat="1" ht="13.9" customHeight="1" x14ac:dyDescent="0.2"/>
    <row r="893" s="1" customFormat="1" ht="13.9" customHeight="1" x14ac:dyDescent="0.2"/>
    <row r="894" s="1" customFormat="1" ht="13.9" customHeight="1" x14ac:dyDescent="0.2"/>
    <row r="895" s="1" customFormat="1" ht="13.9" customHeight="1" x14ac:dyDescent="0.2"/>
    <row r="896" s="1" customFormat="1" ht="13.9" customHeight="1" x14ac:dyDescent="0.2"/>
    <row r="897" s="1" customFormat="1" ht="13.9" customHeight="1" x14ac:dyDescent="0.2"/>
    <row r="898" s="1" customFormat="1" ht="13.9" customHeight="1" x14ac:dyDescent="0.2"/>
    <row r="899" s="1" customFormat="1" ht="13.9" customHeight="1" x14ac:dyDescent="0.2"/>
    <row r="900" s="1" customFormat="1" ht="13.9" customHeight="1" x14ac:dyDescent="0.2"/>
    <row r="901" s="1" customFormat="1" ht="13.9" customHeight="1" x14ac:dyDescent="0.2"/>
    <row r="902" s="1" customFormat="1" ht="13.9" customHeight="1" x14ac:dyDescent="0.2"/>
    <row r="903" s="1" customFormat="1" ht="13.9" customHeight="1" x14ac:dyDescent="0.2"/>
    <row r="904" s="1" customFormat="1" ht="13.9" customHeight="1" x14ac:dyDescent="0.2"/>
    <row r="905" s="1" customFormat="1" ht="13.9" customHeight="1" x14ac:dyDescent="0.2"/>
    <row r="906" s="1" customFormat="1" ht="13.9" customHeight="1" x14ac:dyDescent="0.2"/>
    <row r="907" s="1" customFormat="1" ht="13.9" customHeight="1" x14ac:dyDescent="0.2"/>
    <row r="908" s="1" customFormat="1" ht="13.9" customHeight="1" x14ac:dyDescent="0.2"/>
    <row r="909" s="1" customFormat="1" ht="13.9" customHeight="1" x14ac:dyDescent="0.2"/>
    <row r="910" s="1" customFormat="1" ht="13.9" customHeight="1" x14ac:dyDescent="0.2"/>
    <row r="911" s="1" customFormat="1" ht="13.9" customHeight="1" x14ac:dyDescent="0.2"/>
    <row r="912" s="1" customFormat="1" ht="13.9" customHeight="1" x14ac:dyDescent="0.2"/>
    <row r="913" s="1" customFormat="1" ht="13.9" customHeight="1" x14ac:dyDescent="0.2"/>
    <row r="914" s="1" customFormat="1" ht="13.9" customHeight="1" x14ac:dyDescent="0.2"/>
    <row r="915" s="1" customFormat="1" ht="13.9" customHeight="1" x14ac:dyDescent="0.2"/>
    <row r="916" s="1" customFormat="1" ht="13.9" customHeight="1" x14ac:dyDescent="0.2"/>
    <row r="917" s="1" customFormat="1" ht="13.9" customHeight="1" x14ac:dyDescent="0.2"/>
    <row r="918" s="1" customFormat="1" ht="13.9" customHeight="1" x14ac:dyDescent="0.2"/>
    <row r="919" s="1" customFormat="1" ht="13.9" customHeight="1" x14ac:dyDescent="0.2"/>
    <row r="920" s="1" customFormat="1" ht="13.9" customHeight="1" x14ac:dyDescent="0.2"/>
    <row r="921" s="1" customFormat="1" ht="13.9" customHeight="1" x14ac:dyDescent="0.2"/>
    <row r="922" s="1" customFormat="1" ht="13.9" customHeight="1" x14ac:dyDescent="0.2"/>
    <row r="923" s="1" customFormat="1" ht="13.9" customHeight="1" x14ac:dyDescent="0.2"/>
    <row r="924" s="1" customFormat="1" ht="13.9" customHeight="1" x14ac:dyDescent="0.2"/>
    <row r="925" s="1" customFormat="1" ht="13.9" customHeight="1" x14ac:dyDescent="0.2"/>
    <row r="926" s="1" customFormat="1" ht="13.9" customHeight="1" x14ac:dyDescent="0.2"/>
    <row r="927" s="1" customFormat="1" ht="13.9" customHeight="1" x14ac:dyDescent="0.2"/>
    <row r="928" s="1" customFormat="1" ht="13.9" customHeight="1" x14ac:dyDescent="0.2"/>
    <row r="929" s="1" customFormat="1" ht="13.9" customHeight="1" x14ac:dyDescent="0.2"/>
    <row r="930" s="1" customFormat="1" ht="13.9" customHeight="1" x14ac:dyDescent="0.2"/>
    <row r="931" s="1" customFormat="1" ht="13.9" customHeight="1" x14ac:dyDescent="0.2"/>
    <row r="932" s="1" customFormat="1" ht="13.9" customHeight="1" x14ac:dyDescent="0.2"/>
    <row r="933" s="1" customFormat="1" ht="13.9" customHeight="1" x14ac:dyDescent="0.2"/>
    <row r="934" s="1" customFormat="1" ht="13.9" customHeight="1" x14ac:dyDescent="0.2"/>
    <row r="935" s="1" customFormat="1" ht="13.9" customHeight="1" x14ac:dyDescent="0.2"/>
    <row r="936" s="1" customFormat="1" ht="13.9" customHeight="1" x14ac:dyDescent="0.2"/>
    <row r="937" s="1" customFormat="1" ht="13.9" customHeight="1" x14ac:dyDescent="0.2"/>
    <row r="938" s="1" customFormat="1" ht="13.9" customHeight="1" x14ac:dyDescent="0.2"/>
    <row r="939" s="1" customFormat="1" ht="13.9" customHeight="1" x14ac:dyDescent="0.2"/>
    <row r="940" s="1" customFormat="1" ht="13.9" customHeight="1" x14ac:dyDescent="0.2"/>
    <row r="941" s="1" customFormat="1" ht="13.9" customHeight="1" x14ac:dyDescent="0.2"/>
    <row r="942" s="1" customFormat="1" ht="13.9" customHeight="1" x14ac:dyDescent="0.2"/>
    <row r="943" s="1" customFormat="1" ht="13.9" customHeight="1" x14ac:dyDescent="0.2"/>
    <row r="944" s="1" customFormat="1" ht="13.9" customHeight="1" x14ac:dyDescent="0.2"/>
    <row r="945" s="1" customFormat="1" ht="13.9" customHeight="1" x14ac:dyDescent="0.2"/>
    <row r="946" s="1" customFormat="1" ht="13.9" customHeight="1" x14ac:dyDescent="0.2"/>
    <row r="947" s="1" customFormat="1" ht="13.9" customHeight="1" x14ac:dyDescent="0.2"/>
    <row r="948" s="1" customFormat="1" ht="13.9" customHeight="1" x14ac:dyDescent="0.2"/>
    <row r="949" s="1" customFormat="1" ht="13.9" customHeight="1" x14ac:dyDescent="0.2"/>
    <row r="950" s="1" customFormat="1" ht="13.9" customHeight="1" x14ac:dyDescent="0.2"/>
    <row r="951" s="1" customFormat="1" ht="13.9" customHeight="1" x14ac:dyDescent="0.2"/>
    <row r="952" s="1" customFormat="1" ht="13.9" customHeight="1" x14ac:dyDescent="0.2"/>
    <row r="953" s="1" customFormat="1" ht="13.9" customHeight="1" x14ac:dyDescent="0.2"/>
    <row r="954" s="1" customFormat="1" ht="13.9" customHeight="1" x14ac:dyDescent="0.2"/>
    <row r="955" s="1" customFormat="1" ht="13.9" customHeight="1" x14ac:dyDescent="0.2"/>
    <row r="956" s="1" customFormat="1" ht="13.9" customHeight="1" x14ac:dyDescent="0.2"/>
    <row r="957" s="1" customFormat="1" ht="13.9" customHeight="1" x14ac:dyDescent="0.2"/>
    <row r="958" s="1" customFormat="1" ht="13.9" customHeight="1" x14ac:dyDescent="0.2"/>
    <row r="959" s="1" customFormat="1" ht="13.9" customHeight="1" x14ac:dyDescent="0.2"/>
    <row r="960" s="1" customFormat="1" ht="13.9" customHeight="1" x14ac:dyDescent="0.2"/>
    <row r="961" s="1" customFormat="1" ht="13.9" customHeight="1" x14ac:dyDescent="0.2"/>
    <row r="962" s="1" customFormat="1" ht="13.9" customHeight="1" x14ac:dyDescent="0.2"/>
    <row r="963" s="1" customFormat="1" ht="13.9" customHeight="1" x14ac:dyDescent="0.2"/>
    <row r="964" s="1" customFormat="1" ht="13.9" customHeight="1" x14ac:dyDescent="0.2"/>
    <row r="965" s="1" customFormat="1" ht="13.9" customHeight="1" x14ac:dyDescent="0.2"/>
    <row r="966" s="1" customFormat="1" ht="13.9" customHeight="1" x14ac:dyDescent="0.2"/>
    <row r="967" s="1" customFormat="1" ht="13.9" customHeight="1" x14ac:dyDescent="0.2"/>
    <row r="968" s="1" customFormat="1" ht="13.9" customHeight="1" x14ac:dyDescent="0.2"/>
    <row r="969" s="1" customFormat="1" ht="13.9" customHeight="1" x14ac:dyDescent="0.2"/>
    <row r="970" s="1" customFormat="1" ht="13.9" customHeight="1" x14ac:dyDescent="0.2"/>
    <row r="971" s="1" customFormat="1" ht="13.9" customHeight="1" x14ac:dyDescent="0.2"/>
    <row r="972" s="1" customFormat="1" ht="13.9" customHeight="1" x14ac:dyDescent="0.2"/>
    <row r="973" s="1" customFormat="1" ht="13.9" customHeight="1" x14ac:dyDescent="0.2"/>
    <row r="974" s="1" customFormat="1" ht="13.9" customHeight="1" x14ac:dyDescent="0.2"/>
    <row r="975" s="1" customFormat="1" ht="13.9" customHeight="1" x14ac:dyDescent="0.2"/>
    <row r="976" s="1" customFormat="1" ht="13.9" customHeight="1" x14ac:dyDescent="0.2"/>
    <row r="977" s="1" customFormat="1" ht="13.9" customHeight="1" x14ac:dyDescent="0.2"/>
    <row r="978" s="1" customFormat="1" ht="13.9" customHeight="1" x14ac:dyDescent="0.2"/>
    <row r="979" s="1" customFormat="1" ht="13.9" customHeight="1" x14ac:dyDescent="0.2"/>
    <row r="980" s="1" customFormat="1" ht="13.9" customHeight="1" x14ac:dyDescent="0.2"/>
    <row r="981" s="1" customFormat="1" ht="13.9" customHeight="1" x14ac:dyDescent="0.2"/>
    <row r="982" s="1" customFormat="1" ht="13.9" customHeight="1" x14ac:dyDescent="0.2"/>
    <row r="983" s="1" customFormat="1" ht="13.9" customHeight="1" x14ac:dyDescent="0.2"/>
    <row r="984" s="1" customFormat="1" ht="13.9" customHeight="1" x14ac:dyDescent="0.2"/>
    <row r="985" s="1" customFormat="1" ht="13.9" customHeight="1" x14ac:dyDescent="0.2"/>
    <row r="986" s="1" customFormat="1" ht="13.9" customHeight="1" x14ac:dyDescent="0.2"/>
    <row r="987" s="1" customFormat="1" ht="13.9" customHeight="1" x14ac:dyDescent="0.2"/>
    <row r="988" s="1" customFormat="1" ht="13.9" customHeight="1" x14ac:dyDescent="0.2"/>
    <row r="989" s="1" customFormat="1" ht="13.9" customHeight="1" x14ac:dyDescent="0.2"/>
    <row r="990" s="1" customFormat="1" ht="13.9" customHeight="1" x14ac:dyDescent="0.2"/>
    <row r="991" s="1" customFormat="1" ht="13.9" customHeight="1" x14ac:dyDescent="0.2"/>
    <row r="992" s="1" customFormat="1" ht="13.9" customHeight="1" x14ac:dyDescent="0.2"/>
    <row r="993" s="1" customFormat="1" ht="13.9" customHeight="1" x14ac:dyDescent="0.2"/>
    <row r="994" s="1" customFormat="1" ht="13.9" customHeight="1" x14ac:dyDescent="0.2"/>
    <row r="995" s="1" customFormat="1" ht="13.9" customHeight="1" x14ac:dyDescent="0.2"/>
    <row r="996" s="1" customFormat="1" ht="13.9" customHeight="1" x14ac:dyDescent="0.2"/>
    <row r="997" s="1" customFormat="1" ht="13.9" customHeight="1" x14ac:dyDescent="0.2"/>
    <row r="998" s="1" customFormat="1" ht="13.9" customHeight="1" x14ac:dyDescent="0.2"/>
    <row r="999" s="1" customFormat="1" ht="13.9" customHeight="1" x14ac:dyDescent="0.2"/>
    <row r="1000" s="1" customFormat="1" ht="13.9" customHeight="1" x14ac:dyDescent="0.2"/>
    <row r="1001" s="1" customFormat="1" ht="13.9" customHeight="1" x14ac:dyDescent="0.2"/>
    <row r="1002" s="1" customFormat="1" ht="13.9" customHeight="1" x14ac:dyDescent="0.2"/>
    <row r="1003" s="1" customFormat="1" ht="13.9" customHeight="1" x14ac:dyDescent="0.2"/>
    <row r="1004" s="1" customFormat="1" ht="13.9" customHeight="1" x14ac:dyDescent="0.2"/>
    <row r="1005" s="1" customFormat="1" ht="13.9" customHeight="1" x14ac:dyDescent="0.2"/>
    <row r="1006" s="1" customFormat="1" ht="13.9" customHeight="1" x14ac:dyDescent="0.2"/>
    <row r="1007" s="1" customFormat="1" ht="13.9" customHeight="1" x14ac:dyDescent="0.2"/>
    <row r="1008" s="1" customFormat="1" ht="13.9" customHeight="1" x14ac:dyDescent="0.2"/>
    <row r="1009" s="1" customFormat="1" ht="13.9" customHeight="1" x14ac:dyDescent="0.2"/>
    <row r="1010" s="1" customFormat="1" ht="13.9" customHeight="1" x14ac:dyDescent="0.2"/>
    <row r="1011" s="1" customFormat="1" ht="13.9" customHeight="1" x14ac:dyDescent="0.2"/>
    <row r="1012" s="1" customFormat="1" ht="13.9" customHeight="1" x14ac:dyDescent="0.2"/>
    <row r="1013" s="1" customFormat="1" ht="13.9" customHeight="1" x14ac:dyDescent="0.2"/>
    <row r="1014" s="1" customFormat="1" ht="13.9" customHeight="1" x14ac:dyDescent="0.2"/>
    <row r="1015" s="1" customFormat="1" ht="13.9" customHeight="1" x14ac:dyDescent="0.2"/>
    <row r="1016" s="1" customFormat="1" ht="13.9" customHeight="1" x14ac:dyDescent="0.2"/>
    <row r="1017" s="1" customFormat="1" ht="13.9" customHeight="1" x14ac:dyDescent="0.2"/>
    <row r="1018" s="1" customFormat="1" ht="13.9" customHeight="1" x14ac:dyDescent="0.2"/>
    <row r="1019" s="1" customFormat="1" ht="13.9" customHeight="1" x14ac:dyDescent="0.2"/>
    <row r="1020" s="1" customFormat="1" ht="13.9" customHeight="1" x14ac:dyDescent="0.2"/>
    <row r="1021" s="1" customFormat="1" ht="13.9" customHeight="1" x14ac:dyDescent="0.2"/>
    <row r="1022" s="1" customFormat="1" ht="13.9" customHeight="1" x14ac:dyDescent="0.2"/>
    <row r="1023" s="1" customFormat="1" ht="13.9" customHeight="1" x14ac:dyDescent="0.2"/>
    <row r="1024" s="1" customFormat="1" ht="13.9" customHeight="1" x14ac:dyDescent="0.2"/>
    <row r="1025" s="1" customFormat="1" ht="13.9" customHeight="1" x14ac:dyDescent="0.2"/>
    <row r="1026" s="1" customFormat="1" ht="13.9" customHeight="1" x14ac:dyDescent="0.2"/>
    <row r="1027" s="1" customFormat="1" ht="13.9" customHeight="1" x14ac:dyDescent="0.2"/>
    <row r="1028" s="1" customFormat="1" ht="13.9" customHeight="1" x14ac:dyDescent="0.2"/>
    <row r="1029" s="1" customFormat="1" ht="13.9" customHeight="1" x14ac:dyDescent="0.2"/>
    <row r="1030" s="1" customFormat="1" ht="13.9" customHeight="1" x14ac:dyDescent="0.2"/>
    <row r="1031" s="1" customFormat="1" ht="13.9" customHeight="1" x14ac:dyDescent="0.2"/>
    <row r="1032" s="1" customFormat="1" ht="13.9" customHeight="1" x14ac:dyDescent="0.2"/>
    <row r="1033" s="1" customFormat="1" ht="13.9" customHeight="1" x14ac:dyDescent="0.2"/>
    <row r="1034" s="1" customFormat="1" ht="13.9" customHeight="1" x14ac:dyDescent="0.2"/>
    <row r="1035" s="1" customFormat="1" ht="13.9" customHeight="1" x14ac:dyDescent="0.2"/>
    <row r="1036" s="1" customFormat="1" ht="13.9" customHeight="1" x14ac:dyDescent="0.2"/>
    <row r="1037" s="1" customFormat="1" ht="13.9" customHeight="1" x14ac:dyDescent="0.2"/>
    <row r="1038" s="1" customFormat="1" ht="13.9" customHeight="1" x14ac:dyDescent="0.2"/>
    <row r="1039" s="1" customFormat="1" ht="13.9" customHeight="1" x14ac:dyDescent="0.2"/>
    <row r="1040" s="1" customFormat="1" ht="13.9" customHeight="1" x14ac:dyDescent="0.2"/>
    <row r="1041" s="1" customFormat="1" ht="13.9" customHeight="1" x14ac:dyDescent="0.2"/>
    <row r="1042" s="1" customFormat="1" ht="13.9" customHeight="1" x14ac:dyDescent="0.2"/>
    <row r="1043" s="1" customFormat="1" ht="13.9" customHeight="1" x14ac:dyDescent="0.2"/>
    <row r="1044" s="1" customFormat="1" ht="13.9" customHeight="1" x14ac:dyDescent="0.2"/>
    <row r="1045" s="1" customFormat="1" ht="13.9" customHeight="1" x14ac:dyDescent="0.2"/>
    <row r="1046" s="1" customFormat="1" ht="13.9" customHeight="1" x14ac:dyDescent="0.2"/>
    <row r="1047" s="1" customFormat="1" ht="13.9" customHeight="1" x14ac:dyDescent="0.2"/>
    <row r="1048" s="1" customFormat="1" ht="13.9" customHeight="1" x14ac:dyDescent="0.2"/>
    <row r="1049" s="1" customFormat="1" ht="13.9" customHeight="1" x14ac:dyDescent="0.2"/>
    <row r="1050" s="1" customFormat="1" ht="13.9" customHeight="1" x14ac:dyDescent="0.2"/>
    <row r="1051" s="1" customFormat="1" ht="13.9" customHeight="1" x14ac:dyDescent="0.2"/>
    <row r="1052" s="1" customFormat="1" ht="13.9" customHeight="1" x14ac:dyDescent="0.2"/>
    <row r="1053" s="1" customFormat="1" ht="13.9" customHeight="1" x14ac:dyDescent="0.2"/>
    <row r="1054" s="1" customFormat="1" ht="13.9" customHeight="1" x14ac:dyDescent="0.2"/>
    <row r="1055" s="1" customFormat="1" ht="13.9" customHeight="1" x14ac:dyDescent="0.2"/>
    <row r="1056" s="1" customFormat="1" ht="13.9" customHeight="1" x14ac:dyDescent="0.2"/>
    <row r="1057" s="1" customFormat="1" ht="13.9" customHeight="1" x14ac:dyDescent="0.2"/>
    <row r="1058" s="1" customFormat="1" ht="13.9" customHeight="1" x14ac:dyDescent="0.2"/>
    <row r="1059" s="1" customFormat="1" ht="13.9" customHeight="1" x14ac:dyDescent="0.2"/>
    <row r="1060" s="1" customFormat="1" ht="13.9" customHeight="1" x14ac:dyDescent="0.2"/>
    <row r="1061" s="1" customFormat="1" ht="13.9" customHeight="1" x14ac:dyDescent="0.2"/>
    <row r="1062" s="1" customFormat="1" ht="13.9" customHeight="1" x14ac:dyDescent="0.2"/>
    <row r="1063" s="1" customFormat="1" ht="13.9" customHeight="1" x14ac:dyDescent="0.2"/>
    <row r="1064" s="1" customFormat="1" ht="13.9" customHeight="1" x14ac:dyDescent="0.2"/>
    <row r="1065" s="1" customFormat="1" ht="13.9" customHeight="1" x14ac:dyDescent="0.2"/>
    <row r="1066" s="1" customFormat="1" ht="13.9" customHeight="1" x14ac:dyDescent="0.2"/>
    <row r="1067" s="1" customFormat="1" ht="13.9" customHeight="1" x14ac:dyDescent="0.2"/>
    <row r="1068" s="1" customFormat="1" ht="13.9" customHeight="1" x14ac:dyDescent="0.2"/>
    <row r="1069" s="1" customFormat="1" ht="13.9" customHeight="1" x14ac:dyDescent="0.2"/>
    <row r="1070" s="1" customFormat="1" ht="13.9" customHeight="1" x14ac:dyDescent="0.2"/>
    <row r="1071" s="1" customFormat="1" ht="13.9" customHeight="1" x14ac:dyDescent="0.2"/>
    <row r="1072" s="1" customFormat="1" ht="13.9" customHeight="1" x14ac:dyDescent="0.2"/>
    <row r="1073" s="1" customFormat="1" ht="13.9" customHeight="1" x14ac:dyDescent="0.2"/>
    <row r="1074" s="1" customFormat="1" ht="13.9" customHeight="1" x14ac:dyDescent="0.2"/>
    <row r="1075" s="1" customFormat="1" ht="13.9" customHeight="1" x14ac:dyDescent="0.2"/>
    <row r="1076" s="1" customFormat="1" ht="13.9" customHeight="1" x14ac:dyDescent="0.2"/>
    <row r="1077" s="1" customFormat="1" ht="13.9" customHeight="1" x14ac:dyDescent="0.2"/>
    <row r="1078" s="1" customFormat="1" ht="13.9" customHeight="1" x14ac:dyDescent="0.2"/>
    <row r="1079" s="1" customFormat="1" ht="13.9" customHeight="1" x14ac:dyDescent="0.2"/>
    <row r="1080" s="1" customFormat="1" ht="13.9" customHeight="1" x14ac:dyDescent="0.2"/>
    <row r="1081" s="1" customFormat="1" ht="13.9" customHeight="1" x14ac:dyDescent="0.2"/>
    <row r="1082" s="1" customFormat="1" ht="13.9" customHeight="1" x14ac:dyDescent="0.2"/>
    <row r="1083" s="1" customFormat="1" ht="13.9" customHeight="1" x14ac:dyDescent="0.2"/>
    <row r="1084" s="1" customFormat="1" ht="13.9" customHeight="1" x14ac:dyDescent="0.2"/>
    <row r="1085" s="1" customFormat="1" ht="13.9" customHeight="1" x14ac:dyDescent="0.2"/>
    <row r="1086" s="1" customFormat="1" ht="13.9" customHeight="1" x14ac:dyDescent="0.2"/>
    <row r="1087" s="1" customFormat="1" ht="13.9" customHeight="1" x14ac:dyDescent="0.2"/>
    <row r="1088" s="1" customFormat="1" ht="13.9" customHeight="1" x14ac:dyDescent="0.2"/>
    <row r="1089" s="1" customFormat="1" ht="13.9" customHeight="1" x14ac:dyDescent="0.2"/>
    <row r="1090" s="1" customFormat="1" ht="13.9" customHeight="1" x14ac:dyDescent="0.2"/>
    <row r="1091" s="1" customFormat="1" ht="13.9" customHeight="1" x14ac:dyDescent="0.2"/>
    <row r="1092" s="1" customFormat="1" ht="13.9" customHeight="1" x14ac:dyDescent="0.2"/>
    <row r="1093" s="1" customFormat="1" ht="13.9" customHeight="1" x14ac:dyDescent="0.2"/>
    <row r="1094" s="1" customFormat="1" ht="13.9" customHeight="1" x14ac:dyDescent="0.2"/>
    <row r="1095" s="1" customFormat="1" ht="13.9" customHeight="1" x14ac:dyDescent="0.2"/>
    <row r="1096" s="1" customFormat="1" ht="13.9" customHeight="1" x14ac:dyDescent="0.2"/>
    <row r="1097" s="1" customFormat="1" ht="13.9" customHeight="1" x14ac:dyDescent="0.2"/>
    <row r="1098" s="1" customFormat="1" ht="13.9" customHeight="1" x14ac:dyDescent="0.2"/>
    <row r="1099" s="1" customFormat="1" ht="13.9" customHeight="1" x14ac:dyDescent="0.2"/>
    <row r="1100" s="1" customFormat="1" ht="13.9" customHeight="1" x14ac:dyDescent="0.2"/>
    <row r="1101" s="1" customFormat="1" ht="13.9" customHeight="1" x14ac:dyDescent="0.2"/>
    <row r="1102" s="1" customFormat="1" ht="13.9" customHeight="1" x14ac:dyDescent="0.2"/>
    <row r="1103" s="1" customFormat="1" ht="13.9" customHeight="1" x14ac:dyDescent="0.2"/>
    <row r="1104" s="1" customFormat="1" ht="13.9" customHeight="1" x14ac:dyDescent="0.2"/>
    <row r="1105" s="1" customFormat="1" ht="13.9" customHeight="1" x14ac:dyDescent="0.2"/>
    <row r="1106" s="1" customFormat="1" ht="13.9" customHeight="1" x14ac:dyDescent="0.2"/>
    <row r="1107" s="1" customFormat="1" ht="13.9" customHeight="1" x14ac:dyDescent="0.2"/>
    <row r="1108" s="1" customFormat="1" ht="13.9" customHeight="1" x14ac:dyDescent="0.2"/>
    <row r="1109" s="1" customFormat="1" ht="13.9" customHeight="1" x14ac:dyDescent="0.2"/>
    <row r="1110" s="1" customFormat="1" ht="13.9" customHeight="1" x14ac:dyDescent="0.2"/>
    <row r="1111" s="1" customFormat="1" ht="13.9" customHeight="1" x14ac:dyDescent="0.2"/>
    <row r="1112" s="1" customFormat="1" ht="13.9" customHeight="1" x14ac:dyDescent="0.2"/>
    <row r="1113" s="1" customFormat="1" ht="13.9" customHeight="1" x14ac:dyDescent="0.2"/>
    <row r="1114" s="1" customFormat="1" ht="13.9" customHeight="1" x14ac:dyDescent="0.2"/>
    <row r="1115" s="1" customFormat="1" ht="13.9" customHeight="1" x14ac:dyDescent="0.2"/>
    <row r="1116" s="1" customFormat="1" ht="13.9" customHeight="1" x14ac:dyDescent="0.2"/>
    <row r="1117" s="1" customFormat="1" ht="13.9" customHeight="1" x14ac:dyDescent="0.2"/>
    <row r="1118" s="1" customFormat="1" ht="13.9" customHeight="1" x14ac:dyDescent="0.2"/>
    <row r="1119" s="1" customFormat="1" ht="13.9" customHeight="1" x14ac:dyDescent="0.2"/>
    <row r="1120" s="1" customFormat="1" ht="13.9" customHeight="1" x14ac:dyDescent="0.2"/>
    <row r="1121" s="1" customFormat="1" ht="13.9" customHeight="1" x14ac:dyDescent="0.2"/>
    <row r="1122" s="1" customFormat="1" ht="13.9" customHeight="1" x14ac:dyDescent="0.2"/>
    <row r="1123" s="1" customFormat="1" ht="13.9" customHeight="1" x14ac:dyDescent="0.2"/>
    <row r="1124" s="1" customFormat="1" ht="13.9" customHeight="1" x14ac:dyDescent="0.2"/>
    <row r="1125" s="1" customFormat="1" ht="13.9" customHeight="1" x14ac:dyDescent="0.2"/>
    <row r="1126" s="1" customFormat="1" ht="13.9" customHeight="1" x14ac:dyDescent="0.2"/>
    <row r="1127" s="1" customFormat="1" ht="13.9" customHeight="1" x14ac:dyDescent="0.2"/>
    <row r="1128" s="1" customFormat="1" ht="13.9" customHeight="1" x14ac:dyDescent="0.2"/>
    <row r="1129" s="1" customFormat="1" ht="13.9" customHeight="1" x14ac:dyDescent="0.2"/>
    <row r="1130" s="1" customFormat="1" ht="13.9" customHeight="1" x14ac:dyDescent="0.2"/>
    <row r="1131" s="1" customFormat="1" ht="13.9" customHeight="1" x14ac:dyDescent="0.2"/>
    <row r="1132" s="1" customFormat="1" ht="13.9" customHeight="1" x14ac:dyDescent="0.2"/>
    <row r="1133" s="1" customFormat="1" ht="13.9" customHeight="1" x14ac:dyDescent="0.2"/>
    <row r="1134" s="1" customFormat="1" ht="13.9" customHeight="1" x14ac:dyDescent="0.2"/>
    <row r="1135" s="1" customFormat="1" ht="13.9" customHeight="1" x14ac:dyDescent="0.2"/>
    <row r="1136" s="1" customFormat="1" ht="13.9" customHeight="1" x14ac:dyDescent="0.2"/>
    <row r="1137" s="1" customFormat="1" ht="13.9" customHeight="1" x14ac:dyDescent="0.2"/>
    <row r="1138" s="1" customFormat="1" ht="13.9" customHeight="1" x14ac:dyDescent="0.2"/>
    <row r="1139" s="1" customFormat="1" ht="13.9" customHeight="1" x14ac:dyDescent="0.2"/>
    <row r="1140" s="1" customFormat="1" ht="13.9" customHeight="1" x14ac:dyDescent="0.2"/>
    <row r="1141" s="1" customFormat="1" ht="13.9" customHeight="1" x14ac:dyDescent="0.2"/>
    <row r="1142" s="1" customFormat="1" ht="13.9" customHeight="1" x14ac:dyDescent="0.2"/>
    <row r="1143" s="1" customFormat="1" ht="13.9" customHeight="1" x14ac:dyDescent="0.2"/>
    <row r="1144" s="1" customFormat="1" ht="13.9" customHeight="1" x14ac:dyDescent="0.2"/>
    <row r="1145" s="1" customFormat="1" ht="13.9" customHeight="1" x14ac:dyDescent="0.2"/>
    <row r="1146" s="1" customFormat="1" ht="13.9" customHeight="1" x14ac:dyDescent="0.2"/>
    <row r="1147" s="1" customFormat="1" ht="13.9" customHeight="1" x14ac:dyDescent="0.2"/>
    <row r="1148" s="1" customFormat="1" ht="13.9" customHeight="1" x14ac:dyDescent="0.2"/>
    <row r="1149" s="1" customFormat="1" ht="13.9" customHeight="1" x14ac:dyDescent="0.2"/>
    <row r="1150" s="1" customFormat="1" ht="13.9" customHeight="1" x14ac:dyDescent="0.2"/>
    <row r="1151" s="1" customFormat="1" ht="13.9" customHeight="1" x14ac:dyDescent="0.2"/>
    <row r="1152" s="1" customFormat="1" ht="13.9" customHeight="1" x14ac:dyDescent="0.2"/>
    <row r="1153" s="1" customFormat="1" ht="13.9" customHeight="1" x14ac:dyDescent="0.2"/>
    <row r="1154" s="1" customFormat="1" ht="13.9" customHeight="1" x14ac:dyDescent="0.2"/>
    <row r="1155" s="1" customFormat="1" ht="13.9" customHeight="1" x14ac:dyDescent="0.2"/>
    <row r="1156" s="1" customFormat="1" ht="13.9" customHeight="1" x14ac:dyDescent="0.2"/>
    <row r="1157" s="1" customFormat="1" ht="13.9" customHeight="1" x14ac:dyDescent="0.2"/>
    <row r="1158" s="1" customFormat="1" ht="13.9" customHeight="1" x14ac:dyDescent="0.2"/>
    <row r="1159" s="1" customFormat="1" ht="13.9" customHeight="1" x14ac:dyDescent="0.2"/>
    <row r="1160" s="1" customFormat="1" ht="13.9" customHeight="1" x14ac:dyDescent="0.2"/>
    <row r="1161" s="1" customFormat="1" ht="13.9" customHeight="1" x14ac:dyDescent="0.2"/>
    <row r="1162" s="1" customFormat="1" ht="13.9" customHeight="1" x14ac:dyDescent="0.2"/>
    <row r="1163" s="1" customFormat="1" ht="13.9" customHeight="1" x14ac:dyDescent="0.2"/>
    <row r="1164" s="1" customFormat="1" ht="13.9" customHeight="1" x14ac:dyDescent="0.2"/>
    <row r="1165" s="1" customFormat="1" ht="13.9" customHeight="1" x14ac:dyDescent="0.2"/>
    <row r="1166" s="1" customFormat="1" ht="13.9" customHeight="1" x14ac:dyDescent="0.2"/>
    <row r="1167" s="1" customFormat="1" ht="13.9" customHeight="1" x14ac:dyDescent="0.2"/>
    <row r="1168" s="1" customFormat="1" ht="13.9" customHeight="1" x14ac:dyDescent="0.2"/>
    <row r="1169" s="1" customFormat="1" ht="13.9" customHeight="1" x14ac:dyDescent="0.2"/>
    <row r="1170" s="1" customFormat="1" ht="13.9" customHeight="1" x14ac:dyDescent="0.2"/>
    <row r="1171" s="1" customFormat="1" ht="13.9" customHeight="1" x14ac:dyDescent="0.2"/>
    <row r="1172" s="1" customFormat="1" ht="13.9" customHeight="1" x14ac:dyDescent="0.2"/>
    <row r="1173" s="1" customFormat="1" ht="13.9" customHeight="1" x14ac:dyDescent="0.2"/>
    <row r="1174" s="1" customFormat="1" ht="13.9" customHeight="1" x14ac:dyDescent="0.2"/>
    <row r="1175" s="1" customFormat="1" ht="13.9" customHeight="1" x14ac:dyDescent="0.2"/>
    <row r="1176" s="1" customFormat="1" ht="13.9" customHeight="1" x14ac:dyDescent="0.2"/>
    <row r="1177" s="1" customFormat="1" ht="13.9" customHeight="1" x14ac:dyDescent="0.2"/>
    <row r="1178" s="1" customFormat="1" ht="13.9" customHeight="1" x14ac:dyDescent="0.2"/>
    <row r="1179" s="1" customFormat="1" ht="13.9" customHeight="1" x14ac:dyDescent="0.2"/>
    <row r="1180" s="1" customFormat="1" ht="13.9" customHeight="1" x14ac:dyDescent="0.2"/>
    <row r="1181" s="1" customFormat="1" ht="13.9" customHeight="1" x14ac:dyDescent="0.2"/>
    <row r="1182" s="1" customFormat="1" ht="13.9" customHeight="1" x14ac:dyDescent="0.2"/>
    <row r="1183" s="1" customFormat="1" ht="13.9" customHeight="1" x14ac:dyDescent="0.2"/>
    <row r="1184" s="1" customFormat="1" ht="13.9" customHeight="1" x14ac:dyDescent="0.2"/>
    <row r="1185" s="1" customFormat="1" ht="13.9" customHeight="1" x14ac:dyDescent="0.2"/>
    <row r="1186" s="1" customFormat="1" ht="13.9" customHeight="1" x14ac:dyDescent="0.2"/>
    <row r="1187" s="1" customFormat="1" ht="13.9" customHeight="1" x14ac:dyDescent="0.2"/>
    <row r="1188" s="1" customFormat="1" ht="13.9" customHeight="1" x14ac:dyDescent="0.2"/>
    <row r="1189" s="1" customFormat="1" ht="13.9" customHeight="1" x14ac:dyDescent="0.2"/>
    <row r="1190" s="1" customFormat="1" ht="13.9" customHeight="1" x14ac:dyDescent="0.2"/>
    <row r="1191" s="1" customFormat="1" ht="13.9" customHeight="1" x14ac:dyDescent="0.2"/>
    <row r="1192" s="1" customFormat="1" ht="13.9" customHeight="1" x14ac:dyDescent="0.2"/>
    <row r="1193" s="1" customFormat="1" ht="13.9" customHeight="1" x14ac:dyDescent="0.2"/>
    <row r="1194" s="1" customFormat="1" ht="13.9" customHeight="1" x14ac:dyDescent="0.2"/>
    <row r="1195" s="1" customFormat="1" ht="13.9" customHeight="1" x14ac:dyDescent="0.2"/>
    <row r="1196" s="1" customFormat="1" ht="13.9" customHeight="1" x14ac:dyDescent="0.2"/>
    <row r="1197" s="1" customFormat="1" ht="13.9" customHeight="1" x14ac:dyDescent="0.2"/>
    <row r="1198" s="1" customFormat="1" ht="13.9" customHeight="1" x14ac:dyDescent="0.2"/>
    <row r="1199" s="1" customFormat="1" ht="13.9" customHeight="1" x14ac:dyDescent="0.2"/>
    <row r="1200" s="1" customFormat="1" ht="13.9" customHeight="1" x14ac:dyDescent="0.2"/>
    <row r="1201" s="1" customFormat="1" ht="13.9" customHeight="1" x14ac:dyDescent="0.2"/>
    <row r="1202" s="1" customFormat="1" ht="13.9" customHeight="1" x14ac:dyDescent="0.2"/>
    <row r="1203" s="1" customFormat="1" ht="13.9" customHeight="1" x14ac:dyDescent="0.2"/>
    <row r="1204" s="1" customFormat="1" ht="13.9" customHeight="1" x14ac:dyDescent="0.2"/>
    <row r="1205" s="1" customFormat="1" ht="13.9" customHeight="1" x14ac:dyDescent="0.2"/>
    <row r="1206" s="1" customFormat="1" ht="13.9" customHeight="1" x14ac:dyDescent="0.2"/>
    <row r="1207" s="1" customFormat="1" ht="13.9" customHeight="1" x14ac:dyDescent="0.2"/>
    <row r="1208" s="1" customFormat="1" ht="13.9" customHeight="1" x14ac:dyDescent="0.2"/>
    <row r="1209" s="1" customFormat="1" ht="13.9" customHeight="1" x14ac:dyDescent="0.2"/>
    <row r="1210" s="1" customFormat="1" ht="13.9" customHeight="1" x14ac:dyDescent="0.2"/>
    <row r="1211" s="1" customFormat="1" ht="13.9" customHeight="1" x14ac:dyDescent="0.2"/>
    <row r="1212" s="1" customFormat="1" ht="13.9" customHeight="1" x14ac:dyDescent="0.2"/>
    <row r="1213" s="1" customFormat="1" ht="13.9" customHeight="1" x14ac:dyDescent="0.2"/>
    <row r="1214" s="1" customFormat="1" ht="13.9" customHeight="1" x14ac:dyDescent="0.2"/>
    <row r="1215" s="1" customFormat="1" ht="13.9" customHeight="1" x14ac:dyDescent="0.2"/>
    <row r="1216" s="1" customFormat="1" ht="13.9" customHeight="1" x14ac:dyDescent="0.2"/>
    <row r="1217" s="1" customFormat="1" ht="13.9" customHeight="1" x14ac:dyDescent="0.2"/>
    <row r="1218" s="1" customFormat="1" ht="13.9" customHeight="1" x14ac:dyDescent="0.2"/>
    <row r="1219" s="1" customFormat="1" ht="13.9" customHeight="1" x14ac:dyDescent="0.2"/>
    <row r="1220" s="1" customFormat="1" ht="13.9" customHeight="1" x14ac:dyDescent="0.2"/>
    <row r="1221" s="1" customFormat="1" ht="13.9" customHeight="1" x14ac:dyDescent="0.2"/>
    <row r="1222" s="1" customFormat="1" ht="13.9" customHeight="1" x14ac:dyDescent="0.2"/>
    <row r="1223" s="1" customFormat="1" ht="13.9" customHeight="1" x14ac:dyDescent="0.2"/>
    <row r="1224" s="1" customFormat="1" ht="13.9" customHeight="1" x14ac:dyDescent="0.2"/>
    <row r="1225" s="1" customFormat="1" ht="13.9" customHeight="1" x14ac:dyDescent="0.2"/>
    <row r="1226" s="1" customFormat="1" ht="13.9" customHeight="1" x14ac:dyDescent="0.2"/>
    <row r="1227" s="1" customFormat="1" ht="13.9" customHeight="1" x14ac:dyDescent="0.2"/>
    <row r="1228" s="1" customFormat="1" ht="13.9" customHeight="1" x14ac:dyDescent="0.2"/>
    <row r="1229" s="1" customFormat="1" ht="13.9" customHeight="1" x14ac:dyDescent="0.2"/>
    <row r="1230" s="1" customFormat="1" ht="13.9" customHeight="1" x14ac:dyDescent="0.2"/>
    <row r="1231" s="1" customFormat="1" ht="13.9" customHeight="1" x14ac:dyDescent="0.2"/>
    <row r="1232" s="1" customFormat="1" ht="13.9" customHeight="1" x14ac:dyDescent="0.2"/>
    <row r="1233" s="1" customFormat="1" ht="13.9" customHeight="1" x14ac:dyDescent="0.2"/>
    <row r="1234" s="1" customFormat="1" ht="13.9" customHeight="1" x14ac:dyDescent="0.2"/>
    <row r="1235" s="1" customFormat="1" ht="13.9" customHeight="1" x14ac:dyDescent="0.2"/>
    <row r="1236" s="1" customFormat="1" ht="13.9" customHeight="1" x14ac:dyDescent="0.2"/>
    <row r="1237" s="1" customFormat="1" ht="13.9" customHeight="1" x14ac:dyDescent="0.2"/>
    <row r="1238" s="1" customFormat="1" ht="13.9" customHeight="1" x14ac:dyDescent="0.2"/>
    <row r="1239" s="1" customFormat="1" ht="13.9" customHeight="1" x14ac:dyDescent="0.2"/>
    <row r="1240" s="1" customFormat="1" ht="13.9" customHeight="1" x14ac:dyDescent="0.2"/>
    <row r="1241" s="1" customFormat="1" ht="13.9" customHeight="1" x14ac:dyDescent="0.2"/>
    <row r="1242" s="1" customFormat="1" ht="13.9" customHeight="1" x14ac:dyDescent="0.2"/>
    <row r="1243" s="1" customFormat="1" ht="13.9" customHeight="1" x14ac:dyDescent="0.2"/>
    <row r="1244" s="1" customFormat="1" ht="13.9" customHeight="1" x14ac:dyDescent="0.2"/>
    <row r="1245" s="1" customFormat="1" ht="13.9" customHeight="1" x14ac:dyDescent="0.2"/>
    <row r="1246" s="1" customFormat="1" ht="13.9" customHeight="1" x14ac:dyDescent="0.2"/>
    <row r="1247" s="1" customFormat="1" ht="13.9" customHeight="1" x14ac:dyDescent="0.2"/>
    <row r="1248" s="1" customFormat="1" ht="13.9" customHeight="1" x14ac:dyDescent="0.2"/>
    <row r="1249" s="1" customFormat="1" ht="13.9" customHeight="1" x14ac:dyDescent="0.2"/>
    <row r="1250" s="1" customFormat="1" ht="13.9" customHeight="1" x14ac:dyDescent="0.2"/>
    <row r="1251" s="1" customFormat="1" ht="13.9" customHeight="1" x14ac:dyDescent="0.2"/>
    <row r="1252" s="1" customFormat="1" ht="13.9" customHeight="1" x14ac:dyDescent="0.2"/>
    <row r="1253" s="1" customFormat="1" ht="13.9" customHeight="1" x14ac:dyDescent="0.2"/>
    <row r="1254" s="1" customFormat="1" ht="13.9" customHeight="1" x14ac:dyDescent="0.2"/>
    <row r="1255" s="1" customFormat="1" ht="13.9" customHeight="1" x14ac:dyDescent="0.2"/>
    <row r="1256" s="1" customFormat="1" ht="13.9" customHeight="1" x14ac:dyDescent="0.2"/>
    <row r="1257" s="1" customFormat="1" ht="13.9" customHeight="1" x14ac:dyDescent="0.2"/>
    <row r="1258" s="1" customFormat="1" ht="13.9" customHeight="1" x14ac:dyDescent="0.2"/>
    <row r="1259" s="1" customFormat="1" ht="13.9" customHeight="1" x14ac:dyDescent="0.2"/>
    <row r="1260" s="1" customFormat="1" ht="13.9" customHeight="1" x14ac:dyDescent="0.2"/>
    <row r="1261" s="1" customFormat="1" ht="13.9" customHeight="1" x14ac:dyDescent="0.2"/>
    <row r="1262" s="1" customFormat="1" ht="13.9" customHeight="1" x14ac:dyDescent="0.2"/>
    <row r="1263" s="1" customFormat="1" ht="13.9" customHeight="1" x14ac:dyDescent="0.2"/>
    <row r="1264" s="1" customFormat="1" ht="13.9" customHeight="1" x14ac:dyDescent="0.2"/>
    <row r="1265" s="1" customFormat="1" ht="13.9" customHeight="1" x14ac:dyDescent="0.2"/>
    <row r="1266" s="1" customFormat="1" ht="13.9" customHeight="1" x14ac:dyDescent="0.2"/>
    <row r="1267" s="1" customFormat="1" ht="13.9" customHeight="1" x14ac:dyDescent="0.2"/>
    <row r="1268" s="1" customFormat="1" ht="13.9" customHeight="1" x14ac:dyDescent="0.2"/>
    <row r="1269" s="1" customFormat="1" ht="13.9" customHeight="1" x14ac:dyDescent="0.2"/>
    <row r="1270" s="1" customFormat="1" ht="13.9" customHeight="1" x14ac:dyDescent="0.2"/>
    <row r="1271" s="1" customFormat="1" ht="13.9" customHeight="1" x14ac:dyDescent="0.2"/>
    <row r="1272" s="1" customFormat="1" ht="13.9" customHeight="1" x14ac:dyDescent="0.2"/>
    <row r="1273" s="1" customFormat="1" ht="13.9" customHeight="1" x14ac:dyDescent="0.2"/>
    <row r="1274" s="1" customFormat="1" ht="13.9" customHeight="1" x14ac:dyDescent="0.2"/>
    <row r="1275" s="1" customFormat="1" ht="13.9" customHeight="1" x14ac:dyDescent="0.2"/>
    <row r="1276" s="1" customFormat="1" ht="13.9" customHeight="1" x14ac:dyDescent="0.2"/>
    <row r="1277" s="1" customFormat="1" ht="13.9" customHeight="1" x14ac:dyDescent="0.2"/>
    <row r="1278" s="1" customFormat="1" ht="13.9" customHeight="1" x14ac:dyDescent="0.2"/>
    <row r="1279" s="1" customFormat="1" ht="13.9" customHeight="1" x14ac:dyDescent="0.2"/>
    <row r="1280" s="1" customFormat="1" ht="13.9" customHeight="1" x14ac:dyDescent="0.2"/>
    <row r="1281" s="1" customFormat="1" ht="13.9" customHeight="1" x14ac:dyDescent="0.2"/>
    <row r="1282" s="1" customFormat="1" ht="13.9" customHeight="1" x14ac:dyDescent="0.2"/>
    <row r="1283" s="1" customFormat="1" ht="13.9" customHeight="1" x14ac:dyDescent="0.2"/>
    <row r="1284" s="1" customFormat="1" ht="13.9" customHeight="1" x14ac:dyDescent="0.2"/>
    <row r="1285" s="1" customFormat="1" ht="13.9" customHeight="1" x14ac:dyDescent="0.2"/>
    <row r="1286" s="1" customFormat="1" ht="13.9" customHeight="1" x14ac:dyDescent="0.2"/>
    <row r="1287" s="1" customFormat="1" ht="13.9" customHeight="1" x14ac:dyDescent="0.2"/>
    <row r="1288" s="1" customFormat="1" ht="13.9" customHeight="1" x14ac:dyDescent="0.2"/>
    <row r="1289" s="1" customFormat="1" ht="13.9" customHeight="1" x14ac:dyDescent="0.2"/>
    <row r="1290" s="1" customFormat="1" ht="13.9" customHeight="1" x14ac:dyDescent="0.2"/>
    <row r="1291" s="1" customFormat="1" ht="13.9" customHeight="1" x14ac:dyDescent="0.2"/>
    <row r="1292" s="1" customFormat="1" ht="13.9" customHeight="1" x14ac:dyDescent="0.2"/>
    <row r="1293" s="1" customFormat="1" ht="13.9" customHeight="1" x14ac:dyDescent="0.2"/>
    <row r="1294" s="1" customFormat="1" ht="13.9" customHeight="1" x14ac:dyDescent="0.2"/>
    <row r="1295" s="1" customFormat="1" ht="13.9" customHeight="1" x14ac:dyDescent="0.2"/>
    <row r="1296" s="1" customFormat="1" ht="13.9" customHeight="1" x14ac:dyDescent="0.2"/>
    <row r="1297" s="1" customFormat="1" ht="13.9" customHeight="1" x14ac:dyDescent="0.2"/>
    <row r="1298" s="1" customFormat="1" ht="13.9" customHeight="1" x14ac:dyDescent="0.2"/>
    <row r="1299" s="1" customFormat="1" ht="13.9" customHeight="1" x14ac:dyDescent="0.2"/>
    <row r="1300" s="1" customFormat="1" ht="13.9" customHeight="1" x14ac:dyDescent="0.2"/>
    <row r="1301" s="1" customFormat="1" ht="13.9" customHeight="1" x14ac:dyDescent="0.2"/>
    <row r="1302" s="1" customFormat="1" ht="13.9" customHeight="1" x14ac:dyDescent="0.2"/>
    <row r="1303" s="1" customFormat="1" ht="13.9" customHeight="1" x14ac:dyDescent="0.2"/>
    <row r="1304" s="1" customFormat="1" ht="13.9" customHeight="1" x14ac:dyDescent="0.2"/>
    <row r="1305" s="1" customFormat="1" ht="13.9" customHeight="1" x14ac:dyDescent="0.2"/>
    <row r="1306" s="1" customFormat="1" ht="13.9" customHeight="1" x14ac:dyDescent="0.2"/>
    <row r="1307" s="1" customFormat="1" ht="13.9" customHeight="1" x14ac:dyDescent="0.2"/>
    <row r="1308" s="1" customFormat="1" ht="13.9" customHeight="1" x14ac:dyDescent="0.2"/>
    <row r="1309" s="1" customFormat="1" ht="13.9" customHeight="1" x14ac:dyDescent="0.2"/>
    <row r="1310" s="1" customFormat="1" ht="13.9" customHeight="1" x14ac:dyDescent="0.2"/>
    <row r="1311" s="1" customFormat="1" ht="13.9" customHeight="1" x14ac:dyDescent="0.2"/>
    <row r="1312" s="1" customFormat="1" ht="13.9" customHeight="1" x14ac:dyDescent="0.2"/>
    <row r="1313" s="1" customFormat="1" ht="13.9" customHeight="1" x14ac:dyDescent="0.2"/>
    <row r="1314" s="1" customFormat="1" ht="13.9" customHeight="1" x14ac:dyDescent="0.2"/>
    <row r="1315" s="1" customFormat="1" ht="13.9" customHeight="1" x14ac:dyDescent="0.2"/>
    <row r="1316" s="1" customFormat="1" ht="13.9" customHeight="1" x14ac:dyDescent="0.2"/>
    <row r="1317" s="1" customFormat="1" ht="13.9" customHeight="1" x14ac:dyDescent="0.2"/>
    <row r="1318" s="1" customFormat="1" ht="13.9" customHeight="1" x14ac:dyDescent="0.2"/>
    <row r="1319" s="1" customFormat="1" ht="13.9" customHeight="1" x14ac:dyDescent="0.2"/>
    <row r="1320" s="1" customFormat="1" ht="13.9" customHeight="1" x14ac:dyDescent="0.2"/>
    <row r="1321" s="1" customFormat="1" ht="13.9" customHeight="1" x14ac:dyDescent="0.2"/>
    <row r="1322" s="1" customFormat="1" ht="13.9" customHeight="1" x14ac:dyDescent="0.2"/>
    <row r="1323" s="1" customFormat="1" ht="13.9" customHeight="1" x14ac:dyDescent="0.2"/>
    <row r="1324" s="1" customFormat="1" ht="13.9" customHeight="1" x14ac:dyDescent="0.2"/>
    <row r="1325" s="1" customFormat="1" ht="13.9" customHeight="1" x14ac:dyDescent="0.2"/>
    <row r="1326" s="1" customFormat="1" ht="13.9" customHeight="1" x14ac:dyDescent="0.2"/>
    <row r="1327" s="1" customFormat="1" ht="13.9" customHeight="1" x14ac:dyDescent="0.2"/>
    <row r="1328" s="1" customFormat="1" ht="13.9" customHeight="1" x14ac:dyDescent="0.2"/>
    <row r="1329" s="1" customFormat="1" ht="13.9" customHeight="1" x14ac:dyDescent="0.2"/>
    <row r="1330" s="1" customFormat="1" ht="13.9" customHeight="1" x14ac:dyDescent="0.2"/>
    <row r="1331" s="1" customFormat="1" ht="13.9" customHeight="1" x14ac:dyDescent="0.2"/>
    <row r="1332" s="1" customFormat="1" ht="13.9" customHeight="1" x14ac:dyDescent="0.2"/>
    <row r="1333" s="1" customFormat="1" ht="13.9" customHeight="1" x14ac:dyDescent="0.2"/>
    <row r="1334" s="1" customFormat="1" ht="13.9" customHeight="1" x14ac:dyDescent="0.2"/>
    <row r="1335" s="1" customFormat="1" ht="13.9" customHeight="1" x14ac:dyDescent="0.2"/>
    <row r="1336" s="1" customFormat="1" ht="13.9" customHeight="1" x14ac:dyDescent="0.2"/>
    <row r="1337" s="1" customFormat="1" ht="13.9" customHeight="1" x14ac:dyDescent="0.2"/>
    <row r="1338" s="1" customFormat="1" ht="13.9" customHeight="1" x14ac:dyDescent="0.2"/>
    <row r="1339" s="1" customFormat="1" ht="13.9" customHeight="1" x14ac:dyDescent="0.2"/>
    <row r="1340" s="1" customFormat="1" ht="13.9" customHeight="1" x14ac:dyDescent="0.2"/>
    <row r="1341" s="1" customFormat="1" ht="13.9" customHeight="1" x14ac:dyDescent="0.2"/>
    <row r="1342" s="1" customFormat="1" ht="13.9" customHeight="1" x14ac:dyDescent="0.2"/>
    <row r="1343" s="1" customFormat="1" ht="13.9" customHeight="1" x14ac:dyDescent="0.2"/>
    <row r="1344" s="1" customFormat="1" ht="13.9" customHeight="1" x14ac:dyDescent="0.2"/>
    <row r="1345" s="1" customFormat="1" ht="13.9" customHeight="1" x14ac:dyDescent="0.2"/>
    <row r="1346" s="1" customFormat="1" ht="13.9" customHeight="1" x14ac:dyDescent="0.2"/>
    <row r="1347" s="1" customFormat="1" ht="13.9" customHeight="1" x14ac:dyDescent="0.2"/>
    <row r="1348" s="1" customFormat="1" ht="13.9" customHeight="1" x14ac:dyDescent="0.2"/>
    <row r="1349" s="1" customFormat="1" ht="13.9" customHeight="1" x14ac:dyDescent="0.2"/>
    <row r="1350" s="1" customFormat="1" ht="13.9" customHeight="1" x14ac:dyDescent="0.2"/>
    <row r="1351" s="1" customFormat="1" ht="13.9" customHeight="1" x14ac:dyDescent="0.2"/>
    <row r="1352" s="1" customFormat="1" ht="13.9" customHeight="1" x14ac:dyDescent="0.2"/>
    <row r="1353" s="1" customFormat="1" ht="13.9" customHeight="1" x14ac:dyDescent="0.2"/>
    <row r="1354" s="1" customFormat="1" ht="13.9" customHeight="1" x14ac:dyDescent="0.2"/>
    <row r="1355" s="1" customFormat="1" ht="13.9" customHeight="1" x14ac:dyDescent="0.2"/>
    <row r="1356" s="1" customFormat="1" ht="13.9" customHeight="1" x14ac:dyDescent="0.2"/>
    <row r="1357" s="1" customFormat="1" ht="13.9" customHeight="1" x14ac:dyDescent="0.2"/>
    <row r="1358" s="1" customFormat="1" ht="13.9" customHeight="1" x14ac:dyDescent="0.2"/>
    <row r="1359" s="1" customFormat="1" ht="13.9" customHeight="1" x14ac:dyDescent="0.2"/>
    <row r="1360" s="1" customFormat="1" ht="13.9" customHeight="1" x14ac:dyDescent="0.2"/>
    <row r="1361" s="1" customFormat="1" ht="13.9" customHeight="1" x14ac:dyDescent="0.2"/>
    <row r="1362" s="1" customFormat="1" ht="13.9" customHeight="1" x14ac:dyDescent="0.2"/>
    <row r="1363" s="1" customFormat="1" ht="13.9" customHeight="1" x14ac:dyDescent="0.2"/>
    <row r="1364" s="1" customFormat="1" ht="13.9" customHeight="1" x14ac:dyDescent="0.2"/>
    <row r="1365" s="1" customFormat="1" ht="13.9" customHeight="1" x14ac:dyDescent="0.2"/>
    <row r="1366" s="1" customFormat="1" ht="13.9" customHeight="1" x14ac:dyDescent="0.2"/>
    <row r="1367" s="1" customFormat="1" ht="13.9" customHeight="1" x14ac:dyDescent="0.2"/>
    <row r="1368" s="1" customFormat="1" ht="13.9" customHeight="1" x14ac:dyDescent="0.2"/>
    <row r="1369" s="1" customFormat="1" ht="13.9" customHeight="1" x14ac:dyDescent="0.2"/>
    <row r="1370" s="1" customFormat="1" ht="13.9" customHeight="1" x14ac:dyDescent="0.2"/>
    <row r="1371" s="1" customFormat="1" ht="13.9" customHeight="1" x14ac:dyDescent="0.2"/>
    <row r="1372" s="1" customFormat="1" ht="13.9" customHeight="1" x14ac:dyDescent="0.2"/>
    <row r="1373" s="1" customFormat="1" ht="13.9" customHeight="1" x14ac:dyDescent="0.2"/>
    <row r="1374" s="1" customFormat="1" ht="13.9" customHeight="1" x14ac:dyDescent="0.2"/>
    <row r="1375" s="1" customFormat="1" ht="13.9" customHeight="1" x14ac:dyDescent="0.2"/>
    <row r="1376" s="1" customFormat="1" ht="13.9" customHeight="1" x14ac:dyDescent="0.2"/>
    <row r="1377" s="1" customFormat="1" ht="13.9" customHeight="1" x14ac:dyDescent="0.2"/>
    <row r="1378" s="1" customFormat="1" ht="13.9" customHeight="1" x14ac:dyDescent="0.2"/>
    <row r="1379" s="1" customFormat="1" ht="13.9" customHeight="1" x14ac:dyDescent="0.2"/>
    <row r="1380" s="1" customFormat="1" ht="13.9" customHeight="1" x14ac:dyDescent="0.2"/>
    <row r="1381" s="1" customFormat="1" ht="13.9" customHeight="1" x14ac:dyDescent="0.2"/>
    <row r="1382" s="1" customFormat="1" ht="13.9" customHeight="1" x14ac:dyDescent="0.2"/>
    <row r="1383" s="1" customFormat="1" ht="13.9" customHeight="1" x14ac:dyDescent="0.2"/>
    <row r="1384" s="1" customFormat="1" ht="13.9" customHeight="1" x14ac:dyDescent="0.2"/>
    <row r="1385" s="1" customFormat="1" ht="13.9" customHeight="1" x14ac:dyDescent="0.2"/>
    <row r="1386" s="1" customFormat="1" ht="13.9" customHeight="1" x14ac:dyDescent="0.2"/>
    <row r="1387" s="1" customFormat="1" ht="13.9" customHeight="1" x14ac:dyDescent="0.2"/>
    <row r="1388" s="1" customFormat="1" ht="13.9" customHeight="1" x14ac:dyDescent="0.2"/>
    <row r="1389" s="1" customFormat="1" ht="13.9" customHeight="1" x14ac:dyDescent="0.2"/>
    <row r="1390" s="1" customFormat="1" ht="13.9" customHeight="1" x14ac:dyDescent="0.2"/>
    <row r="1391" s="1" customFormat="1" ht="13.9" customHeight="1" x14ac:dyDescent="0.2"/>
    <row r="1392" s="1" customFormat="1" ht="13.9" customHeight="1" x14ac:dyDescent="0.2"/>
    <row r="1393" s="1" customFormat="1" ht="13.9" customHeight="1" x14ac:dyDescent="0.2"/>
    <row r="1394" s="1" customFormat="1" ht="13.9" customHeight="1" x14ac:dyDescent="0.2"/>
    <row r="1395" s="1" customFormat="1" ht="13.9" customHeight="1" x14ac:dyDescent="0.2"/>
    <row r="1396" s="1" customFormat="1" ht="13.9" customHeight="1" x14ac:dyDescent="0.2"/>
    <row r="1397" s="1" customFormat="1" ht="13.9" customHeight="1" x14ac:dyDescent="0.2"/>
    <row r="1398" s="1" customFormat="1" ht="13.9" customHeight="1" x14ac:dyDescent="0.2"/>
    <row r="1399" s="1" customFormat="1" ht="13.9" customHeight="1" x14ac:dyDescent="0.2"/>
    <row r="1400" s="1" customFormat="1" ht="13.9" customHeight="1" x14ac:dyDescent="0.2"/>
    <row r="1401" s="1" customFormat="1" ht="13.9" customHeight="1" x14ac:dyDescent="0.2"/>
    <row r="1402" s="1" customFormat="1" ht="13.9" customHeight="1" x14ac:dyDescent="0.2"/>
    <row r="1403" s="1" customFormat="1" ht="13.9" customHeight="1" x14ac:dyDescent="0.2"/>
    <row r="1404" s="1" customFormat="1" ht="13.9" customHeight="1" x14ac:dyDescent="0.2"/>
    <row r="1405" s="1" customFormat="1" ht="13.9" customHeight="1" x14ac:dyDescent="0.2"/>
    <row r="1406" s="1" customFormat="1" ht="13.9" customHeight="1" x14ac:dyDescent="0.2"/>
    <row r="1407" s="1" customFormat="1" ht="13.9" customHeight="1" x14ac:dyDescent="0.2"/>
    <row r="1408" s="1" customFormat="1" ht="13.9" customHeight="1" x14ac:dyDescent="0.2"/>
    <row r="1409" s="1" customFormat="1" ht="13.9" customHeight="1" x14ac:dyDescent="0.2"/>
    <row r="1410" s="1" customFormat="1" ht="13.9" customHeight="1" x14ac:dyDescent="0.2"/>
    <row r="1411" s="1" customFormat="1" ht="13.9" customHeight="1" x14ac:dyDescent="0.2"/>
    <row r="1412" s="1" customFormat="1" ht="13.9" customHeight="1" x14ac:dyDescent="0.2"/>
    <row r="1413" s="1" customFormat="1" ht="13.9" customHeight="1" x14ac:dyDescent="0.2"/>
    <row r="1414" s="1" customFormat="1" ht="13.9" customHeight="1" x14ac:dyDescent="0.2"/>
    <row r="1415" s="1" customFormat="1" ht="13.9" customHeight="1" x14ac:dyDescent="0.2"/>
    <row r="1416" s="1" customFormat="1" ht="13.9" customHeight="1" x14ac:dyDescent="0.2"/>
    <row r="1417" s="1" customFormat="1" ht="13.9" customHeight="1" x14ac:dyDescent="0.2"/>
    <row r="1418" s="1" customFormat="1" ht="13.9" customHeight="1" x14ac:dyDescent="0.2"/>
    <row r="1419" s="1" customFormat="1" ht="13.9" customHeight="1" x14ac:dyDescent="0.2"/>
    <row r="1420" s="1" customFormat="1" ht="13.9" customHeight="1" x14ac:dyDescent="0.2"/>
    <row r="1421" s="1" customFormat="1" ht="13.9" customHeight="1" x14ac:dyDescent="0.2"/>
    <row r="1422" s="1" customFormat="1" ht="13.9" customHeight="1" x14ac:dyDescent="0.2"/>
    <row r="1423" s="1" customFormat="1" ht="13.9" customHeight="1" x14ac:dyDescent="0.2"/>
    <row r="1424" s="1" customFormat="1" ht="13.9" customHeight="1" x14ac:dyDescent="0.2"/>
    <row r="1425" s="1" customFormat="1" ht="13.9" customHeight="1" x14ac:dyDescent="0.2"/>
    <row r="1426" s="1" customFormat="1" ht="13.9" customHeight="1" x14ac:dyDescent="0.2"/>
    <row r="1427" s="1" customFormat="1" ht="13.9" customHeight="1" x14ac:dyDescent="0.2"/>
    <row r="1428" s="1" customFormat="1" ht="13.9" customHeight="1" x14ac:dyDescent="0.2"/>
    <row r="1429" s="1" customFormat="1" ht="13.9" customHeight="1" x14ac:dyDescent="0.2"/>
    <row r="1430" s="1" customFormat="1" ht="13.9" customHeight="1" x14ac:dyDescent="0.2"/>
    <row r="1431" s="1" customFormat="1" ht="13.9" customHeight="1" x14ac:dyDescent="0.2"/>
    <row r="1432" s="1" customFormat="1" ht="13.9" customHeight="1" x14ac:dyDescent="0.2"/>
    <row r="1433" s="1" customFormat="1" ht="13.9" customHeight="1" x14ac:dyDescent="0.2"/>
    <row r="1434" s="1" customFormat="1" ht="13.9" customHeight="1" x14ac:dyDescent="0.2"/>
    <row r="1435" s="1" customFormat="1" ht="13.9" customHeight="1" x14ac:dyDescent="0.2"/>
    <row r="1436" s="1" customFormat="1" ht="13.9" customHeight="1" x14ac:dyDescent="0.2"/>
    <row r="1437" s="1" customFormat="1" ht="13.9" customHeight="1" x14ac:dyDescent="0.2"/>
    <row r="1438" s="1" customFormat="1" ht="13.9" customHeight="1" x14ac:dyDescent="0.2"/>
    <row r="1439" s="1" customFormat="1" ht="13.9" customHeight="1" x14ac:dyDescent="0.2"/>
    <row r="1440" s="1" customFormat="1" ht="13.9" customHeight="1" x14ac:dyDescent="0.2"/>
    <row r="1441" s="1" customFormat="1" ht="13.9" customHeight="1" x14ac:dyDescent="0.2"/>
    <row r="1442" s="1" customFormat="1" ht="13.9" customHeight="1" x14ac:dyDescent="0.2"/>
    <row r="1443" s="1" customFormat="1" ht="13.9" customHeight="1" x14ac:dyDescent="0.2"/>
    <row r="1444" s="1" customFormat="1" ht="13.9" customHeight="1" x14ac:dyDescent="0.2"/>
    <row r="1445" s="1" customFormat="1" ht="13.9" customHeight="1" x14ac:dyDescent="0.2"/>
    <row r="1446" s="1" customFormat="1" ht="13.9" customHeight="1" x14ac:dyDescent="0.2"/>
    <row r="1447" s="1" customFormat="1" ht="13.9" customHeight="1" x14ac:dyDescent="0.2"/>
    <row r="1448" s="1" customFormat="1" ht="13.9" customHeight="1" x14ac:dyDescent="0.2"/>
    <row r="1449" s="1" customFormat="1" ht="13.9" customHeight="1" x14ac:dyDescent="0.2"/>
    <row r="1450" s="1" customFormat="1" ht="13.9" customHeight="1" x14ac:dyDescent="0.2"/>
    <row r="1451" s="1" customFormat="1" ht="13.9" customHeight="1" x14ac:dyDescent="0.2"/>
    <row r="1452" s="1" customFormat="1" ht="13.9" customHeight="1" x14ac:dyDescent="0.2"/>
    <row r="1453" s="1" customFormat="1" ht="13.9" customHeight="1" x14ac:dyDescent="0.2"/>
    <row r="1454" s="1" customFormat="1" ht="13.9" customHeight="1" x14ac:dyDescent="0.2"/>
    <row r="1455" s="1" customFormat="1" ht="13.9" customHeight="1" x14ac:dyDescent="0.2"/>
    <row r="1456" s="1" customFormat="1" ht="13.9" customHeight="1" x14ac:dyDescent="0.2"/>
    <row r="1457" s="1" customFormat="1" ht="13.9" customHeight="1" x14ac:dyDescent="0.2"/>
    <row r="1458" s="1" customFormat="1" ht="13.9" customHeight="1" x14ac:dyDescent="0.2"/>
    <row r="1459" s="1" customFormat="1" ht="13.9" customHeight="1" x14ac:dyDescent="0.2"/>
    <row r="1460" s="1" customFormat="1" ht="13.9" customHeight="1" x14ac:dyDescent="0.2"/>
    <row r="1461" s="1" customFormat="1" ht="13.9" customHeight="1" x14ac:dyDescent="0.2"/>
    <row r="1462" s="1" customFormat="1" ht="13.9" customHeight="1" x14ac:dyDescent="0.2"/>
    <row r="1463" s="1" customFormat="1" ht="13.9" customHeight="1" x14ac:dyDescent="0.2"/>
    <row r="1464" s="1" customFormat="1" ht="13.9" customHeight="1" x14ac:dyDescent="0.2"/>
    <row r="1465" s="1" customFormat="1" ht="13.9" customHeight="1" x14ac:dyDescent="0.2"/>
    <row r="1466" s="1" customFormat="1" ht="13.9" customHeight="1" x14ac:dyDescent="0.2"/>
    <row r="1467" s="1" customFormat="1" ht="13.9" customHeight="1" x14ac:dyDescent="0.2"/>
    <row r="1468" s="1" customFormat="1" ht="13.9" customHeight="1" x14ac:dyDescent="0.2"/>
    <row r="1469" s="1" customFormat="1" ht="13.9" customHeight="1" x14ac:dyDescent="0.2"/>
    <row r="1470" s="1" customFormat="1" ht="13.9" customHeight="1" x14ac:dyDescent="0.2"/>
    <row r="1471" s="1" customFormat="1" ht="13.9" customHeight="1" x14ac:dyDescent="0.2"/>
    <row r="1472" s="1" customFormat="1" ht="13.9" customHeight="1" x14ac:dyDescent="0.2"/>
    <row r="1473" s="1" customFormat="1" ht="13.9" customHeight="1" x14ac:dyDescent="0.2"/>
    <row r="1474" s="1" customFormat="1" ht="13.9" customHeight="1" x14ac:dyDescent="0.2"/>
    <row r="1475" s="1" customFormat="1" ht="13.9" customHeight="1" x14ac:dyDescent="0.2"/>
    <row r="1476" s="1" customFormat="1" ht="13.9" customHeight="1" x14ac:dyDescent="0.2"/>
    <row r="1477" s="1" customFormat="1" ht="13.9" customHeight="1" x14ac:dyDescent="0.2"/>
    <row r="1478" s="1" customFormat="1" ht="13.9" customHeight="1" x14ac:dyDescent="0.2"/>
    <row r="1479" s="1" customFormat="1" ht="13.9" customHeight="1" x14ac:dyDescent="0.2"/>
    <row r="1480" s="1" customFormat="1" ht="13.9" customHeight="1" x14ac:dyDescent="0.2"/>
    <row r="1481" s="1" customFormat="1" ht="13.9" customHeight="1" x14ac:dyDescent="0.2"/>
    <row r="1482" s="1" customFormat="1" ht="13.9" customHeight="1" x14ac:dyDescent="0.2"/>
    <row r="1483" s="1" customFormat="1" ht="13.9" customHeight="1" x14ac:dyDescent="0.2"/>
    <row r="1484" s="1" customFormat="1" ht="13.9" customHeight="1" x14ac:dyDescent="0.2"/>
    <row r="1485" s="1" customFormat="1" ht="13.9" customHeight="1" x14ac:dyDescent="0.2"/>
    <row r="1486" s="1" customFormat="1" ht="13.9" customHeight="1" x14ac:dyDescent="0.2"/>
    <row r="1487" s="1" customFormat="1" ht="13.9" customHeight="1" x14ac:dyDescent="0.2"/>
    <row r="1488" s="1" customFormat="1" ht="13.9" customHeight="1" x14ac:dyDescent="0.2"/>
    <row r="1489" s="1" customFormat="1" ht="13.9" customHeight="1" x14ac:dyDescent="0.2"/>
    <row r="1490" s="1" customFormat="1" ht="13.9" customHeight="1" x14ac:dyDescent="0.2"/>
    <row r="1491" s="1" customFormat="1" ht="13.9" customHeight="1" x14ac:dyDescent="0.2"/>
    <row r="1492" s="1" customFormat="1" ht="13.9" customHeight="1" x14ac:dyDescent="0.2"/>
    <row r="1493" s="1" customFormat="1" ht="13.9" customHeight="1" x14ac:dyDescent="0.2"/>
    <row r="1494" s="1" customFormat="1" ht="13.9" customHeight="1" x14ac:dyDescent="0.2"/>
    <row r="1495" s="1" customFormat="1" ht="13.9" customHeight="1" x14ac:dyDescent="0.2"/>
    <row r="1496" s="1" customFormat="1" ht="13.9" customHeight="1" x14ac:dyDescent="0.2"/>
    <row r="1497" s="1" customFormat="1" ht="13.9" customHeight="1" x14ac:dyDescent="0.2"/>
    <row r="1498" s="1" customFormat="1" ht="13.9" customHeight="1" x14ac:dyDescent="0.2"/>
    <row r="1499" s="1" customFormat="1" ht="13.9" customHeight="1" x14ac:dyDescent="0.2"/>
    <row r="1500" s="1" customFormat="1" ht="13.9" customHeight="1" x14ac:dyDescent="0.2"/>
    <row r="1501" s="1" customFormat="1" ht="13.9" customHeight="1" x14ac:dyDescent="0.2"/>
    <row r="1502" s="1" customFormat="1" ht="13.9" customHeight="1" x14ac:dyDescent="0.2"/>
    <row r="1503" s="1" customFormat="1" ht="13.9" customHeight="1" x14ac:dyDescent="0.2"/>
    <row r="1504" s="1" customFormat="1" ht="13.9" customHeight="1" x14ac:dyDescent="0.2"/>
    <row r="1505" s="1" customFormat="1" ht="13.9" customHeight="1" x14ac:dyDescent="0.2"/>
    <row r="1506" s="1" customFormat="1" ht="13.9" customHeight="1" x14ac:dyDescent="0.2"/>
    <row r="1507" s="1" customFormat="1" ht="13.9" customHeight="1" x14ac:dyDescent="0.2"/>
    <row r="1508" s="1" customFormat="1" ht="13.9" customHeight="1" x14ac:dyDescent="0.2"/>
    <row r="1509" s="1" customFormat="1" ht="13.9" customHeight="1" x14ac:dyDescent="0.2"/>
    <row r="1510" s="1" customFormat="1" ht="13.9" customHeight="1" x14ac:dyDescent="0.2"/>
    <row r="1511" s="1" customFormat="1" ht="13.9" customHeight="1" x14ac:dyDescent="0.2"/>
    <row r="1512" s="1" customFormat="1" ht="13.9" customHeight="1" x14ac:dyDescent="0.2"/>
    <row r="1513" s="1" customFormat="1" ht="13.9" customHeight="1" x14ac:dyDescent="0.2"/>
    <row r="1514" s="1" customFormat="1" ht="13.9" customHeight="1" x14ac:dyDescent="0.2"/>
    <row r="1515" s="1" customFormat="1" ht="13.9" customHeight="1" x14ac:dyDescent="0.2"/>
    <row r="1516" s="1" customFormat="1" ht="13.9" customHeight="1" x14ac:dyDescent="0.2"/>
    <row r="1517" s="1" customFormat="1" ht="13.9" customHeight="1" x14ac:dyDescent="0.2"/>
    <row r="1518" s="1" customFormat="1" ht="13.9" customHeight="1" x14ac:dyDescent="0.2"/>
    <row r="1519" s="1" customFormat="1" ht="13.9" customHeight="1" x14ac:dyDescent="0.2"/>
    <row r="1520" s="1" customFormat="1" ht="13.9" customHeight="1" x14ac:dyDescent="0.2"/>
    <row r="1521" s="1" customFormat="1" ht="13.9" customHeight="1" x14ac:dyDescent="0.2"/>
    <row r="1522" s="1" customFormat="1" ht="13.9" customHeight="1" x14ac:dyDescent="0.2"/>
    <row r="1523" s="1" customFormat="1" ht="13.9" customHeight="1" x14ac:dyDescent="0.2"/>
    <row r="1524" s="1" customFormat="1" ht="13.9" customHeight="1" x14ac:dyDescent="0.2"/>
    <row r="1525" s="1" customFormat="1" ht="13.9" customHeight="1" x14ac:dyDescent="0.2"/>
    <row r="1526" s="1" customFormat="1" ht="13.9" customHeight="1" x14ac:dyDescent="0.2"/>
    <row r="1527" s="1" customFormat="1" ht="13.9" customHeight="1" x14ac:dyDescent="0.2"/>
    <row r="1528" s="1" customFormat="1" ht="13.9" customHeight="1" x14ac:dyDescent="0.2"/>
    <row r="1529" s="1" customFormat="1" ht="13.9" customHeight="1" x14ac:dyDescent="0.2"/>
    <row r="1530" s="1" customFormat="1" ht="13.9" customHeight="1" x14ac:dyDescent="0.2"/>
    <row r="1531" s="1" customFormat="1" ht="13.9" customHeight="1" x14ac:dyDescent="0.2"/>
    <row r="1532" s="1" customFormat="1" ht="13.9" customHeight="1" x14ac:dyDescent="0.2"/>
    <row r="1533" s="1" customFormat="1" ht="13.9" customHeight="1" x14ac:dyDescent="0.2"/>
    <row r="1534" s="1" customFormat="1" ht="13.9" customHeight="1" x14ac:dyDescent="0.2"/>
    <row r="1535" s="1" customFormat="1" ht="13.9" customHeight="1" x14ac:dyDescent="0.2"/>
    <row r="1536" s="1" customFormat="1" ht="13.9" customHeight="1" x14ac:dyDescent="0.2"/>
    <row r="1537" s="1" customFormat="1" ht="13.9" customHeight="1" x14ac:dyDescent="0.2"/>
    <row r="1538" s="1" customFormat="1" ht="13.9" customHeight="1" x14ac:dyDescent="0.2"/>
    <row r="1539" s="1" customFormat="1" ht="13.9" customHeight="1" x14ac:dyDescent="0.2"/>
    <row r="1540" s="1" customFormat="1" ht="13.9" customHeight="1" x14ac:dyDescent="0.2"/>
    <row r="1541" s="1" customFormat="1" ht="13.9" customHeight="1" x14ac:dyDescent="0.2"/>
    <row r="1542" s="1" customFormat="1" ht="13.9" customHeight="1" x14ac:dyDescent="0.2"/>
    <row r="1543" s="1" customFormat="1" ht="13.9" customHeight="1" x14ac:dyDescent="0.2"/>
    <row r="1544" s="1" customFormat="1" ht="13.9" customHeight="1" x14ac:dyDescent="0.2"/>
    <row r="1545" s="1" customFormat="1" ht="13.9" customHeight="1" x14ac:dyDescent="0.2"/>
    <row r="1546" s="1" customFormat="1" ht="13.9" customHeight="1" x14ac:dyDescent="0.2"/>
    <row r="1547" s="1" customFormat="1" ht="13.9" customHeight="1" x14ac:dyDescent="0.2"/>
    <row r="1548" s="1" customFormat="1" ht="13.9" customHeight="1" x14ac:dyDescent="0.2"/>
    <row r="1549" s="1" customFormat="1" ht="13.9" customHeight="1" x14ac:dyDescent="0.2"/>
    <row r="1550" s="1" customFormat="1" ht="13.9" customHeight="1" x14ac:dyDescent="0.2"/>
    <row r="1551" s="1" customFormat="1" ht="13.9" customHeight="1" x14ac:dyDescent="0.2"/>
    <row r="1552" s="1" customFormat="1" ht="13.9" customHeight="1" x14ac:dyDescent="0.2"/>
    <row r="1553" s="1" customFormat="1" ht="13.9" customHeight="1" x14ac:dyDescent="0.2"/>
    <row r="1554" s="1" customFormat="1" ht="13.9" customHeight="1" x14ac:dyDescent="0.2"/>
    <row r="1555" s="1" customFormat="1" ht="13.9" customHeight="1" x14ac:dyDescent="0.2"/>
    <row r="1556" s="1" customFormat="1" ht="13.9" customHeight="1" x14ac:dyDescent="0.2"/>
    <row r="1557" s="1" customFormat="1" ht="13.9" customHeight="1" x14ac:dyDescent="0.2"/>
    <row r="1558" s="1" customFormat="1" ht="13.9" customHeight="1" x14ac:dyDescent="0.2"/>
    <row r="1559" s="1" customFormat="1" ht="13.9" customHeight="1" x14ac:dyDescent="0.2"/>
    <row r="1560" s="1" customFormat="1" ht="13.9" customHeight="1" x14ac:dyDescent="0.2"/>
    <row r="1561" s="1" customFormat="1" ht="13.9" customHeight="1" x14ac:dyDescent="0.2"/>
    <row r="1562" s="1" customFormat="1" ht="13.9" customHeight="1" x14ac:dyDescent="0.2"/>
    <row r="1563" s="1" customFormat="1" ht="13.9" customHeight="1" x14ac:dyDescent="0.2"/>
    <row r="1564" s="1" customFormat="1" ht="13.9" customHeight="1" x14ac:dyDescent="0.2"/>
    <row r="1565" s="1" customFormat="1" ht="13.9" customHeight="1" x14ac:dyDescent="0.2"/>
    <row r="1566" s="1" customFormat="1" ht="13.9" customHeight="1" x14ac:dyDescent="0.2"/>
    <row r="1567" s="1" customFormat="1" ht="13.9" customHeight="1" x14ac:dyDescent="0.2"/>
    <row r="1568" s="1" customFormat="1" ht="13.9" customHeight="1" x14ac:dyDescent="0.2"/>
    <row r="1569" s="1" customFormat="1" ht="13.9" customHeight="1" x14ac:dyDescent="0.2"/>
    <row r="1570" s="1" customFormat="1" ht="13.9" customHeight="1" x14ac:dyDescent="0.2"/>
    <row r="1571" s="1" customFormat="1" ht="13.9" customHeight="1" x14ac:dyDescent="0.2"/>
    <row r="1572" s="1" customFormat="1" ht="13.9" customHeight="1" x14ac:dyDescent="0.2"/>
    <row r="1573" s="1" customFormat="1" ht="13.9" customHeight="1" x14ac:dyDescent="0.2"/>
    <row r="1574" s="1" customFormat="1" ht="13.9" customHeight="1" x14ac:dyDescent="0.2"/>
    <row r="1575" s="1" customFormat="1" ht="13.9" customHeight="1" x14ac:dyDescent="0.2"/>
    <row r="1576" s="1" customFormat="1" ht="13.9" customHeight="1" x14ac:dyDescent="0.2"/>
    <row r="1577" s="1" customFormat="1" ht="13.9" customHeight="1" x14ac:dyDescent="0.2"/>
    <row r="1578" s="1" customFormat="1" ht="13.9" customHeight="1" x14ac:dyDescent="0.2"/>
    <row r="1579" s="1" customFormat="1" ht="13.9" customHeight="1" x14ac:dyDescent="0.2"/>
    <row r="1580" s="1" customFormat="1" ht="13.9" customHeight="1" x14ac:dyDescent="0.2"/>
    <row r="1581" s="1" customFormat="1" ht="13.9" customHeight="1" x14ac:dyDescent="0.2"/>
    <row r="1582" s="1" customFormat="1" ht="13.9" customHeight="1" x14ac:dyDescent="0.2"/>
    <row r="1583" s="1" customFormat="1" ht="13.9" customHeight="1" x14ac:dyDescent="0.2"/>
    <row r="1584" s="1" customFormat="1" ht="13.9" customHeight="1" x14ac:dyDescent="0.2"/>
    <row r="1585" s="1" customFormat="1" ht="13.9" customHeight="1" x14ac:dyDescent="0.2"/>
    <row r="1586" s="1" customFormat="1" ht="13.9" customHeight="1" x14ac:dyDescent="0.2"/>
    <row r="1587" s="1" customFormat="1" ht="13.9" customHeight="1" x14ac:dyDescent="0.2"/>
    <row r="1588" s="1" customFormat="1" ht="13.9" customHeight="1" x14ac:dyDescent="0.2"/>
    <row r="1589" s="1" customFormat="1" ht="13.9" customHeight="1" x14ac:dyDescent="0.2"/>
    <row r="1590" s="1" customFormat="1" ht="13.9" customHeight="1" x14ac:dyDescent="0.2"/>
    <row r="1591" s="1" customFormat="1" ht="13.9" customHeight="1" x14ac:dyDescent="0.2"/>
    <row r="1592" s="1" customFormat="1" ht="13.9" customHeight="1" x14ac:dyDescent="0.2"/>
    <row r="1593" s="1" customFormat="1" ht="13.9" customHeight="1" x14ac:dyDescent="0.2"/>
    <row r="1594" s="1" customFormat="1" ht="13.9" customHeight="1" x14ac:dyDescent="0.2"/>
    <row r="1595" s="1" customFormat="1" ht="13.9" customHeight="1" x14ac:dyDescent="0.2"/>
    <row r="1596" s="1" customFormat="1" ht="13.9" customHeight="1" x14ac:dyDescent="0.2"/>
    <row r="1597" s="1" customFormat="1" ht="13.9" customHeight="1" x14ac:dyDescent="0.2"/>
    <row r="1598" s="1" customFormat="1" ht="13.9" customHeight="1" x14ac:dyDescent="0.2"/>
    <row r="1599" s="1" customFormat="1" ht="13.9" customHeight="1" x14ac:dyDescent="0.2"/>
    <row r="1600" s="1" customFormat="1" ht="13.9" customHeight="1" x14ac:dyDescent="0.2"/>
    <row r="1601" s="1" customFormat="1" ht="13.9" customHeight="1" x14ac:dyDescent="0.2"/>
    <row r="1602" s="1" customFormat="1" ht="13.9" customHeight="1" x14ac:dyDescent="0.2"/>
    <row r="1603" s="1" customFormat="1" ht="13.9" customHeight="1" x14ac:dyDescent="0.2"/>
    <row r="1604" s="1" customFormat="1" ht="13.9" customHeight="1" x14ac:dyDescent="0.2"/>
    <row r="1605" s="1" customFormat="1" ht="13.9" customHeight="1" x14ac:dyDescent="0.2"/>
    <row r="1606" s="1" customFormat="1" ht="13.9" customHeight="1" x14ac:dyDescent="0.2"/>
    <row r="1607" s="1" customFormat="1" ht="13.9" customHeight="1" x14ac:dyDescent="0.2"/>
    <row r="1608" s="1" customFormat="1" ht="13.9" customHeight="1" x14ac:dyDescent="0.2"/>
    <row r="1609" s="1" customFormat="1" ht="13.9" customHeight="1" x14ac:dyDescent="0.2"/>
    <row r="1610" s="1" customFormat="1" ht="13.9" customHeight="1" x14ac:dyDescent="0.2"/>
    <row r="1611" s="1" customFormat="1" ht="13.9" customHeight="1" x14ac:dyDescent="0.2"/>
    <row r="1612" s="1" customFormat="1" ht="13.9" customHeight="1" x14ac:dyDescent="0.2"/>
    <row r="1613" s="1" customFormat="1" ht="13.9" customHeight="1" x14ac:dyDescent="0.2"/>
    <row r="1614" s="1" customFormat="1" ht="13.9" customHeight="1" x14ac:dyDescent="0.2"/>
    <row r="1615" s="1" customFormat="1" ht="13.9" customHeight="1" x14ac:dyDescent="0.2"/>
    <row r="1616" s="1" customFormat="1" ht="13.9" customHeight="1" x14ac:dyDescent="0.2"/>
    <row r="1617" s="1" customFormat="1" ht="13.9" customHeight="1" x14ac:dyDescent="0.2"/>
    <row r="1618" s="1" customFormat="1" ht="13.9" customHeight="1" x14ac:dyDescent="0.2"/>
    <row r="1619" s="1" customFormat="1" ht="13.9" customHeight="1" x14ac:dyDescent="0.2"/>
    <row r="1620" s="1" customFormat="1" ht="13.9" customHeight="1" x14ac:dyDescent="0.2"/>
    <row r="1621" s="1" customFormat="1" ht="13.9" customHeight="1" x14ac:dyDescent="0.2"/>
    <row r="1622" s="1" customFormat="1" ht="13.9" customHeight="1" x14ac:dyDescent="0.2"/>
    <row r="1623" s="1" customFormat="1" ht="13.9" customHeight="1" x14ac:dyDescent="0.2"/>
    <row r="1624" s="1" customFormat="1" ht="13.9" customHeight="1" x14ac:dyDescent="0.2"/>
    <row r="1625" s="1" customFormat="1" ht="13.9" customHeight="1" x14ac:dyDescent="0.2"/>
    <row r="1626" s="1" customFormat="1" ht="13.9" customHeight="1" x14ac:dyDescent="0.2"/>
    <row r="1627" s="1" customFormat="1" ht="13.9" customHeight="1" x14ac:dyDescent="0.2"/>
    <row r="1628" s="1" customFormat="1" ht="13.9" customHeight="1" x14ac:dyDescent="0.2"/>
    <row r="1629" s="1" customFormat="1" ht="13.9" customHeight="1" x14ac:dyDescent="0.2"/>
    <row r="1630" s="1" customFormat="1" ht="13.9" customHeight="1" x14ac:dyDescent="0.2"/>
    <row r="1631" s="1" customFormat="1" ht="13.9" customHeight="1" x14ac:dyDescent="0.2"/>
    <row r="1632" s="1" customFormat="1" ht="13.9" customHeight="1" x14ac:dyDescent="0.2"/>
    <row r="1633" s="1" customFormat="1" ht="13.9" customHeight="1" x14ac:dyDescent="0.2"/>
    <row r="1634" s="1" customFormat="1" ht="13.9" customHeight="1" x14ac:dyDescent="0.2"/>
    <row r="1635" s="1" customFormat="1" ht="13.9" customHeight="1" x14ac:dyDescent="0.2"/>
    <row r="1636" s="1" customFormat="1" ht="13.9" customHeight="1" x14ac:dyDescent="0.2"/>
    <row r="1637" s="1" customFormat="1" ht="13.9" customHeight="1" x14ac:dyDescent="0.2"/>
    <row r="1638" s="1" customFormat="1" ht="13.9" customHeight="1" x14ac:dyDescent="0.2"/>
    <row r="1639" s="1" customFormat="1" ht="13.9" customHeight="1" x14ac:dyDescent="0.2"/>
    <row r="1640" s="1" customFormat="1" ht="13.9" customHeight="1" x14ac:dyDescent="0.2"/>
    <row r="1641" s="1" customFormat="1" ht="13.9" customHeight="1" x14ac:dyDescent="0.2"/>
    <row r="1642" s="1" customFormat="1" ht="13.9" customHeight="1" x14ac:dyDescent="0.2"/>
    <row r="1643" s="1" customFormat="1" ht="13.9" customHeight="1" x14ac:dyDescent="0.2"/>
    <row r="1644" s="1" customFormat="1" ht="13.9" customHeight="1" x14ac:dyDescent="0.2"/>
    <row r="1645" s="1" customFormat="1" ht="13.9" customHeight="1" x14ac:dyDescent="0.2"/>
    <row r="1646" s="1" customFormat="1" ht="13.9" customHeight="1" x14ac:dyDescent="0.2"/>
    <row r="1647" s="1" customFormat="1" ht="13.9" customHeight="1" x14ac:dyDescent="0.2"/>
    <row r="1648" s="1" customFormat="1" ht="13.9" customHeight="1" x14ac:dyDescent="0.2"/>
    <row r="1649" s="1" customFormat="1" ht="13.9" customHeight="1" x14ac:dyDescent="0.2"/>
    <row r="1650" s="1" customFormat="1" ht="13.9" customHeight="1" x14ac:dyDescent="0.2"/>
    <row r="1651" s="1" customFormat="1" ht="13.9" customHeight="1" x14ac:dyDescent="0.2"/>
    <row r="1652" s="1" customFormat="1" ht="13.9" customHeight="1" x14ac:dyDescent="0.2"/>
    <row r="1653" s="1" customFormat="1" ht="13.9" customHeight="1" x14ac:dyDescent="0.2"/>
    <row r="1654" s="1" customFormat="1" ht="13.9" customHeight="1" x14ac:dyDescent="0.2"/>
    <row r="1655" s="1" customFormat="1" ht="13.9" customHeight="1" x14ac:dyDescent="0.2"/>
    <row r="1656" s="1" customFormat="1" ht="13.9" customHeight="1" x14ac:dyDescent="0.2"/>
    <row r="1657" s="1" customFormat="1" ht="13.9" customHeight="1" x14ac:dyDescent="0.2"/>
    <row r="1658" s="1" customFormat="1" ht="13.9" customHeight="1" x14ac:dyDescent="0.2"/>
    <row r="1659" s="1" customFormat="1" ht="13.9" customHeight="1" x14ac:dyDescent="0.2"/>
    <row r="1660" s="1" customFormat="1" ht="13.9" customHeight="1" x14ac:dyDescent="0.2"/>
    <row r="1661" s="1" customFormat="1" ht="13.9" customHeight="1" x14ac:dyDescent="0.2"/>
    <row r="1662" s="1" customFormat="1" ht="13.9" customHeight="1" x14ac:dyDescent="0.2"/>
    <row r="1663" s="1" customFormat="1" ht="13.9" customHeight="1" x14ac:dyDescent="0.2"/>
    <row r="1664" s="1" customFormat="1" ht="13.9" customHeight="1" x14ac:dyDescent="0.2"/>
    <row r="1665" s="1" customFormat="1" ht="13.9" customHeight="1" x14ac:dyDescent="0.2"/>
    <row r="1666" s="1" customFormat="1" ht="13.9" customHeight="1" x14ac:dyDescent="0.2"/>
    <row r="1667" s="1" customFormat="1" ht="13.9" customHeight="1" x14ac:dyDescent="0.2"/>
    <row r="1668" s="1" customFormat="1" ht="13.9" customHeight="1" x14ac:dyDescent="0.2"/>
    <row r="1669" s="1" customFormat="1" ht="13.9" customHeight="1" x14ac:dyDescent="0.2"/>
    <row r="1670" s="1" customFormat="1" ht="13.9" customHeight="1" x14ac:dyDescent="0.2"/>
    <row r="1671" s="1" customFormat="1" ht="13.9" customHeight="1" x14ac:dyDescent="0.2"/>
    <row r="1672" s="1" customFormat="1" ht="13.9" customHeight="1" x14ac:dyDescent="0.2"/>
    <row r="1673" s="1" customFormat="1" ht="13.9" customHeight="1" x14ac:dyDescent="0.2"/>
    <row r="1674" s="1" customFormat="1" ht="13.9" customHeight="1" x14ac:dyDescent="0.2"/>
    <row r="1675" s="1" customFormat="1" ht="13.9" customHeight="1" x14ac:dyDescent="0.2"/>
    <row r="1676" s="1" customFormat="1" ht="13.9" customHeight="1" x14ac:dyDescent="0.2"/>
    <row r="1677" s="1" customFormat="1" ht="13.9" customHeight="1" x14ac:dyDescent="0.2"/>
    <row r="1678" s="1" customFormat="1" ht="13.9" customHeight="1" x14ac:dyDescent="0.2"/>
    <row r="1679" s="1" customFormat="1" ht="13.9" customHeight="1" x14ac:dyDescent="0.2"/>
    <row r="1680" s="1" customFormat="1" ht="13.9" customHeight="1" x14ac:dyDescent="0.2"/>
    <row r="1681" s="1" customFormat="1" ht="13.9" customHeight="1" x14ac:dyDescent="0.2"/>
    <row r="1682" s="1" customFormat="1" ht="13.9" customHeight="1" x14ac:dyDescent="0.2"/>
    <row r="1683" s="1" customFormat="1" ht="13.9" customHeight="1" x14ac:dyDescent="0.2"/>
    <row r="1684" s="1" customFormat="1" ht="13.9" customHeight="1" x14ac:dyDescent="0.2"/>
    <row r="1685" s="1" customFormat="1" ht="13.9" customHeight="1" x14ac:dyDescent="0.2"/>
    <row r="1686" s="1" customFormat="1" ht="13.9" customHeight="1" x14ac:dyDescent="0.2"/>
    <row r="1687" s="1" customFormat="1" ht="13.9" customHeight="1" x14ac:dyDescent="0.2"/>
    <row r="1688" s="1" customFormat="1" ht="13.9" customHeight="1" x14ac:dyDescent="0.2"/>
    <row r="1689" s="1" customFormat="1" ht="13.9" customHeight="1" x14ac:dyDescent="0.2"/>
    <row r="1690" s="1" customFormat="1" ht="13.9" customHeight="1" x14ac:dyDescent="0.2"/>
    <row r="1691" s="1" customFormat="1" ht="13.9" customHeight="1" x14ac:dyDescent="0.2"/>
    <row r="1692" s="1" customFormat="1" ht="13.9" customHeight="1" x14ac:dyDescent="0.2"/>
    <row r="1693" s="1" customFormat="1" ht="13.9" customHeight="1" x14ac:dyDescent="0.2"/>
    <row r="1694" s="1" customFormat="1" ht="13.9" customHeight="1" x14ac:dyDescent="0.2"/>
    <row r="1695" s="1" customFormat="1" ht="13.9" customHeight="1" x14ac:dyDescent="0.2"/>
    <row r="1696" s="1" customFormat="1" ht="13.9" customHeight="1" x14ac:dyDescent="0.2"/>
    <row r="1697" s="1" customFormat="1" ht="13.9" customHeight="1" x14ac:dyDescent="0.2"/>
    <row r="1698" s="1" customFormat="1" ht="13.9" customHeight="1" x14ac:dyDescent="0.2"/>
    <row r="1699" s="1" customFormat="1" ht="13.9" customHeight="1" x14ac:dyDescent="0.2"/>
    <row r="1700" s="1" customFormat="1" ht="13.9" customHeight="1" x14ac:dyDescent="0.2"/>
    <row r="1701" s="1" customFormat="1" ht="13.9" customHeight="1" x14ac:dyDescent="0.2"/>
    <row r="1702" s="1" customFormat="1" ht="13.9" customHeight="1" x14ac:dyDescent="0.2"/>
    <row r="1703" s="1" customFormat="1" ht="13.9" customHeight="1" x14ac:dyDescent="0.2"/>
    <row r="1704" s="1" customFormat="1" ht="13.9" customHeight="1" x14ac:dyDescent="0.2"/>
    <row r="1705" s="1" customFormat="1" ht="13.9" customHeight="1" x14ac:dyDescent="0.2"/>
    <row r="1706" s="1" customFormat="1" ht="13.9" customHeight="1" x14ac:dyDescent="0.2"/>
    <row r="1707" s="1" customFormat="1" ht="13.9" customHeight="1" x14ac:dyDescent="0.2"/>
    <row r="1708" s="1" customFormat="1" ht="13.9" customHeight="1" x14ac:dyDescent="0.2"/>
    <row r="1709" s="1" customFormat="1" ht="13.9" customHeight="1" x14ac:dyDescent="0.2"/>
    <row r="1710" s="1" customFormat="1" ht="13.9" customHeight="1" x14ac:dyDescent="0.2"/>
    <row r="1711" s="1" customFormat="1" ht="13.9" customHeight="1" x14ac:dyDescent="0.2"/>
    <row r="1712" s="1" customFormat="1" ht="13.9" customHeight="1" x14ac:dyDescent="0.2"/>
    <row r="1713" s="1" customFormat="1" ht="13.9" customHeight="1" x14ac:dyDescent="0.2"/>
    <row r="1714" s="1" customFormat="1" ht="13.9" customHeight="1" x14ac:dyDescent="0.2"/>
    <row r="1715" s="1" customFormat="1" ht="13.9" customHeight="1" x14ac:dyDescent="0.2"/>
    <row r="1716" s="1" customFormat="1" ht="13.9" customHeight="1" x14ac:dyDescent="0.2"/>
    <row r="1717" s="1" customFormat="1" ht="13.9" customHeight="1" x14ac:dyDescent="0.2"/>
    <row r="1718" s="1" customFormat="1" ht="13.9" customHeight="1" x14ac:dyDescent="0.2"/>
    <row r="1719" s="1" customFormat="1" ht="13.9" customHeight="1" x14ac:dyDescent="0.2"/>
    <row r="1720" s="1" customFormat="1" ht="13.9" customHeight="1" x14ac:dyDescent="0.2"/>
    <row r="1721" s="1" customFormat="1" ht="13.9" customHeight="1" x14ac:dyDescent="0.2"/>
    <row r="1722" s="1" customFormat="1" ht="13.9" customHeight="1" x14ac:dyDescent="0.2"/>
    <row r="1723" s="1" customFormat="1" ht="13.9" customHeight="1" x14ac:dyDescent="0.2"/>
    <row r="1724" s="1" customFormat="1" ht="13.9" customHeight="1" x14ac:dyDescent="0.2"/>
    <row r="1725" s="1" customFormat="1" ht="13.9" customHeight="1" x14ac:dyDescent="0.2"/>
    <row r="1726" s="1" customFormat="1" ht="13.9" customHeight="1" x14ac:dyDescent="0.2"/>
    <row r="1727" s="1" customFormat="1" ht="13.9" customHeight="1" x14ac:dyDescent="0.2"/>
    <row r="1728" s="1" customFormat="1" ht="13.9" customHeight="1" x14ac:dyDescent="0.2"/>
    <row r="1729" s="1" customFormat="1" ht="13.9" customHeight="1" x14ac:dyDescent="0.2"/>
    <row r="1730" s="1" customFormat="1" ht="13.9" customHeight="1" x14ac:dyDescent="0.2"/>
    <row r="1731" s="1" customFormat="1" ht="13.9" customHeight="1" x14ac:dyDescent="0.2"/>
    <row r="1732" s="1" customFormat="1" ht="13.9" customHeight="1" x14ac:dyDescent="0.2"/>
    <row r="1733" s="1" customFormat="1" ht="13.9" customHeight="1" x14ac:dyDescent="0.2"/>
    <row r="1734" s="1" customFormat="1" ht="13.9" customHeight="1" x14ac:dyDescent="0.2"/>
    <row r="1735" s="1" customFormat="1" ht="13.9" customHeight="1" x14ac:dyDescent="0.2"/>
    <row r="1736" s="1" customFormat="1" ht="13.9" customHeight="1" x14ac:dyDescent="0.2"/>
    <row r="1737" s="1" customFormat="1" ht="13.9" customHeight="1" x14ac:dyDescent="0.2"/>
    <row r="1738" s="1" customFormat="1" ht="13.9" customHeight="1" x14ac:dyDescent="0.2"/>
    <row r="1739" s="1" customFormat="1" ht="13.9" customHeight="1" x14ac:dyDescent="0.2"/>
    <row r="1740" s="1" customFormat="1" ht="13.9" customHeight="1" x14ac:dyDescent="0.2"/>
    <row r="1741" s="1" customFormat="1" ht="13.9" customHeight="1" x14ac:dyDescent="0.2"/>
    <row r="1742" s="1" customFormat="1" ht="13.9" customHeight="1" x14ac:dyDescent="0.2"/>
    <row r="1743" s="1" customFormat="1" ht="13.9" customHeight="1" x14ac:dyDescent="0.2"/>
    <row r="1744" s="1" customFormat="1" ht="13.9" customHeight="1" x14ac:dyDescent="0.2"/>
    <row r="1745" s="1" customFormat="1" ht="13.9" customHeight="1" x14ac:dyDescent="0.2"/>
    <row r="1746" s="1" customFormat="1" ht="13.9" customHeight="1" x14ac:dyDescent="0.2"/>
    <row r="1747" s="1" customFormat="1" ht="13.9" customHeight="1" x14ac:dyDescent="0.2"/>
    <row r="1748" s="1" customFormat="1" ht="13.9" customHeight="1" x14ac:dyDescent="0.2"/>
    <row r="1749" s="1" customFormat="1" ht="13.9" customHeight="1" x14ac:dyDescent="0.2"/>
    <row r="1750" s="1" customFormat="1" ht="13.9" customHeight="1" x14ac:dyDescent="0.2"/>
    <row r="1751" s="1" customFormat="1" ht="13.9" customHeight="1" x14ac:dyDescent="0.2"/>
    <row r="1752" s="1" customFormat="1" ht="13.9" customHeight="1" x14ac:dyDescent="0.2"/>
    <row r="1753" s="1" customFormat="1" ht="13.9" customHeight="1" x14ac:dyDescent="0.2"/>
    <row r="1754" s="1" customFormat="1" ht="13.9" customHeight="1" x14ac:dyDescent="0.2"/>
    <row r="1755" s="1" customFormat="1" ht="13.9" customHeight="1" x14ac:dyDescent="0.2"/>
    <row r="1756" s="1" customFormat="1" ht="13.9" customHeight="1" x14ac:dyDescent="0.2"/>
    <row r="1757" s="1" customFormat="1" ht="13.9" customHeight="1" x14ac:dyDescent="0.2"/>
    <row r="1758" s="1" customFormat="1" ht="13.9" customHeight="1" x14ac:dyDescent="0.2"/>
    <row r="1759" s="1" customFormat="1" ht="13.9" customHeight="1" x14ac:dyDescent="0.2"/>
    <row r="1760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algorithmName="SHA-512" hashValue="8cMU/Cqre1ap17hlLrepMkD+BRH6M3mTGPcVnwiKfiEi9HuuFUI+B21TQPuyu4hRwDlUrVo2Q+ScoX6lbZS6Gw==" saltValue="BI9wZzI3lNtnpnQ8vBN+BQ==" spinCount="100000" sheet="1" objects="1" scenarios="1"/>
  <sortState xmlns:xlrd2="http://schemas.microsoft.com/office/spreadsheetml/2017/richdata2" ref="A12:W28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="85" zoomScaleNormal="85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J28" sqref="J28"/>
    </sheetView>
  </sheetViews>
  <sheetFormatPr defaultColWidth="9.140625" defaultRowHeight="15" x14ac:dyDescent="0.2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 x14ac:dyDescent="0.25">
      <c r="A1" s="88" t="s">
        <v>488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AZ1" s="13" t="s">
        <v>501</v>
      </c>
    </row>
    <row r="2" spans="1:143" s="4" customFormat="1" ht="16.149999999999999" customHeight="1" x14ac:dyDescent="0.25">
      <c r="AZ2" s="13" t="s">
        <v>502</v>
      </c>
    </row>
    <row r="3" spans="1:143" s="4" customFormat="1" ht="16.149999999999999" customHeight="1" x14ac:dyDescent="0.25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503</v>
      </c>
    </row>
    <row r="4" spans="1:143" s="4" customFormat="1" ht="16.149999999999999" customHeight="1" x14ac:dyDescent="0.2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86" t="s">
        <v>9</v>
      </c>
    </row>
    <row r="5" spans="1:143" s="4" customFormat="1" ht="16.149999999999999" customHeight="1" x14ac:dyDescent="0.2">
      <c r="C5" s="8"/>
      <c r="F5" s="9"/>
      <c r="G5" s="9"/>
      <c r="I5" s="10"/>
      <c r="J5" s="10"/>
      <c r="K5" s="12"/>
      <c r="L5" s="12"/>
    </row>
    <row r="6" spans="1:143" s="4" customFormat="1" ht="16.149999999999999" customHeight="1" x14ac:dyDescent="0.2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 x14ac:dyDescent="0.2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 x14ac:dyDescent="0.2">
      <c r="B8" s="8" t="s">
        <v>18</v>
      </c>
      <c r="C8" s="16"/>
      <c r="D8" s="70"/>
      <c r="E8" s="14" t="s">
        <v>492</v>
      </c>
    </row>
    <row r="9" spans="1:143" s="4" customFormat="1" ht="16.149999999999999" customHeight="1" x14ac:dyDescent="0.2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" customHeight="1" x14ac:dyDescent="0.2">
      <c r="A10" s="74"/>
      <c r="B10" s="62"/>
      <c r="C10" s="62"/>
      <c r="D10" s="19" t="s">
        <v>451</v>
      </c>
      <c r="E10" s="19" t="s">
        <v>451</v>
      </c>
      <c r="F10" s="19" t="s">
        <v>451</v>
      </c>
      <c r="G10" s="19" t="s">
        <v>451</v>
      </c>
      <c r="H10" s="19" t="s">
        <v>451</v>
      </c>
      <c r="I10" s="19" t="s">
        <v>451</v>
      </c>
      <c r="J10" s="19" t="s">
        <v>493</v>
      </c>
      <c r="K10" s="19" t="s">
        <v>493</v>
      </c>
      <c r="L10" s="19" t="s">
        <v>493</v>
      </c>
      <c r="M10" s="19" t="s">
        <v>493</v>
      </c>
      <c r="N10" s="19" t="s">
        <v>493</v>
      </c>
      <c r="O10" s="19" t="s">
        <v>493</v>
      </c>
      <c r="P10" s="19" t="s">
        <v>493</v>
      </c>
      <c r="Q10" s="19" t="s">
        <v>493</v>
      </c>
      <c r="R10" s="19" t="s">
        <v>493</v>
      </c>
      <c r="S10" s="19" t="s">
        <v>493</v>
      </c>
      <c r="T10" s="19" t="s">
        <v>493</v>
      </c>
      <c r="U10" s="19" t="s">
        <v>493</v>
      </c>
      <c r="V10" s="19" t="s">
        <v>493</v>
      </c>
      <c r="W10" s="19" t="s">
        <v>494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" customHeight="1" x14ac:dyDescent="0.2">
      <c r="A11" s="19" t="s">
        <v>495</v>
      </c>
      <c r="B11" s="19" t="s">
        <v>451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454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454</v>
      </c>
      <c r="W11" s="19" t="s">
        <v>454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 x14ac:dyDescent="0.25">
      <c r="A12" s="13">
        <f t="array" ref="A12">RANK(W12,$W$12:$W$17)</f>
        <v>1</v>
      </c>
      <c r="B12" s="1" t="s">
        <v>480</v>
      </c>
      <c r="D12" s="24">
        <f>Individual_Scores_Women_JV!G75</f>
        <v>842</v>
      </c>
      <c r="E12" s="24">
        <f>Individual_Scores_Women_JV!H75</f>
        <v>793</v>
      </c>
      <c r="F12" s="24">
        <f>Individual_Scores_Women_JV!I75</f>
        <v>893</v>
      </c>
      <c r="G12" s="24">
        <f>Individual_Scores_Women_JV!J75</f>
        <v>867</v>
      </c>
      <c r="H12" s="24">
        <f>Individual_Scores_Women_JV!K75</f>
        <v>842</v>
      </c>
      <c r="I12" s="19">
        <f>SUM(D12:H12)</f>
        <v>4237</v>
      </c>
      <c r="J12" s="24">
        <f>Baker_Scores_Women_JV!H64</f>
        <v>198</v>
      </c>
      <c r="K12" s="24">
        <f>Baker_Scores_Women_JV!I64</f>
        <v>154</v>
      </c>
      <c r="L12" s="24">
        <f>Baker_Scores_Women_JV!J64</f>
        <v>211</v>
      </c>
      <c r="M12" s="24">
        <f>Baker_Scores_Women_JV!K64</f>
        <v>176</v>
      </c>
      <c r="N12" s="24">
        <f>Baker_Scores_Women_JV!L64</f>
        <v>209</v>
      </c>
      <c r="O12" s="24">
        <f>Baker_Scores_Women_JV!M64</f>
        <v>214</v>
      </c>
      <c r="P12" s="58">
        <f>Baker_Scores_Women_JV!N64</f>
        <v>154</v>
      </c>
      <c r="Q12" s="24">
        <f>Baker_Scores_Women_JV!O64</f>
        <v>190</v>
      </c>
      <c r="R12" s="24">
        <f>Baker_Scores_Women_JV!P64</f>
        <v>173</v>
      </c>
      <c r="S12" s="58">
        <f>Baker_Scores_Women_JV!Q64</f>
        <v>179</v>
      </c>
      <c r="T12" s="58">
        <f>Baker_Scores_Women_JV!R64</f>
        <v>179</v>
      </c>
      <c r="U12" s="58">
        <f>Baker_Scores_Women_JV!S64</f>
        <v>192</v>
      </c>
      <c r="V12" s="38">
        <f>SUM(J12:U12)</f>
        <v>2229</v>
      </c>
      <c r="W12" s="38">
        <f>I12+V12</f>
        <v>6466</v>
      </c>
    </row>
    <row r="13" spans="1:143" s="1" customFormat="1" ht="13.9" customHeight="1" x14ac:dyDescent="0.25">
      <c r="A13" s="13">
        <f t="array" ref="A13">RANK(W13,$W$12:$W$17)</f>
        <v>2</v>
      </c>
      <c r="B13" s="63" t="s">
        <v>477</v>
      </c>
      <c r="C13" s="63"/>
      <c r="D13" s="24">
        <f>Individual_Scores_Women_JV!G36</f>
        <v>752</v>
      </c>
      <c r="E13" s="24">
        <f>Individual_Scores_Women_JV!H36</f>
        <v>865</v>
      </c>
      <c r="F13" s="24">
        <f>Individual_Scores_Women_JV!I36</f>
        <v>909</v>
      </c>
      <c r="G13" s="24">
        <f>Individual_Scores_Women_JV!J36</f>
        <v>840</v>
      </c>
      <c r="H13" s="24">
        <f>Individual_Scores_Women_JV!K36</f>
        <v>833</v>
      </c>
      <c r="I13" s="19">
        <f>SUM(D13:H13)</f>
        <v>4199</v>
      </c>
      <c r="J13" s="24">
        <f>Baker_Scores_Women_JV!H25</f>
        <v>182</v>
      </c>
      <c r="K13" s="24">
        <f>Baker_Scores_Women_JV!I25</f>
        <v>146</v>
      </c>
      <c r="L13" s="24">
        <f>Baker_Scores_Women_JV!J25</f>
        <v>154</v>
      </c>
      <c r="M13" s="24">
        <f>Baker_Scores_Women_JV!K25</f>
        <v>188</v>
      </c>
      <c r="N13" s="24">
        <f>Baker_Scores_Women_JV!L25</f>
        <v>157</v>
      </c>
      <c r="O13" s="24">
        <f>Baker_Scores_Women_JV!M25</f>
        <v>157</v>
      </c>
      <c r="P13" s="58">
        <f>Baker_Scores_Women_JV!N25</f>
        <v>157</v>
      </c>
      <c r="Q13" s="24">
        <f>Baker_Scores_Women_JV!O25</f>
        <v>208</v>
      </c>
      <c r="R13" s="24">
        <f>Baker_Scores_Women_JV!P25</f>
        <v>188</v>
      </c>
      <c r="S13" s="58">
        <f>Baker_Scores_Women_JV!Q25</f>
        <v>221</v>
      </c>
      <c r="T13" s="58">
        <f>Baker_Scores_Women_JV!R25</f>
        <v>146</v>
      </c>
      <c r="U13" s="58">
        <f>Baker_Scores_Women_JV!S25</f>
        <v>222</v>
      </c>
      <c r="V13" s="38">
        <f>SUM(J13:U13)</f>
        <v>2126</v>
      </c>
      <c r="W13" s="38">
        <f>I13+V13</f>
        <v>6325</v>
      </c>
    </row>
    <row r="14" spans="1:143" s="1" customFormat="1" ht="13.9" customHeight="1" x14ac:dyDescent="0.25">
      <c r="A14" s="13">
        <f t="array" ref="A14">RANK(W14,$W$12:$W$17)</f>
        <v>3</v>
      </c>
      <c r="B14" s="63" t="s">
        <v>479</v>
      </c>
      <c r="C14" s="63"/>
      <c r="D14" s="24">
        <f>Individual_Scores_Women_JV!G62</f>
        <v>722</v>
      </c>
      <c r="E14" s="24">
        <f>Individual_Scores_Women_JV!H62</f>
        <v>814</v>
      </c>
      <c r="F14" s="24">
        <f>Individual_Scores_Women_JV!I62</f>
        <v>846</v>
      </c>
      <c r="G14" s="24">
        <f>Individual_Scores_Women_JV!J62</f>
        <v>873</v>
      </c>
      <c r="H14" s="24">
        <f>Individual_Scores_Women_JV!K62</f>
        <v>871</v>
      </c>
      <c r="I14" s="19">
        <f>SUM(D14:H14)</f>
        <v>4126</v>
      </c>
      <c r="J14" s="24">
        <f>Baker_Scores_Women_JV!H51</f>
        <v>181</v>
      </c>
      <c r="K14" s="24">
        <f>Baker_Scores_Women_JV!I51</f>
        <v>172</v>
      </c>
      <c r="L14" s="24">
        <f>Baker_Scores_Women_JV!J51</f>
        <v>178</v>
      </c>
      <c r="M14" s="24">
        <f>Baker_Scores_Women_JV!K51</f>
        <v>165</v>
      </c>
      <c r="N14" s="24">
        <f>Baker_Scores_Women_JV!L51</f>
        <v>172</v>
      </c>
      <c r="O14" s="24">
        <f>Baker_Scores_Women_JV!M51</f>
        <v>173</v>
      </c>
      <c r="P14" s="58">
        <f>Baker_Scores_Women_JV!N51</f>
        <v>226</v>
      </c>
      <c r="Q14" s="24">
        <f>Baker_Scores_Women_JV!O51</f>
        <v>191</v>
      </c>
      <c r="R14" s="24">
        <f>Baker_Scores_Women_JV!P51</f>
        <v>232</v>
      </c>
      <c r="S14" s="58">
        <f>Baker_Scores_Women_JV!Q51</f>
        <v>105</v>
      </c>
      <c r="T14" s="58">
        <f>Baker_Scores_Women_JV!R51</f>
        <v>201</v>
      </c>
      <c r="U14" s="58">
        <f>Baker_Scores_Women_JV!S51</f>
        <v>144</v>
      </c>
      <c r="V14" s="38">
        <f>SUM(J14:U14)</f>
        <v>2140</v>
      </c>
      <c r="W14" s="38">
        <f>I14+V14</f>
        <v>6266</v>
      </c>
    </row>
    <row r="15" spans="1:143" s="1" customFormat="1" ht="13.9" customHeight="1" x14ac:dyDescent="0.25">
      <c r="A15" s="13">
        <f t="array" ref="A15">RANK(W15,$W$12:$W$17)</f>
        <v>4</v>
      </c>
      <c r="B15" s="63" t="s">
        <v>478</v>
      </c>
      <c r="C15" s="63"/>
      <c r="D15" s="24">
        <f>Individual_Scores_Women_JV!G49</f>
        <v>789</v>
      </c>
      <c r="E15" s="24">
        <f>Individual_Scores_Women_JV!H49</f>
        <v>830</v>
      </c>
      <c r="F15" s="24">
        <f>Individual_Scores_Women_JV!I49</f>
        <v>892</v>
      </c>
      <c r="G15" s="24">
        <f>Individual_Scores_Women_JV!J49</f>
        <v>865</v>
      </c>
      <c r="H15" s="24">
        <f>Individual_Scores_Women_JV!K49</f>
        <v>803</v>
      </c>
      <c r="I15" s="19">
        <f>SUM(D15:H15)</f>
        <v>4179</v>
      </c>
      <c r="J15" s="24">
        <f>Baker_Scores_Women_JV!H38</f>
        <v>163</v>
      </c>
      <c r="K15" s="24">
        <f>Baker_Scores_Women_JV!I38</f>
        <v>156</v>
      </c>
      <c r="L15" s="24">
        <f>Baker_Scores_Women_JV!J38</f>
        <v>182</v>
      </c>
      <c r="M15" s="24">
        <f>Baker_Scores_Women_JV!K38</f>
        <v>189</v>
      </c>
      <c r="N15" s="24">
        <f>Baker_Scores_Women_JV!L38</f>
        <v>201</v>
      </c>
      <c r="O15" s="24">
        <f>Baker_Scores_Women_JV!M38</f>
        <v>156</v>
      </c>
      <c r="P15" s="58">
        <f>Baker_Scores_Women_JV!N38</f>
        <v>179</v>
      </c>
      <c r="Q15" s="24">
        <f>Baker_Scores_Women_JV!O38</f>
        <v>155</v>
      </c>
      <c r="R15" s="24">
        <f>Baker_Scores_Women_JV!P38</f>
        <v>222</v>
      </c>
      <c r="S15" s="58">
        <f>Baker_Scores_Women_JV!Q38</f>
        <v>149</v>
      </c>
      <c r="T15" s="58">
        <f>Baker_Scores_Women_JV!R38</f>
        <v>135</v>
      </c>
      <c r="U15" s="58">
        <f>Baker_Scores_Women_JV!S38</f>
        <v>146</v>
      </c>
      <c r="V15" s="38">
        <f>SUM(J15:U15)</f>
        <v>2033</v>
      </c>
      <c r="W15" s="38">
        <f>I15+V15</f>
        <v>6212</v>
      </c>
    </row>
    <row r="16" spans="1:143" s="1" customFormat="1" ht="13.9" customHeight="1" x14ac:dyDescent="0.25">
      <c r="A16" s="13">
        <f t="array" ref="A16">RANK(W16,$W$12:$W$17)</f>
        <v>5</v>
      </c>
      <c r="B16" s="63" t="s">
        <v>476</v>
      </c>
      <c r="C16" s="63"/>
      <c r="D16" s="24">
        <f>Individual_Scores_Women_JV!G23</f>
        <v>866</v>
      </c>
      <c r="E16" s="24">
        <f>Individual_Scores_Women_JV!H23</f>
        <v>715</v>
      </c>
      <c r="F16" s="24">
        <f>Individual_Scores_Women_JV!I23</f>
        <v>732</v>
      </c>
      <c r="G16" s="24">
        <f>Individual_Scores_Women_JV!J23</f>
        <v>748</v>
      </c>
      <c r="H16" s="24">
        <f>Individual_Scores_Women_JV!K23</f>
        <v>849</v>
      </c>
      <c r="I16" s="19">
        <f>SUM(D16:H16)</f>
        <v>3910</v>
      </c>
      <c r="J16" s="24">
        <f>Baker_Scores_Women_JV!H12</f>
        <v>157</v>
      </c>
      <c r="K16" s="24">
        <f>Baker_Scores_Women_JV!I12</f>
        <v>168</v>
      </c>
      <c r="L16" s="24">
        <f>Baker_Scores_Women_JV!J12</f>
        <v>164</v>
      </c>
      <c r="M16" s="24">
        <f>Baker_Scores_Women_JV!K12</f>
        <v>162</v>
      </c>
      <c r="N16" s="24">
        <f>Baker_Scores_Women_JV!L12</f>
        <v>197</v>
      </c>
      <c r="O16" s="24">
        <f>Baker_Scores_Women_JV!M12</f>
        <v>175</v>
      </c>
      <c r="P16" s="58">
        <f>Baker_Scores_Women_JV!N12</f>
        <v>207</v>
      </c>
      <c r="Q16" s="24">
        <f>Baker_Scores_Women_JV!O12</f>
        <v>188</v>
      </c>
      <c r="R16" s="24">
        <f>Baker_Scores_Women_JV!P12</f>
        <v>257</v>
      </c>
      <c r="S16" s="58">
        <f>Baker_Scores_Women_JV!Q12</f>
        <v>167</v>
      </c>
      <c r="T16" s="58">
        <f>Baker_Scores_Women_JV!R12</f>
        <v>160</v>
      </c>
      <c r="U16" s="58">
        <f>Baker_Scores_Women_JV!S12</f>
        <v>158</v>
      </c>
      <c r="V16" s="38">
        <f>SUM(J16:U16)</f>
        <v>2160</v>
      </c>
      <c r="W16" s="38">
        <f>I16+V16</f>
        <v>6070</v>
      </c>
    </row>
    <row r="17" spans="1:143" s="1" customFormat="1" ht="13.9" customHeight="1" x14ac:dyDescent="0.2">
      <c r="A17" s="24"/>
      <c r="B17" s="63" t="s">
        <v>29</v>
      </c>
      <c r="C17" s="63" t="s">
        <v>29</v>
      </c>
      <c r="D17" s="24" t="s">
        <v>29</v>
      </c>
      <c r="E17" s="24" t="s">
        <v>29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Q17" s="24"/>
      <c r="R17" s="24"/>
    </row>
    <row r="18" spans="1:143" s="1" customFormat="1" ht="13.9" customHeight="1" x14ac:dyDescent="0.2">
      <c r="B18" s="70" t="s">
        <v>496</v>
      </c>
      <c r="C18" s="63"/>
      <c r="D18" s="79">
        <f t="shared" ref="D18:W18" si="0">SUM(D12:D16)</f>
        <v>3971</v>
      </c>
      <c r="E18" s="76">
        <f t="shared" si="0"/>
        <v>4017</v>
      </c>
      <c r="F18" s="76">
        <f t="shared" si="0"/>
        <v>4272</v>
      </c>
      <c r="G18" s="76">
        <f t="shared" si="0"/>
        <v>4193</v>
      </c>
      <c r="H18" s="76">
        <f t="shared" si="0"/>
        <v>4198</v>
      </c>
      <c r="I18" s="77">
        <f t="shared" si="0"/>
        <v>20651</v>
      </c>
      <c r="J18" s="76">
        <f t="shared" si="0"/>
        <v>881</v>
      </c>
      <c r="K18" s="76">
        <f t="shared" si="0"/>
        <v>796</v>
      </c>
      <c r="L18" s="76">
        <f t="shared" si="0"/>
        <v>889</v>
      </c>
      <c r="M18" s="76">
        <f t="shared" si="0"/>
        <v>880</v>
      </c>
      <c r="N18" s="76">
        <f t="shared" si="0"/>
        <v>936</v>
      </c>
      <c r="O18" s="76">
        <f t="shared" si="0"/>
        <v>875</v>
      </c>
      <c r="P18" s="76">
        <f t="shared" si="0"/>
        <v>923</v>
      </c>
      <c r="Q18" s="76">
        <f t="shared" si="0"/>
        <v>932</v>
      </c>
      <c r="R18" s="76">
        <f t="shared" si="0"/>
        <v>1072</v>
      </c>
      <c r="S18" s="76">
        <f t="shared" si="0"/>
        <v>821</v>
      </c>
      <c r="T18" s="76">
        <f t="shared" si="0"/>
        <v>821</v>
      </c>
      <c r="U18" s="76">
        <f t="shared" si="0"/>
        <v>862</v>
      </c>
      <c r="V18" s="77">
        <f t="shared" si="0"/>
        <v>10688</v>
      </c>
      <c r="W18" s="77">
        <f t="shared" si="0"/>
        <v>31339</v>
      </c>
    </row>
    <row r="19" spans="1:143" s="1" customFormat="1" ht="13.9" customHeight="1" x14ac:dyDescent="0.2">
      <c r="A19" s="24"/>
      <c r="B19" s="8" t="s">
        <v>497</v>
      </c>
      <c r="C19" s="21"/>
      <c r="D19" s="79">
        <f t="shared" ref="D19:V19" si="1">(D18/5)</f>
        <v>794.2</v>
      </c>
      <c r="E19" s="79">
        <f t="shared" si="1"/>
        <v>803.4</v>
      </c>
      <c r="F19" s="79">
        <f t="shared" si="1"/>
        <v>854.4</v>
      </c>
      <c r="G19" s="79">
        <f t="shared" si="1"/>
        <v>838.6</v>
      </c>
      <c r="H19" s="79">
        <f t="shared" si="1"/>
        <v>839.6</v>
      </c>
      <c r="I19" s="80">
        <f t="shared" si="1"/>
        <v>4130.2</v>
      </c>
      <c r="J19" s="79">
        <f t="shared" si="1"/>
        <v>176.2</v>
      </c>
      <c r="K19" s="79">
        <f t="shared" si="1"/>
        <v>159.19999999999999</v>
      </c>
      <c r="L19" s="79">
        <f t="shared" si="1"/>
        <v>177.8</v>
      </c>
      <c r="M19" s="79">
        <f t="shared" si="1"/>
        <v>176</v>
      </c>
      <c r="N19" s="79">
        <f t="shared" si="1"/>
        <v>187.2</v>
      </c>
      <c r="O19" s="79">
        <f t="shared" si="1"/>
        <v>175</v>
      </c>
      <c r="P19" s="79">
        <f t="shared" si="1"/>
        <v>184.6</v>
      </c>
      <c r="Q19" s="79">
        <f t="shared" si="1"/>
        <v>186.4</v>
      </c>
      <c r="R19" s="79">
        <f t="shared" si="1"/>
        <v>214.4</v>
      </c>
      <c r="S19" s="79">
        <f t="shared" si="1"/>
        <v>164.2</v>
      </c>
      <c r="T19" s="79">
        <f t="shared" si="1"/>
        <v>164.2</v>
      </c>
      <c r="U19" s="79">
        <f t="shared" si="1"/>
        <v>172.4</v>
      </c>
      <c r="V19" s="80">
        <f t="shared" si="1"/>
        <v>2137.6</v>
      </c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 x14ac:dyDescent="0.2">
      <c r="A20" s="24"/>
      <c r="B20" s="70" t="s">
        <v>498</v>
      </c>
      <c r="C20" s="21"/>
      <c r="D20" s="79">
        <f t="shared" ref="D20:I20" si="2">IF(D27 = 0, 0,D18/D27)</f>
        <v>158.84</v>
      </c>
      <c r="E20" s="79">
        <f t="shared" si="2"/>
        <v>160.68</v>
      </c>
      <c r="F20" s="79">
        <f t="shared" si="2"/>
        <v>170.88</v>
      </c>
      <c r="G20" s="79">
        <f t="shared" si="2"/>
        <v>167.72</v>
      </c>
      <c r="H20" s="79">
        <f t="shared" si="2"/>
        <v>167.92</v>
      </c>
      <c r="I20" s="80">
        <f t="shared" si="2"/>
        <v>165.208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 x14ac:dyDescent="0.2">
      <c r="A21" s="24"/>
      <c r="B21" s="63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 x14ac:dyDescent="0.2">
      <c r="C22" s="75"/>
    </row>
    <row r="23" spans="1:143" s="1" customFormat="1" ht="13.9" customHeight="1" x14ac:dyDescent="0.2"/>
    <row r="24" spans="1:143" s="1" customFormat="1" ht="13.9" customHeight="1" x14ac:dyDescent="0.2"/>
    <row r="25" spans="1:143" s="1" customFormat="1" ht="13.9" customHeight="1" x14ac:dyDescent="0.2"/>
    <row r="26" spans="1:143" s="1" customFormat="1" ht="13.9" customHeight="1" x14ac:dyDescent="0.2"/>
    <row r="27" spans="1:143" s="1" customFormat="1" ht="13.9" customHeight="1" x14ac:dyDescent="0.2">
      <c r="D27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</f>
        <v>25</v>
      </c>
      <c r="E27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</f>
        <v>25</v>
      </c>
      <c r="F27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</f>
        <v>25</v>
      </c>
      <c r="G27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</f>
        <v>25</v>
      </c>
      <c r="H27" s="2">
        <f>COUNTIF(Individual_Scores_Women_JV!K12:K22, "&gt;0")+COUNTIF(Individual_Scores_Women_JV!K25:K35, "&gt;0")+COUNTIF(Individual_Scores_Women_JV!K38:K48, "&gt;0")+COUNTIF(Individual_Scores_Women_JV!K51:K61, "&gt;0")+COUNTIF(Individual_Scores_Women_JV!K64:K74, "&gt;0")</f>
        <v>25</v>
      </c>
      <c r="I27" s="2">
        <f>SUM(D27:H27)</f>
        <v>125</v>
      </c>
    </row>
    <row r="28" spans="1:143" s="1" customFormat="1" ht="13.9" customHeight="1" x14ac:dyDescent="0.2">
      <c r="A28" s="38"/>
      <c r="B28" s="38" t="s">
        <v>499</v>
      </c>
      <c r="C28" s="38"/>
      <c r="D28" s="38"/>
    </row>
    <row r="29" spans="1:143" s="1" customFormat="1" ht="13.9" customHeight="1" x14ac:dyDescent="0.2">
      <c r="A29" s="38"/>
      <c r="B29" s="38" t="s">
        <v>1</v>
      </c>
      <c r="C29" s="38"/>
      <c r="D29" s="38"/>
    </row>
    <row r="30" spans="1:143" s="1" customFormat="1" ht="13.9" customHeight="1" x14ac:dyDescent="0.2">
      <c r="A30" s="38"/>
      <c r="B30" s="38" t="s">
        <v>504</v>
      </c>
      <c r="C30" s="38"/>
      <c r="D30" s="38"/>
    </row>
    <row r="31" spans="1:143" s="1" customFormat="1" ht="13.9" customHeight="1" x14ac:dyDescent="0.2">
      <c r="A31" s="38"/>
      <c r="B31" s="38"/>
      <c r="C31" s="38"/>
      <c r="D31" s="38" t="s">
        <v>494</v>
      </c>
    </row>
    <row r="32" spans="1:143" s="1" customFormat="1" ht="13.9" customHeight="1" x14ac:dyDescent="0.2">
      <c r="A32" s="78" t="s">
        <v>495</v>
      </c>
      <c r="B32" s="78" t="s">
        <v>451</v>
      </c>
      <c r="C32" s="78"/>
      <c r="D32" s="78" t="s">
        <v>454</v>
      </c>
    </row>
    <row r="33" spans="1:4" s="1" customFormat="1" ht="13.9" customHeight="1" x14ac:dyDescent="0.25">
      <c r="A33" s="13">
        <f t="shared" ref="A33:B37" si="3">A12</f>
        <v>1</v>
      </c>
      <c r="B33" s="13" t="str">
        <f t="shared" si="3"/>
        <v>Pikeville ,University Of JV2</v>
      </c>
      <c r="D33" s="13">
        <f>W12</f>
        <v>6466</v>
      </c>
    </row>
    <row r="34" spans="1:4" s="1" customFormat="1" ht="13.9" customHeight="1" x14ac:dyDescent="0.25">
      <c r="A34" s="13">
        <f t="shared" si="3"/>
        <v>2</v>
      </c>
      <c r="B34" s="13" t="str">
        <f t="shared" si="3"/>
        <v>Midway University JV1</v>
      </c>
      <c r="D34" s="13">
        <f>W13</f>
        <v>6325</v>
      </c>
    </row>
    <row r="35" spans="1:4" s="1" customFormat="1" ht="13.9" customHeight="1" x14ac:dyDescent="0.25">
      <c r="A35" s="13">
        <f t="shared" si="3"/>
        <v>3</v>
      </c>
      <c r="B35" s="13" t="str">
        <f t="shared" si="3"/>
        <v>Pikeville ,University Of JV1</v>
      </c>
      <c r="D35" s="13">
        <f>W14</f>
        <v>6266</v>
      </c>
    </row>
    <row r="36" spans="1:4" s="1" customFormat="1" ht="13.9" customHeight="1" x14ac:dyDescent="0.25">
      <c r="A36" s="13">
        <f t="shared" si="3"/>
        <v>4</v>
      </c>
      <c r="B36" s="13" t="str">
        <f t="shared" si="3"/>
        <v>Milligan University JV1</v>
      </c>
      <c r="D36" s="13">
        <f>W15</f>
        <v>6212</v>
      </c>
    </row>
    <row r="37" spans="1:4" s="1" customFormat="1" ht="13.9" customHeight="1" x14ac:dyDescent="0.25">
      <c r="A37" s="13">
        <f t="shared" si="3"/>
        <v>5</v>
      </c>
      <c r="B37" s="13" t="str">
        <f t="shared" si="3"/>
        <v>Lindenwood University JV1</v>
      </c>
      <c r="D37" s="13">
        <f>W16</f>
        <v>6070</v>
      </c>
    </row>
    <row r="38" spans="1:4" s="1" customFormat="1" ht="13.9" customHeight="1" x14ac:dyDescent="0.2"/>
    <row r="39" spans="1:4" s="1" customFormat="1" ht="13.9" customHeight="1" x14ac:dyDescent="0.2"/>
    <row r="40" spans="1:4" s="1" customFormat="1" ht="13.9" customHeight="1" x14ac:dyDescent="0.2"/>
    <row r="41" spans="1:4" s="1" customFormat="1" ht="13.9" customHeight="1" x14ac:dyDescent="0.2"/>
    <row r="42" spans="1:4" s="1" customFormat="1" ht="13.9" customHeight="1" x14ac:dyDescent="0.2"/>
    <row r="43" spans="1:4" s="1" customFormat="1" ht="13.9" customHeight="1" x14ac:dyDescent="0.2"/>
    <row r="44" spans="1:4" s="1" customFormat="1" ht="13.9" customHeight="1" x14ac:dyDescent="0.2"/>
    <row r="45" spans="1:4" s="1" customFormat="1" ht="13.9" customHeight="1" x14ac:dyDescent="0.2"/>
    <row r="46" spans="1:4" s="1" customFormat="1" ht="13.9" customHeight="1" x14ac:dyDescent="0.2"/>
    <row r="47" spans="1:4" s="1" customFormat="1" ht="13.9" customHeight="1" x14ac:dyDescent="0.2"/>
    <row r="48" spans="1:4" s="1" customFormat="1" ht="13.9" customHeight="1" x14ac:dyDescent="0.2"/>
    <row r="49" s="1" customFormat="1" ht="13.9" customHeight="1" x14ac:dyDescent="0.2"/>
    <row r="50" s="1" customFormat="1" ht="13.9" customHeight="1" x14ac:dyDescent="0.2"/>
    <row r="51" s="1" customFormat="1" ht="13.9" customHeight="1" x14ac:dyDescent="0.2"/>
    <row r="52" s="1" customFormat="1" ht="13.9" customHeight="1" x14ac:dyDescent="0.2"/>
    <row r="53" s="1" customFormat="1" ht="13.9" customHeight="1" x14ac:dyDescent="0.2"/>
    <row r="54" s="1" customFormat="1" ht="13.9" customHeight="1" x14ac:dyDescent="0.2"/>
    <row r="55" s="1" customFormat="1" ht="13.9" customHeight="1" x14ac:dyDescent="0.2"/>
    <row r="56" s="1" customFormat="1" ht="13.9" customHeight="1" x14ac:dyDescent="0.2"/>
    <row r="57" s="1" customFormat="1" ht="13.9" customHeight="1" x14ac:dyDescent="0.2"/>
    <row r="58" s="1" customFormat="1" ht="13.9" customHeight="1" x14ac:dyDescent="0.2"/>
    <row r="59" s="1" customFormat="1" ht="13.9" customHeight="1" x14ac:dyDescent="0.2"/>
    <row r="60" s="1" customFormat="1" ht="13.9" customHeight="1" x14ac:dyDescent="0.2"/>
    <row r="61" s="1" customFormat="1" ht="13.9" customHeight="1" x14ac:dyDescent="0.2"/>
    <row r="62" s="1" customFormat="1" ht="13.9" customHeight="1" x14ac:dyDescent="0.2"/>
    <row r="63" s="1" customFormat="1" ht="13.9" customHeight="1" x14ac:dyDescent="0.2"/>
    <row r="64" s="1" customFormat="1" ht="13.9" customHeight="1" x14ac:dyDescent="0.2"/>
    <row r="65" s="1" customFormat="1" ht="13.9" customHeight="1" x14ac:dyDescent="0.2"/>
    <row r="66" s="1" customFormat="1" ht="13.9" customHeight="1" x14ac:dyDescent="0.2"/>
    <row r="67" s="1" customFormat="1" ht="13.9" customHeight="1" x14ac:dyDescent="0.2"/>
    <row r="68" s="1" customFormat="1" ht="13.9" customHeight="1" x14ac:dyDescent="0.2"/>
    <row r="69" s="1" customFormat="1" ht="13.9" customHeight="1" x14ac:dyDescent="0.2"/>
    <row r="70" s="1" customFormat="1" ht="13.9" customHeight="1" x14ac:dyDescent="0.2"/>
    <row r="71" s="1" customFormat="1" ht="13.9" customHeight="1" x14ac:dyDescent="0.2"/>
    <row r="72" s="1" customFormat="1" ht="13.9" customHeight="1" x14ac:dyDescent="0.2"/>
    <row r="73" s="1" customFormat="1" ht="13.9" customHeight="1" x14ac:dyDescent="0.2"/>
    <row r="74" s="1" customFormat="1" ht="13.9" customHeight="1" x14ac:dyDescent="0.2"/>
    <row r="75" s="1" customFormat="1" ht="13.9" customHeight="1" x14ac:dyDescent="0.2"/>
    <row r="76" s="1" customFormat="1" ht="13.9" customHeight="1" x14ac:dyDescent="0.2"/>
    <row r="77" s="1" customFormat="1" ht="13.9" customHeight="1" x14ac:dyDescent="0.2"/>
    <row r="78" s="1" customFormat="1" ht="13.9" customHeight="1" x14ac:dyDescent="0.2"/>
    <row r="79" s="1" customFormat="1" ht="13.9" customHeight="1" x14ac:dyDescent="0.2"/>
    <row r="80" s="1" customFormat="1" ht="13.9" customHeight="1" x14ac:dyDescent="0.2"/>
    <row r="81" s="1" customFormat="1" ht="13.9" customHeight="1" x14ac:dyDescent="0.2"/>
    <row r="82" s="1" customFormat="1" ht="13.9" customHeight="1" x14ac:dyDescent="0.2"/>
    <row r="83" s="1" customFormat="1" ht="13.9" customHeight="1" x14ac:dyDescent="0.2"/>
    <row r="84" s="1" customFormat="1" ht="13.9" customHeight="1" x14ac:dyDescent="0.2"/>
    <row r="85" s="1" customFormat="1" ht="13.9" customHeight="1" x14ac:dyDescent="0.2"/>
    <row r="86" s="1" customFormat="1" ht="13.9" customHeight="1" x14ac:dyDescent="0.2"/>
    <row r="87" s="1" customFormat="1" ht="13.9" customHeight="1" x14ac:dyDescent="0.2"/>
    <row r="88" s="1" customFormat="1" ht="13.9" customHeight="1" x14ac:dyDescent="0.2"/>
    <row r="89" s="1" customFormat="1" ht="13.9" customHeight="1" x14ac:dyDescent="0.2"/>
    <row r="90" s="1" customFormat="1" ht="13.9" customHeight="1" x14ac:dyDescent="0.2"/>
    <row r="91" s="1" customFormat="1" ht="13.9" customHeight="1" x14ac:dyDescent="0.2"/>
    <row r="92" s="1" customFormat="1" ht="13.9" customHeight="1" x14ac:dyDescent="0.2"/>
    <row r="93" s="1" customFormat="1" ht="13.9" customHeight="1" x14ac:dyDescent="0.2"/>
    <row r="94" s="1" customFormat="1" ht="13.9" customHeight="1" x14ac:dyDescent="0.2"/>
    <row r="95" s="1" customFormat="1" ht="13.9" customHeight="1" x14ac:dyDescent="0.2"/>
    <row r="96" s="1" customFormat="1" ht="13.9" customHeight="1" x14ac:dyDescent="0.2"/>
    <row r="97" s="1" customFormat="1" ht="13.9" customHeight="1" x14ac:dyDescent="0.2"/>
    <row r="98" s="1" customFormat="1" ht="13.9" customHeight="1" x14ac:dyDescent="0.2"/>
    <row r="99" s="1" customFormat="1" ht="13.9" customHeight="1" x14ac:dyDescent="0.2"/>
    <row r="100" s="1" customFormat="1" ht="13.9" customHeight="1" x14ac:dyDescent="0.2"/>
    <row r="101" s="1" customFormat="1" ht="13.9" customHeight="1" x14ac:dyDescent="0.2"/>
    <row r="102" s="1" customFormat="1" ht="13.9" customHeight="1" x14ac:dyDescent="0.2"/>
    <row r="103" s="1" customFormat="1" ht="13.9" customHeight="1" x14ac:dyDescent="0.2"/>
    <row r="104" s="1" customFormat="1" ht="13.9" customHeight="1" x14ac:dyDescent="0.2"/>
    <row r="105" s="1" customFormat="1" ht="13.9" customHeight="1" x14ac:dyDescent="0.2"/>
    <row r="106" s="1" customFormat="1" ht="13.9" customHeight="1" x14ac:dyDescent="0.2"/>
    <row r="107" s="1" customFormat="1" ht="13.9" customHeight="1" x14ac:dyDescent="0.2"/>
    <row r="108" s="1" customFormat="1" ht="13.9" customHeight="1" x14ac:dyDescent="0.2"/>
    <row r="109" s="1" customFormat="1" ht="13.9" customHeight="1" x14ac:dyDescent="0.2"/>
    <row r="110" s="1" customFormat="1" ht="13.9" customHeight="1" x14ac:dyDescent="0.2"/>
    <row r="111" s="1" customFormat="1" ht="13.9" customHeight="1" x14ac:dyDescent="0.2"/>
    <row r="112" s="1" customFormat="1" ht="13.9" customHeight="1" x14ac:dyDescent="0.2"/>
    <row r="113" s="1" customFormat="1" ht="13.9" customHeight="1" x14ac:dyDescent="0.2"/>
    <row r="114" s="1" customFormat="1" ht="13.9" customHeight="1" x14ac:dyDescent="0.2"/>
    <row r="115" s="1" customFormat="1" ht="13.9" customHeight="1" x14ac:dyDescent="0.2"/>
    <row r="116" s="1" customFormat="1" ht="13.9" customHeight="1" x14ac:dyDescent="0.2"/>
    <row r="117" s="1" customFormat="1" ht="13.9" customHeight="1" x14ac:dyDescent="0.2"/>
    <row r="118" s="1" customFormat="1" ht="13.9" customHeight="1" x14ac:dyDescent="0.2"/>
    <row r="119" s="1" customFormat="1" ht="13.9" customHeight="1" x14ac:dyDescent="0.2"/>
    <row r="120" s="1" customFormat="1" ht="13.9" customHeight="1" x14ac:dyDescent="0.2"/>
    <row r="121" s="1" customFormat="1" ht="13.9" customHeight="1" x14ac:dyDescent="0.2"/>
    <row r="122" s="1" customFormat="1" ht="13.9" customHeight="1" x14ac:dyDescent="0.2"/>
    <row r="123" s="1" customFormat="1" ht="13.9" customHeight="1" x14ac:dyDescent="0.2"/>
    <row r="124" s="1" customFormat="1" ht="13.9" customHeight="1" x14ac:dyDescent="0.2"/>
    <row r="125" s="1" customFormat="1" ht="13.9" customHeight="1" x14ac:dyDescent="0.2"/>
    <row r="126" s="1" customFormat="1" ht="13.9" customHeight="1" x14ac:dyDescent="0.2"/>
    <row r="127" s="1" customFormat="1" ht="13.9" customHeight="1" x14ac:dyDescent="0.2"/>
    <row r="128" s="1" customFormat="1" ht="13.9" customHeight="1" x14ac:dyDescent="0.2"/>
    <row r="129" s="1" customFormat="1" ht="13.9" customHeight="1" x14ac:dyDescent="0.2"/>
    <row r="130" s="1" customFormat="1" ht="13.9" customHeight="1" x14ac:dyDescent="0.2"/>
    <row r="131" s="1" customFormat="1" ht="13.9" customHeight="1" x14ac:dyDescent="0.2"/>
    <row r="132" s="1" customFormat="1" ht="13.9" customHeight="1" x14ac:dyDescent="0.2"/>
    <row r="133" s="1" customFormat="1" ht="13.9" customHeight="1" x14ac:dyDescent="0.2"/>
    <row r="134" s="1" customFormat="1" ht="13.9" customHeight="1" x14ac:dyDescent="0.2"/>
    <row r="135" s="1" customFormat="1" ht="13.9" customHeight="1" x14ac:dyDescent="0.2"/>
    <row r="136" s="1" customFormat="1" ht="13.9" customHeight="1" x14ac:dyDescent="0.2"/>
    <row r="137" s="1" customFormat="1" ht="13.9" customHeight="1" x14ac:dyDescent="0.2"/>
    <row r="138" s="1" customFormat="1" ht="13.9" customHeight="1" x14ac:dyDescent="0.2"/>
    <row r="139" s="1" customFormat="1" ht="13.9" customHeight="1" x14ac:dyDescent="0.2"/>
    <row r="140" s="1" customFormat="1" ht="13.9" customHeight="1" x14ac:dyDescent="0.2"/>
    <row r="141" s="1" customFormat="1" ht="13.9" customHeight="1" x14ac:dyDescent="0.2"/>
    <row r="142" s="1" customFormat="1" ht="13.9" customHeight="1" x14ac:dyDescent="0.2"/>
    <row r="143" s="1" customFormat="1" ht="13.9" customHeight="1" x14ac:dyDescent="0.2"/>
    <row r="144" s="1" customFormat="1" ht="13.9" customHeight="1" x14ac:dyDescent="0.2"/>
    <row r="145" s="1" customFormat="1" ht="13.9" customHeight="1" x14ac:dyDescent="0.2"/>
    <row r="146" s="1" customFormat="1" ht="13.9" customHeight="1" x14ac:dyDescent="0.2"/>
    <row r="147" s="1" customFormat="1" ht="13.9" customHeight="1" x14ac:dyDescent="0.2"/>
    <row r="148" s="1" customFormat="1" ht="13.9" customHeight="1" x14ac:dyDescent="0.2"/>
    <row r="149" s="1" customFormat="1" ht="13.9" customHeight="1" x14ac:dyDescent="0.2"/>
    <row r="150" s="1" customFormat="1" ht="13.9" customHeight="1" x14ac:dyDescent="0.2"/>
    <row r="151" s="1" customFormat="1" ht="13.9" customHeight="1" x14ac:dyDescent="0.2"/>
    <row r="152" s="1" customFormat="1" ht="13.9" customHeight="1" x14ac:dyDescent="0.2"/>
    <row r="153" s="1" customFormat="1" ht="13.9" customHeight="1" x14ac:dyDescent="0.2"/>
    <row r="154" s="1" customFormat="1" ht="13.9" customHeight="1" x14ac:dyDescent="0.2"/>
    <row r="155" s="1" customFormat="1" ht="13.9" customHeight="1" x14ac:dyDescent="0.2"/>
    <row r="156" s="1" customFormat="1" ht="13.9" customHeight="1" x14ac:dyDescent="0.2"/>
    <row r="157" s="1" customFormat="1" ht="13.9" customHeight="1" x14ac:dyDescent="0.2"/>
    <row r="158" s="1" customFormat="1" ht="13.9" customHeight="1" x14ac:dyDescent="0.2"/>
    <row r="159" s="1" customFormat="1" ht="13.9" customHeight="1" x14ac:dyDescent="0.2"/>
    <row r="160" s="1" customFormat="1" ht="13.9" customHeight="1" x14ac:dyDescent="0.2"/>
    <row r="161" s="1" customFormat="1" ht="13.9" customHeight="1" x14ac:dyDescent="0.2"/>
    <row r="162" s="1" customFormat="1" ht="13.9" customHeight="1" x14ac:dyDescent="0.2"/>
    <row r="163" s="1" customFormat="1" ht="13.9" customHeight="1" x14ac:dyDescent="0.2"/>
    <row r="164" s="1" customFormat="1" ht="13.9" customHeight="1" x14ac:dyDescent="0.2"/>
    <row r="165" s="1" customFormat="1" ht="13.9" customHeight="1" x14ac:dyDescent="0.2"/>
    <row r="166" s="1" customFormat="1" ht="13.9" customHeight="1" x14ac:dyDescent="0.2"/>
    <row r="167" s="1" customFormat="1" ht="13.9" customHeight="1" x14ac:dyDescent="0.2"/>
    <row r="168" s="1" customFormat="1" ht="13.9" customHeight="1" x14ac:dyDescent="0.2"/>
    <row r="169" s="1" customFormat="1" ht="13.9" customHeight="1" x14ac:dyDescent="0.2"/>
    <row r="170" s="1" customFormat="1" ht="13.9" customHeight="1" x14ac:dyDescent="0.2"/>
    <row r="171" s="1" customFormat="1" ht="13.9" customHeight="1" x14ac:dyDescent="0.2"/>
    <row r="172" s="1" customFormat="1" ht="13.9" customHeight="1" x14ac:dyDescent="0.2"/>
    <row r="173" s="1" customFormat="1" ht="13.9" customHeight="1" x14ac:dyDescent="0.2"/>
    <row r="174" s="1" customFormat="1" ht="13.9" customHeight="1" x14ac:dyDescent="0.2"/>
    <row r="175" s="1" customFormat="1" ht="13.9" customHeight="1" x14ac:dyDescent="0.2"/>
    <row r="176" s="1" customFormat="1" ht="13.9" customHeight="1" x14ac:dyDescent="0.2"/>
    <row r="177" s="1" customFormat="1" ht="13.9" customHeight="1" x14ac:dyDescent="0.2"/>
    <row r="178" s="1" customFormat="1" ht="13.9" customHeight="1" x14ac:dyDescent="0.2"/>
    <row r="179" s="1" customFormat="1" ht="13.9" customHeight="1" x14ac:dyDescent="0.2"/>
    <row r="180" s="1" customFormat="1" ht="13.9" customHeight="1" x14ac:dyDescent="0.2"/>
    <row r="181" s="1" customFormat="1" ht="13.9" customHeight="1" x14ac:dyDescent="0.2"/>
    <row r="182" s="1" customFormat="1" ht="13.9" customHeight="1" x14ac:dyDescent="0.2"/>
    <row r="183" s="1" customFormat="1" ht="13.9" customHeight="1" x14ac:dyDescent="0.2"/>
    <row r="184" s="1" customFormat="1" ht="13.9" customHeight="1" x14ac:dyDescent="0.2"/>
    <row r="185" s="1" customFormat="1" ht="13.9" customHeight="1" x14ac:dyDescent="0.2"/>
    <row r="186" s="1" customFormat="1" ht="13.9" customHeight="1" x14ac:dyDescent="0.2"/>
    <row r="187" s="1" customFormat="1" ht="13.9" customHeight="1" x14ac:dyDescent="0.2"/>
    <row r="188" s="1" customFormat="1" ht="13.9" customHeight="1" x14ac:dyDescent="0.2"/>
    <row r="189" s="1" customFormat="1" ht="13.9" customHeight="1" x14ac:dyDescent="0.2"/>
    <row r="190" s="1" customFormat="1" ht="13.9" customHeight="1" x14ac:dyDescent="0.2"/>
    <row r="191" s="1" customFormat="1" ht="13.9" customHeight="1" x14ac:dyDescent="0.2"/>
    <row r="192" s="1" customFormat="1" ht="13.9" customHeight="1" x14ac:dyDescent="0.2"/>
    <row r="193" s="1" customFormat="1" ht="13.9" customHeight="1" x14ac:dyDescent="0.2"/>
    <row r="194" s="1" customFormat="1" ht="13.9" customHeight="1" x14ac:dyDescent="0.2"/>
    <row r="195" s="1" customFormat="1" ht="13.9" customHeight="1" x14ac:dyDescent="0.2"/>
    <row r="196" s="1" customFormat="1" ht="13.9" customHeight="1" x14ac:dyDescent="0.2"/>
    <row r="197" s="1" customFormat="1" ht="13.9" customHeight="1" x14ac:dyDescent="0.2"/>
    <row r="198" s="1" customFormat="1" ht="13.9" customHeight="1" x14ac:dyDescent="0.2"/>
    <row r="199" s="1" customFormat="1" ht="13.9" customHeight="1" x14ac:dyDescent="0.2"/>
    <row r="200" s="1" customFormat="1" ht="13.9" customHeight="1" x14ac:dyDescent="0.2"/>
    <row r="201" s="1" customFormat="1" ht="13.9" customHeight="1" x14ac:dyDescent="0.2"/>
    <row r="202" s="1" customFormat="1" ht="13.9" customHeight="1" x14ac:dyDescent="0.2"/>
    <row r="203" s="1" customFormat="1" ht="13.9" customHeight="1" x14ac:dyDescent="0.2"/>
    <row r="204" s="1" customFormat="1" ht="13.9" customHeight="1" x14ac:dyDescent="0.2"/>
    <row r="205" s="1" customFormat="1" ht="13.9" customHeight="1" x14ac:dyDescent="0.2"/>
    <row r="206" s="1" customFormat="1" ht="13.9" customHeight="1" x14ac:dyDescent="0.2"/>
    <row r="207" s="1" customFormat="1" ht="13.9" customHeight="1" x14ac:dyDescent="0.2"/>
    <row r="208" s="1" customFormat="1" ht="13.9" customHeight="1" x14ac:dyDescent="0.2"/>
    <row r="209" s="1" customFormat="1" ht="13.9" customHeight="1" x14ac:dyDescent="0.2"/>
    <row r="210" s="1" customFormat="1" ht="13.9" customHeight="1" x14ac:dyDescent="0.2"/>
    <row r="211" s="1" customFormat="1" ht="13.9" customHeight="1" x14ac:dyDescent="0.2"/>
    <row r="212" s="1" customFormat="1" ht="13.9" customHeight="1" x14ac:dyDescent="0.2"/>
    <row r="213" s="1" customFormat="1" ht="13.9" customHeight="1" x14ac:dyDescent="0.2"/>
    <row r="214" s="1" customFormat="1" ht="13.9" customHeight="1" x14ac:dyDescent="0.2"/>
    <row r="215" s="1" customFormat="1" ht="13.9" customHeight="1" x14ac:dyDescent="0.2"/>
    <row r="216" s="1" customFormat="1" ht="13.9" customHeight="1" x14ac:dyDescent="0.2"/>
    <row r="217" s="1" customFormat="1" ht="13.9" customHeight="1" x14ac:dyDescent="0.2"/>
    <row r="218" s="1" customFormat="1" ht="13.9" customHeight="1" x14ac:dyDescent="0.2"/>
    <row r="219" s="1" customFormat="1" ht="13.9" customHeight="1" x14ac:dyDescent="0.2"/>
    <row r="220" s="1" customFormat="1" ht="13.9" customHeight="1" x14ac:dyDescent="0.2"/>
    <row r="221" s="1" customFormat="1" ht="13.9" customHeight="1" x14ac:dyDescent="0.2"/>
    <row r="222" s="1" customFormat="1" ht="13.9" customHeight="1" x14ac:dyDescent="0.2"/>
    <row r="223" s="1" customFormat="1" ht="13.9" customHeight="1" x14ac:dyDescent="0.2"/>
    <row r="224" s="1" customFormat="1" ht="13.9" customHeight="1" x14ac:dyDescent="0.2"/>
    <row r="225" s="1" customFormat="1" ht="13.9" customHeight="1" x14ac:dyDescent="0.2"/>
    <row r="226" s="1" customFormat="1" ht="13.9" customHeight="1" x14ac:dyDescent="0.2"/>
    <row r="227" s="1" customFormat="1" ht="13.9" customHeight="1" x14ac:dyDescent="0.2"/>
    <row r="228" s="1" customFormat="1" ht="13.9" customHeight="1" x14ac:dyDescent="0.2"/>
    <row r="229" s="1" customFormat="1" ht="13.9" customHeight="1" x14ac:dyDescent="0.2"/>
    <row r="230" s="1" customFormat="1" ht="13.9" customHeight="1" x14ac:dyDescent="0.2"/>
    <row r="231" s="1" customFormat="1" ht="13.9" customHeight="1" x14ac:dyDescent="0.2"/>
    <row r="232" s="1" customFormat="1" ht="13.9" customHeight="1" x14ac:dyDescent="0.2"/>
    <row r="233" s="1" customFormat="1" ht="13.9" customHeight="1" x14ac:dyDescent="0.2"/>
    <row r="234" s="1" customFormat="1" ht="13.9" customHeight="1" x14ac:dyDescent="0.2"/>
    <row r="235" s="1" customFormat="1" ht="13.9" customHeight="1" x14ac:dyDescent="0.2"/>
    <row r="236" s="1" customFormat="1" ht="13.9" customHeight="1" x14ac:dyDescent="0.2"/>
    <row r="237" s="1" customFormat="1" ht="13.9" customHeight="1" x14ac:dyDescent="0.2"/>
    <row r="238" s="1" customFormat="1" ht="13.9" customHeight="1" x14ac:dyDescent="0.2"/>
    <row r="239" s="1" customFormat="1" ht="13.9" customHeight="1" x14ac:dyDescent="0.2"/>
    <row r="240" s="1" customFormat="1" ht="13.9" customHeight="1" x14ac:dyDescent="0.2"/>
    <row r="241" s="1" customFormat="1" ht="13.9" customHeight="1" x14ac:dyDescent="0.2"/>
    <row r="242" s="1" customFormat="1" ht="13.9" customHeight="1" x14ac:dyDescent="0.2"/>
    <row r="243" s="1" customFormat="1" ht="13.9" customHeight="1" x14ac:dyDescent="0.2"/>
    <row r="244" s="1" customFormat="1" ht="13.9" customHeight="1" x14ac:dyDescent="0.2"/>
    <row r="245" s="1" customFormat="1" ht="13.9" customHeight="1" x14ac:dyDescent="0.2"/>
    <row r="246" s="1" customFormat="1" ht="13.9" customHeight="1" x14ac:dyDescent="0.2"/>
    <row r="247" s="1" customFormat="1" ht="13.9" customHeight="1" x14ac:dyDescent="0.2"/>
    <row r="248" s="1" customFormat="1" ht="13.9" customHeight="1" x14ac:dyDescent="0.2"/>
    <row r="249" s="1" customFormat="1" ht="13.9" customHeight="1" x14ac:dyDescent="0.2"/>
    <row r="250" s="1" customFormat="1" ht="13.9" customHeight="1" x14ac:dyDescent="0.2"/>
    <row r="251" s="1" customFormat="1" ht="13.9" customHeight="1" x14ac:dyDescent="0.2"/>
    <row r="252" s="1" customFormat="1" ht="13.9" customHeight="1" x14ac:dyDescent="0.2"/>
    <row r="253" s="1" customFormat="1" ht="13.9" customHeight="1" x14ac:dyDescent="0.2"/>
    <row r="254" s="1" customFormat="1" ht="13.9" customHeight="1" x14ac:dyDescent="0.2"/>
    <row r="255" s="1" customFormat="1" ht="13.9" customHeight="1" x14ac:dyDescent="0.2"/>
    <row r="256" s="1" customFormat="1" ht="13.9" customHeight="1" x14ac:dyDescent="0.2"/>
    <row r="257" s="1" customFormat="1" ht="13.9" customHeight="1" x14ac:dyDescent="0.2"/>
    <row r="258" s="1" customFormat="1" ht="13.9" customHeight="1" x14ac:dyDescent="0.2"/>
    <row r="259" s="1" customFormat="1" ht="13.9" customHeight="1" x14ac:dyDescent="0.2"/>
    <row r="260" s="1" customFormat="1" ht="13.9" customHeight="1" x14ac:dyDescent="0.2"/>
    <row r="261" s="1" customFormat="1" ht="13.9" customHeight="1" x14ac:dyDescent="0.2"/>
    <row r="262" s="1" customFormat="1" ht="13.9" customHeight="1" x14ac:dyDescent="0.2"/>
    <row r="263" s="1" customFormat="1" ht="13.9" customHeight="1" x14ac:dyDescent="0.2"/>
    <row r="264" s="1" customFormat="1" ht="13.9" customHeight="1" x14ac:dyDescent="0.2"/>
    <row r="265" s="1" customFormat="1" ht="13.9" customHeight="1" x14ac:dyDescent="0.2"/>
    <row r="266" s="1" customFormat="1" ht="13.9" customHeight="1" x14ac:dyDescent="0.2"/>
    <row r="267" s="1" customFormat="1" ht="13.9" customHeight="1" x14ac:dyDescent="0.2"/>
    <row r="268" s="1" customFormat="1" ht="13.9" customHeight="1" x14ac:dyDescent="0.2"/>
    <row r="269" s="1" customFormat="1" ht="13.9" customHeight="1" x14ac:dyDescent="0.2"/>
    <row r="270" s="1" customFormat="1" ht="13.9" customHeight="1" x14ac:dyDescent="0.2"/>
    <row r="271" s="1" customFormat="1" ht="13.9" customHeight="1" x14ac:dyDescent="0.2"/>
    <row r="272" s="1" customFormat="1" ht="13.9" customHeight="1" x14ac:dyDescent="0.2"/>
    <row r="273" s="1" customFormat="1" ht="13.9" customHeight="1" x14ac:dyDescent="0.2"/>
    <row r="274" s="1" customFormat="1" ht="13.9" customHeight="1" x14ac:dyDescent="0.2"/>
    <row r="275" s="1" customFormat="1" ht="13.9" customHeight="1" x14ac:dyDescent="0.2"/>
    <row r="276" s="1" customFormat="1" ht="13.9" customHeight="1" x14ac:dyDescent="0.2"/>
    <row r="277" s="1" customFormat="1" ht="13.9" customHeight="1" x14ac:dyDescent="0.2"/>
    <row r="278" s="1" customFormat="1" ht="13.9" customHeight="1" x14ac:dyDescent="0.2"/>
    <row r="279" s="1" customFormat="1" ht="13.9" customHeight="1" x14ac:dyDescent="0.2"/>
    <row r="280" s="1" customFormat="1" ht="13.9" customHeight="1" x14ac:dyDescent="0.2"/>
    <row r="281" s="1" customFormat="1" ht="13.9" customHeight="1" x14ac:dyDescent="0.2"/>
    <row r="282" s="1" customFormat="1" ht="13.9" customHeight="1" x14ac:dyDescent="0.2"/>
    <row r="283" s="1" customFormat="1" ht="13.9" customHeight="1" x14ac:dyDescent="0.2"/>
    <row r="284" s="1" customFormat="1" ht="13.9" customHeight="1" x14ac:dyDescent="0.2"/>
    <row r="285" s="1" customFormat="1" ht="13.9" customHeight="1" x14ac:dyDescent="0.2"/>
    <row r="286" s="1" customFormat="1" ht="13.9" customHeight="1" x14ac:dyDescent="0.2"/>
    <row r="287" s="1" customFormat="1" ht="13.9" customHeight="1" x14ac:dyDescent="0.2"/>
    <row r="288" s="1" customFormat="1" ht="13.9" customHeight="1" x14ac:dyDescent="0.2"/>
    <row r="289" s="1" customFormat="1" ht="13.9" customHeight="1" x14ac:dyDescent="0.2"/>
    <row r="290" s="1" customFormat="1" ht="13.9" customHeight="1" x14ac:dyDescent="0.2"/>
    <row r="291" s="1" customFormat="1" ht="13.9" customHeight="1" x14ac:dyDescent="0.2"/>
    <row r="292" s="1" customFormat="1" ht="13.9" customHeight="1" x14ac:dyDescent="0.2"/>
    <row r="293" s="1" customFormat="1" ht="13.9" customHeight="1" x14ac:dyDescent="0.2"/>
    <row r="294" s="1" customFormat="1" ht="13.9" customHeight="1" x14ac:dyDescent="0.2"/>
    <row r="295" s="1" customFormat="1" ht="13.9" customHeight="1" x14ac:dyDescent="0.2"/>
    <row r="296" s="1" customFormat="1" ht="13.9" customHeight="1" x14ac:dyDescent="0.2"/>
    <row r="297" s="1" customFormat="1" ht="13.9" customHeight="1" x14ac:dyDescent="0.2"/>
    <row r="298" s="1" customFormat="1" ht="13.9" customHeight="1" x14ac:dyDescent="0.2"/>
    <row r="299" s="1" customFormat="1" ht="13.9" customHeight="1" x14ac:dyDescent="0.2"/>
    <row r="300" s="1" customFormat="1" ht="13.9" customHeight="1" x14ac:dyDescent="0.2"/>
    <row r="301" s="1" customFormat="1" ht="13.9" customHeight="1" x14ac:dyDescent="0.2"/>
    <row r="302" s="1" customFormat="1" ht="13.9" customHeight="1" x14ac:dyDescent="0.2"/>
    <row r="303" s="1" customFormat="1" ht="13.9" customHeight="1" x14ac:dyDescent="0.2"/>
    <row r="304" s="1" customFormat="1" ht="13.9" customHeight="1" x14ac:dyDescent="0.2"/>
    <row r="305" s="1" customFormat="1" ht="13.9" customHeight="1" x14ac:dyDescent="0.2"/>
    <row r="306" s="1" customFormat="1" ht="13.9" customHeight="1" x14ac:dyDescent="0.2"/>
    <row r="307" s="1" customFormat="1" ht="13.9" customHeight="1" x14ac:dyDescent="0.2"/>
    <row r="308" s="1" customFormat="1" ht="13.9" customHeight="1" x14ac:dyDescent="0.2"/>
    <row r="309" s="1" customFormat="1" ht="13.9" customHeight="1" x14ac:dyDescent="0.2"/>
    <row r="310" s="1" customFormat="1" ht="13.9" customHeight="1" x14ac:dyDescent="0.2"/>
    <row r="311" s="1" customFormat="1" ht="13.9" customHeight="1" x14ac:dyDescent="0.2"/>
    <row r="312" s="1" customFormat="1" ht="13.9" customHeight="1" x14ac:dyDescent="0.2"/>
    <row r="313" s="1" customFormat="1" ht="13.9" customHeight="1" x14ac:dyDescent="0.2"/>
    <row r="314" s="1" customFormat="1" ht="13.9" customHeight="1" x14ac:dyDescent="0.2"/>
    <row r="315" s="1" customFormat="1" ht="13.9" customHeight="1" x14ac:dyDescent="0.2"/>
    <row r="316" s="1" customFormat="1" ht="13.9" customHeight="1" x14ac:dyDescent="0.2"/>
    <row r="317" s="1" customFormat="1" ht="13.9" customHeight="1" x14ac:dyDescent="0.2"/>
    <row r="318" s="1" customFormat="1" ht="13.9" customHeight="1" x14ac:dyDescent="0.2"/>
    <row r="319" s="1" customFormat="1" ht="13.9" customHeight="1" x14ac:dyDescent="0.2"/>
    <row r="320" s="1" customFormat="1" ht="13.9" customHeight="1" x14ac:dyDescent="0.2"/>
    <row r="321" s="1" customFormat="1" ht="13.9" customHeight="1" x14ac:dyDescent="0.2"/>
    <row r="322" s="1" customFormat="1" ht="13.9" customHeight="1" x14ac:dyDescent="0.2"/>
    <row r="323" s="1" customFormat="1" ht="13.9" customHeight="1" x14ac:dyDescent="0.2"/>
    <row r="324" s="1" customFormat="1" ht="13.9" customHeight="1" x14ac:dyDescent="0.2"/>
    <row r="325" s="1" customFormat="1" ht="13.9" customHeight="1" x14ac:dyDescent="0.2"/>
    <row r="326" s="1" customFormat="1" ht="13.9" customHeight="1" x14ac:dyDescent="0.2"/>
    <row r="327" s="1" customFormat="1" ht="13.9" customHeight="1" x14ac:dyDescent="0.2"/>
    <row r="328" s="1" customFormat="1" ht="13.9" customHeight="1" x14ac:dyDescent="0.2"/>
    <row r="329" s="1" customFormat="1" ht="13.9" customHeight="1" x14ac:dyDescent="0.2"/>
    <row r="330" s="1" customFormat="1" ht="13.9" customHeight="1" x14ac:dyDescent="0.2"/>
    <row r="331" s="1" customFormat="1" ht="13.9" customHeight="1" x14ac:dyDescent="0.2"/>
    <row r="332" s="1" customFormat="1" ht="13.9" customHeight="1" x14ac:dyDescent="0.2"/>
    <row r="333" s="1" customFormat="1" ht="13.9" customHeight="1" x14ac:dyDescent="0.2"/>
    <row r="334" s="1" customFormat="1" ht="13.9" customHeight="1" x14ac:dyDescent="0.2"/>
    <row r="335" s="1" customFormat="1" ht="13.9" customHeight="1" x14ac:dyDescent="0.2"/>
    <row r="336" s="1" customFormat="1" ht="13.9" customHeight="1" x14ac:dyDescent="0.2"/>
    <row r="337" s="1" customFormat="1" ht="13.9" customHeight="1" x14ac:dyDescent="0.2"/>
    <row r="338" s="1" customFormat="1" ht="13.9" customHeight="1" x14ac:dyDescent="0.2"/>
    <row r="339" s="1" customFormat="1" ht="13.9" customHeight="1" x14ac:dyDescent="0.2"/>
    <row r="340" s="1" customFormat="1" ht="13.9" customHeight="1" x14ac:dyDescent="0.2"/>
    <row r="341" s="1" customFormat="1" ht="13.9" customHeight="1" x14ac:dyDescent="0.2"/>
    <row r="342" s="1" customFormat="1" ht="13.9" customHeight="1" x14ac:dyDescent="0.2"/>
    <row r="343" s="1" customFormat="1" ht="13.9" customHeight="1" x14ac:dyDescent="0.2"/>
    <row r="344" s="1" customFormat="1" ht="13.9" customHeight="1" x14ac:dyDescent="0.2"/>
    <row r="345" s="1" customFormat="1" ht="13.9" customHeight="1" x14ac:dyDescent="0.2"/>
    <row r="346" s="1" customFormat="1" ht="13.9" customHeight="1" x14ac:dyDescent="0.2"/>
    <row r="347" s="1" customFormat="1" ht="13.9" customHeight="1" x14ac:dyDescent="0.2"/>
    <row r="348" s="1" customFormat="1" ht="13.9" customHeight="1" x14ac:dyDescent="0.2"/>
    <row r="349" s="1" customFormat="1" ht="13.9" customHeight="1" x14ac:dyDescent="0.2"/>
    <row r="350" s="1" customFormat="1" ht="13.9" customHeight="1" x14ac:dyDescent="0.2"/>
    <row r="351" s="1" customFormat="1" ht="13.9" customHeight="1" x14ac:dyDescent="0.2"/>
    <row r="352" s="1" customFormat="1" ht="13.9" customHeight="1" x14ac:dyDescent="0.2"/>
    <row r="353" s="1" customFormat="1" ht="13.9" customHeight="1" x14ac:dyDescent="0.2"/>
    <row r="354" s="1" customFormat="1" ht="13.9" customHeight="1" x14ac:dyDescent="0.2"/>
    <row r="355" s="1" customFormat="1" ht="13.9" customHeight="1" x14ac:dyDescent="0.2"/>
    <row r="356" s="1" customFormat="1" ht="13.9" customHeight="1" x14ac:dyDescent="0.2"/>
    <row r="357" s="1" customFormat="1" ht="13.9" customHeight="1" x14ac:dyDescent="0.2"/>
    <row r="358" s="1" customFormat="1" ht="13.9" customHeight="1" x14ac:dyDescent="0.2"/>
    <row r="359" s="1" customFormat="1" ht="13.9" customHeight="1" x14ac:dyDescent="0.2"/>
    <row r="360" s="1" customFormat="1" ht="13.9" customHeight="1" x14ac:dyDescent="0.2"/>
    <row r="361" s="1" customFormat="1" ht="13.9" customHeight="1" x14ac:dyDescent="0.2"/>
    <row r="362" s="1" customFormat="1" ht="13.9" customHeight="1" x14ac:dyDescent="0.2"/>
    <row r="363" s="1" customFormat="1" ht="13.9" customHeight="1" x14ac:dyDescent="0.2"/>
    <row r="364" s="1" customFormat="1" ht="13.9" customHeight="1" x14ac:dyDescent="0.2"/>
    <row r="365" s="1" customFormat="1" ht="13.9" customHeight="1" x14ac:dyDescent="0.2"/>
    <row r="366" s="1" customFormat="1" ht="13.9" customHeight="1" x14ac:dyDescent="0.2"/>
    <row r="367" s="1" customFormat="1" ht="13.9" customHeight="1" x14ac:dyDescent="0.2"/>
    <row r="368" s="1" customFormat="1" ht="13.9" customHeight="1" x14ac:dyDescent="0.2"/>
    <row r="369" s="1" customFormat="1" ht="13.9" customHeight="1" x14ac:dyDescent="0.2"/>
    <row r="370" s="1" customFormat="1" ht="13.9" customHeight="1" x14ac:dyDescent="0.2"/>
    <row r="371" s="1" customFormat="1" ht="13.9" customHeight="1" x14ac:dyDescent="0.2"/>
    <row r="372" s="1" customFormat="1" ht="13.9" customHeight="1" x14ac:dyDescent="0.2"/>
    <row r="373" s="1" customFormat="1" ht="13.9" customHeight="1" x14ac:dyDescent="0.2"/>
    <row r="374" s="1" customFormat="1" ht="13.9" customHeight="1" x14ac:dyDescent="0.2"/>
    <row r="375" s="1" customFormat="1" ht="13.9" customHeight="1" x14ac:dyDescent="0.2"/>
    <row r="376" s="1" customFormat="1" ht="13.9" customHeight="1" x14ac:dyDescent="0.2"/>
    <row r="377" s="1" customFormat="1" ht="13.9" customHeight="1" x14ac:dyDescent="0.2"/>
    <row r="378" s="1" customFormat="1" ht="13.9" customHeight="1" x14ac:dyDescent="0.2"/>
    <row r="379" s="1" customFormat="1" ht="13.9" customHeight="1" x14ac:dyDescent="0.2"/>
    <row r="380" s="1" customFormat="1" ht="13.9" customHeight="1" x14ac:dyDescent="0.2"/>
    <row r="381" s="1" customFormat="1" ht="13.9" customHeight="1" x14ac:dyDescent="0.2"/>
    <row r="382" s="1" customFormat="1" ht="13.9" customHeight="1" x14ac:dyDescent="0.2"/>
    <row r="383" s="1" customFormat="1" ht="13.9" customHeight="1" x14ac:dyDescent="0.2"/>
    <row r="384" s="1" customFormat="1" ht="13.9" customHeight="1" x14ac:dyDescent="0.2"/>
    <row r="385" s="1" customFormat="1" ht="13.9" customHeight="1" x14ac:dyDescent="0.2"/>
    <row r="386" s="1" customFormat="1" ht="13.9" customHeight="1" x14ac:dyDescent="0.2"/>
    <row r="387" s="1" customFormat="1" ht="13.9" customHeight="1" x14ac:dyDescent="0.2"/>
    <row r="388" s="1" customFormat="1" ht="13.9" customHeight="1" x14ac:dyDescent="0.2"/>
    <row r="389" s="1" customFormat="1" ht="13.9" customHeight="1" x14ac:dyDescent="0.2"/>
    <row r="390" s="1" customFormat="1" ht="13.9" customHeight="1" x14ac:dyDescent="0.2"/>
    <row r="391" s="1" customFormat="1" ht="13.9" customHeight="1" x14ac:dyDescent="0.2"/>
    <row r="392" s="1" customFormat="1" ht="13.9" customHeight="1" x14ac:dyDescent="0.2"/>
    <row r="393" s="1" customFormat="1" ht="13.9" customHeight="1" x14ac:dyDescent="0.2"/>
    <row r="394" s="1" customFormat="1" ht="13.9" customHeight="1" x14ac:dyDescent="0.2"/>
    <row r="395" s="1" customFormat="1" ht="13.9" customHeight="1" x14ac:dyDescent="0.2"/>
    <row r="396" s="1" customFormat="1" ht="13.9" customHeight="1" x14ac:dyDescent="0.2"/>
    <row r="397" s="1" customFormat="1" ht="13.9" customHeight="1" x14ac:dyDescent="0.2"/>
    <row r="398" s="1" customFormat="1" ht="13.9" customHeight="1" x14ac:dyDescent="0.2"/>
    <row r="399" s="1" customFormat="1" ht="13.9" customHeight="1" x14ac:dyDescent="0.2"/>
    <row r="400" s="1" customFormat="1" ht="13.9" customHeight="1" x14ac:dyDescent="0.2"/>
    <row r="401" s="1" customFormat="1" ht="13.9" customHeight="1" x14ac:dyDescent="0.2"/>
    <row r="402" s="1" customFormat="1" ht="13.9" customHeight="1" x14ac:dyDescent="0.2"/>
    <row r="403" s="1" customFormat="1" ht="13.9" customHeight="1" x14ac:dyDescent="0.2"/>
    <row r="404" s="1" customFormat="1" ht="13.9" customHeight="1" x14ac:dyDescent="0.2"/>
    <row r="405" s="1" customFormat="1" ht="13.9" customHeight="1" x14ac:dyDescent="0.2"/>
    <row r="406" s="1" customFormat="1" ht="13.9" customHeight="1" x14ac:dyDescent="0.2"/>
    <row r="407" s="1" customFormat="1" ht="13.9" customHeight="1" x14ac:dyDescent="0.2"/>
    <row r="408" s="1" customFormat="1" ht="13.9" customHeight="1" x14ac:dyDescent="0.2"/>
    <row r="409" s="1" customFormat="1" ht="13.9" customHeight="1" x14ac:dyDescent="0.2"/>
    <row r="410" s="1" customFormat="1" ht="13.9" customHeight="1" x14ac:dyDescent="0.2"/>
    <row r="411" s="1" customFormat="1" ht="13.9" customHeight="1" x14ac:dyDescent="0.2"/>
    <row r="412" s="1" customFormat="1" ht="13.9" customHeight="1" x14ac:dyDescent="0.2"/>
    <row r="413" s="1" customFormat="1" ht="13.9" customHeight="1" x14ac:dyDescent="0.2"/>
    <row r="414" s="1" customFormat="1" ht="13.9" customHeight="1" x14ac:dyDescent="0.2"/>
    <row r="415" s="1" customFormat="1" ht="13.9" customHeight="1" x14ac:dyDescent="0.2"/>
    <row r="416" s="1" customFormat="1" ht="13.9" customHeight="1" x14ac:dyDescent="0.2"/>
    <row r="417" s="1" customFormat="1" ht="13.9" customHeight="1" x14ac:dyDescent="0.2"/>
    <row r="418" s="1" customFormat="1" ht="13.9" customHeight="1" x14ac:dyDescent="0.2"/>
    <row r="419" s="1" customFormat="1" ht="13.9" customHeight="1" x14ac:dyDescent="0.2"/>
    <row r="420" s="1" customFormat="1" ht="13.9" customHeight="1" x14ac:dyDescent="0.2"/>
    <row r="421" s="1" customFormat="1" ht="13.9" customHeight="1" x14ac:dyDescent="0.2"/>
    <row r="422" s="1" customFormat="1" ht="13.9" customHeight="1" x14ac:dyDescent="0.2"/>
    <row r="423" s="1" customFormat="1" ht="13.9" customHeight="1" x14ac:dyDescent="0.2"/>
    <row r="424" s="1" customFormat="1" ht="13.9" customHeight="1" x14ac:dyDescent="0.2"/>
    <row r="425" s="1" customFormat="1" ht="13.9" customHeight="1" x14ac:dyDescent="0.2"/>
    <row r="426" s="1" customFormat="1" ht="13.9" customHeight="1" x14ac:dyDescent="0.2"/>
    <row r="427" s="1" customFormat="1" ht="13.9" customHeight="1" x14ac:dyDescent="0.2"/>
    <row r="428" s="1" customFormat="1" ht="13.9" customHeight="1" x14ac:dyDescent="0.2"/>
    <row r="429" s="1" customFormat="1" ht="13.9" customHeight="1" x14ac:dyDescent="0.2"/>
    <row r="430" s="1" customFormat="1" ht="13.9" customHeight="1" x14ac:dyDescent="0.2"/>
    <row r="431" s="1" customFormat="1" ht="13.9" customHeight="1" x14ac:dyDescent="0.2"/>
    <row r="432" s="1" customFormat="1" ht="13.9" customHeight="1" x14ac:dyDescent="0.2"/>
    <row r="433" s="1" customFormat="1" ht="13.9" customHeight="1" x14ac:dyDescent="0.2"/>
    <row r="434" s="1" customFormat="1" ht="13.9" customHeight="1" x14ac:dyDescent="0.2"/>
    <row r="435" s="1" customFormat="1" ht="13.9" customHeight="1" x14ac:dyDescent="0.2"/>
    <row r="436" s="1" customFormat="1" ht="13.9" customHeight="1" x14ac:dyDescent="0.2"/>
    <row r="437" s="1" customFormat="1" ht="13.9" customHeight="1" x14ac:dyDescent="0.2"/>
    <row r="438" s="1" customFormat="1" ht="13.9" customHeight="1" x14ac:dyDescent="0.2"/>
    <row r="439" s="1" customFormat="1" ht="13.9" customHeight="1" x14ac:dyDescent="0.2"/>
    <row r="440" s="1" customFormat="1" ht="13.9" customHeight="1" x14ac:dyDescent="0.2"/>
    <row r="441" s="1" customFormat="1" ht="13.9" customHeight="1" x14ac:dyDescent="0.2"/>
    <row r="442" s="1" customFormat="1" ht="13.9" customHeight="1" x14ac:dyDescent="0.2"/>
    <row r="443" s="1" customFormat="1" ht="13.9" customHeight="1" x14ac:dyDescent="0.2"/>
    <row r="444" s="1" customFormat="1" ht="13.9" customHeight="1" x14ac:dyDescent="0.2"/>
    <row r="445" s="1" customFormat="1" ht="13.9" customHeight="1" x14ac:dyDescent="0.2"/>
    <row r="446" s="1" customFormat="1" ht="13.9" customHeight="1" x14ac:dyDescent="0.2"/>
    <row r="447" s="1" customFormat="1" ht="13.9" customHeight="1" x14ac:dyDescent="0.2"/>
    <row r="448" s="1" customFormat="1" ht="13.9" customHeight="1" x14ac:dyDescent="0.2"/>
    <row r="449" s="1" customFormat="1" ht="13.9" customHeight="1" x14ac:dyDescent="0.2"/>
    <row r="450" s="1" customFormat="1" ht="13.9" customHeight="1" x14ac:dyDescent="0.2"/>
    <row r="451" s="1" customFormat="1" ht="13.9" customHeight="1" x14ac:dyDescent="0.2"/>
    <row r="452" s="1" customFormat="1" ht="13.9" customHeight="1" x14ac:dyDescent="0.2"/>
    <row r="453" s="1" customFormat="1" ht="13.9" customHeight="1" x14ac:dyDescent="0.2"/>
    <row r="454" s="1" customFormat="1" ht="13.9" customHeight="1" x14ac:dyDescent="0.2"/>
    <row r="455" s="1" customFormat="1" ht="13.9" customHeight="1" x14ac:dyDescent="0.2"/>
    <row r="456" s="1" customFormat="1" ht="13.9" customHeight="1" x14ac:dyDescent="0.2"/>
    <row r="457" s="1" customFormat="1" ht="13.9" customHeight="1" x14ac:dyDescent="0.2"/>
    <row r="458" s="1" customFormat="1" ht="13.9" customHeight="1" x14ac:dyDescent="0.2"/>
    <row r="459" s="1" customFormat="1" ht="13.9" customHeight="1" x14ac:dyDescent="0.2"/>
    <row r="460" s="1" customFormat="1" ht="13.9" customHeight="1" x14ac:dyDescent="0.2"/>
    <row r="461" s="1" customFormat="1" ht="13.9" customHeight="1" x14ac:dyDescent="0.2"/>
    <row r="462" s="1" customFormat="1" ht="13.9" customHeight="1" x14ac:dyDescent="0.2"/>
    <row r="463" s="1" customFormat="1" ht="13.9" customHeight="1" x14ac:dyDescent="0.2"/>
    <row r="464" s="1" customFormat="1" ht="13.9" customHeight="1" x14ac:dyDescent="0.2"/>
    <row r="465" s="1" customFormat="1" ht="13.9" customHeight="1" x14ac:dyDescent="0.2"/>
    <row r="466" s="1" customFormat="1" ht="13.9" customHeight="1" x14ac:dyDescent="0.2"/>
    <row r="467" s="1" customFormat="1" ht="13.9" customHeight="1" x14ac:dyDescent="0.2"/>
    <row r="468" s="1" customFormat="1" ht="13.9" customHeight="1" x14ac:dyDescent="0.2"/>
    <row r="469" s="1" customFormat="1" ht="13.9" customHeight="1" x14ac:dyDescent="0.2"/>
    <row r="470" s="1" customFormat="1" ht="13.9" customHeight="1" x14ac:dyDescent="0.2"/>
    <row r="471" s="1" customFormat="1" ht="13.9" customHeight="1" x14ac:dyDescent="0.2"/>
    <row r="472" s="1" customFormat="1" ht="13.9" customHeight="1" x14ac:dyDescent="0.2"/>
    <row r="473" s="1" customFormat="1" ht="13.9" customHeight="1" x14ac:dyDescent="0.2"/>
    <row r="474" s="1" customFormat="1" ht="13.9" customHeight="1" x14ac:dyDescent="0.2"/>
    <row r="475" s="1" customFormat="1" ht="13.9" customHeight="1" x14ac:dyDescent="0.2"/>
    <row r="476" s="1" customFormat="1" ht="13.9" customHeight="1" x14ac:dyDescent="0.2"/>
    <row r="477" s="1" customFormat="1" ht="13.9" customHeight="1" x14ac:dyDescent="0.2"/>
    <row r="478" s="1" customFormat="1" ht="13.9" customHeight="1" x14ac:dyDescent="0.2"/>
    <row r="479" s="1" customFormat="1" ht="13.9" customHeight="1" x14ac:dyDescent="0.2"/>
    <row r="480" s="1" customFormat="1" ht="13.9" customHeight="1" x14ac:dyDescent="0.2"/>
    <row r="481" s="1" customFormat="1" ht="13.9" customHeight="1" x14ac:dyDescent="0.2"/>
    <row r="482" s="1" customFormat="1" ht="13.9" customHeight="1" x14ac:dyDescent="0.2"/>
    <row r="483" s="1" customFormat="1" ht="13.9" customHeight="1" x14ac:dyDescent="0.2"/>
    <row r="484" s="1" customFormat="1" ht="13.9" customHeight="1" x14ac:dyDescent="0.2"/>
    <row r="485" s="1" customFormat="1" ht="13.9" customHeight="1" x14ac:dyDescent="0.2"/>
    <row r="486" s="1" customFormat="1" ht="13.9" customHeight="1" x14ac:dyDescent="0.2"/>
    <row r="487" s="1" customFormat="1" ht="13.9" customHeight="1" x14ac:dyDescent="0.2"/>
    <row r="488" s="1" customFormat="1" ht="13.9" customHeight="1" x14ac:dyDescent="0.2"/>
    <row r="489" s="1" customFormat="1" ht="13.9" customHeight="1" x14ac:dyDescent="0.2"/>
    <row r="490" s="1" customFormat="1" ht="13.9" customHeight="1" x14ac:dyDescent="0.2"/>
    <row r="491" s="1" customFormat="1" ht="13.9" customHeight="1" x14ac:dyDescent="0.2"/>
    <row r="492" s="1" customFormat="1" ht="13.9" customHeight="1" x14ac:dyDescent="0.2"/>
    <row r="493" s="1" customFormat="1" ht="13.9" customHeight="1" x14ac:dyDescent="0.2"/>
    <row r="494" s="1" customFormat="1" ht="13.9" customHeight="1" x14ac:dyDescent="0.2"/>
    <row r="495" s="1" customFormat="1" ht="13.9" customHeight="1" x14ac:dyDescent="0.2"/>
    <row r="496" s="1" customFormat="1" ht="13.9" customHeight="1" x14ac:dyDescent="0.2"/>
    <row r="497" s="1" customFormat="1" ht="13.9" customHeight="1" x14ac:dyDescent="0.2"/>
    <row r="498" s="1" customFormat="1" ht="13.9" customHeight="1" x14ac:dyDescent="0.2"/>
    <row r="499" s="1" customFormat="1" ht="13.9" customHeight="1" x14ac:dyDescent="0.2"/>
    <row r="500" s="1" customFormat="1" ht="13.9" customHeight="1" x14ac:dyDescent="0.2"/>
    <row r="501" s="1" customFormat="1" ht="13.9" customHeight="1" x14ac:dyDescent="0.2"/>
    <row r="502" s="1" customFormat="1" ht="13.9" customHeight="1" x14ac:dyDescent="0.2"/>
    <row r="503" s="1" customFormat="1" ht="13.9" customHeight="1" x14ac:dyDescent="0.2"/>
    <row r="504" s="1" customFormat="1" ht="13.9" customHeight="1" x14ac:dyDescent="0.2"/>
    <row r="505" s="1" customFormat="1" ht="13.9" customHeight="1" x14ac:dyDescent="0.2"/>
    <row r="506" s="1" customFormat="1" ht="13.9" customHeight="1" x14ac:dyDescent="0.2"/>
    <row r="507" s="1" customFormat="1" ht="13.9" customHeight="1" x14ac:dyDescent="0.2"/>
    <row r="508" s="1" customFormat="1" ht="13.9" customHeight="1" x14ac:dyDescent="0.2"/>
    <row r="509" s="1" customFormat="1" ht="13.9" customHeight="1" x14ac:dyDescent="0.2"/>
    <row r="510" s="1" customFormat="1" ht="13.9" customHeight="1" x14ac:dyDescent="0.2"/>
    <row r="511" s="1" customFormat="1" ht="13.9" customHeight="1" x14ac:dyDescent="0.2"/>
    <row r="512" s="1" customFormat="1" ht="13.9" customHeight="1" x14ac:dyDescent="0.2"/>
    <row r="513" s="1" customFormat="1" ht="13.9" customHeight="1" x14ac:dyDescent="0.2"/>
    <row r="514" s="1" customFormat="1" ht="13.9" customHeight="1" x14ac:dyDescent="0.2"/>
    <row r="515" s="1" customFormat="1" ht="13.9" customHeight="1" x14ac:dyDescent="0.2"/>
    <row r="516" s="1" customFormat="1" ht="13.9" customHeight="1" x14ac:dyDescent="0.2"/>
    <row r="517" s="1" customFormat="1" ht="13.9" customHeight="1" x14ac:dyDescent="0.2"/>
    <row r="518" s="1" customFormat="1" ht="13.9" customHeight="1" x14ac:dyDescent="0.2"/>
    <row r="519" s="1" customFormat="1" ht="13.9" customHeight="1" x14ac:dyDescent="0.2"/>
    <row r="520" s="1" customFormat="1" ht="13.9" customHeight="1" x14ac:dyDescent="0.2"/>
    <row r="521" s="1" customFormat="1" ht="13.9" customHeight="1" x14ac:dyDescent="0.2"/>
    <row r="522" s="1" customFormat="1" ht="13.9" customHeight="1" x14ac:dyDescent="0.2"/>
    <row r="523" s="1" customFormat="1" ht="13.9" customHeight="1" x14ac:dyDescent="0.2"/>
    <row r="524" s="1" customFormat="1" ht="13.9" customHeight="1" x14ac:dyDescent="0.2"/>
    <row r="525" s="1" customFormat="1" ht="13.9" customHeight="1" x14ac:dyDescent="0.2"/>
    <row r="526" s="1" customFormat="1" ht="13.9" customHeight="1" x14ac:dyDescent="0.2"/>
    <row r="527" s="1" customFormat="1" ht="13.9" customHeight="1" x14ac:dyDescent="0.2"/>
    <row r="528" s="1" customFormat="1" ht="13.9" customHeight="1" x14ac:dyDescent="0.2"/>
    <row r="529" s="1" customFormat="1" ht="13.9" customHeight="1" x14ac:dyDescent="0.2"/>
    <row r="530" s="1" customFormat="1" ht="13.9" customHeight="1" x14ac:dyDescent="0.2"/>
    <row r="531" s="1" customFormat="1" ht="13.9" customHeight="1" x14ac:dyDescent="0.2"/>
    <row r="532" s="1" customFormat="1" ht="13.9" customHeight="1" x14ac:dyDescent="0.2"/>
    <row r="533" s="1" customFormat="1" ht="13.9" customHeight="1" x14ac:dyDescent="0.2"/>
    <row r="534" s="1" customFormat="1" ht="13.9" customHeight="1" x14ac:dyDescent="0.2"/>
    <row r="535" s="1" customFormat="1" ht="13.9" customHeight="1" x14ac:dyDescent="0.2"/>
    <row r="536" s="1" customFormat="1" ht="13.9" customHeight="1" x14ac:dyDescent="0.2"/>
    <row r="537" s="1" customFormat="1" ht="13.9" customHeight="1" x14ac:dyDescent="0.2"/>
    <row r="538" s="1" customFormat="1" ht="13.9" customHeight="1" x14ac:dyDescent="0.2"/>
    <row r="539" s="1" customFormat="1" ht="13.9" customHeight="1" x14ac:dyDescent="0.2"/>
    <row r="540" s="1" customFormat="1" ht="13.9" customHeight="1" x14ac:dyDescent="0.2"/>
    <row r="541" s="1" customFormat="1" ht="13.9" customHeight="1" x14ac:dyDescent="0.2"/>
    <row r="542" s="1" customFormat="1" ht="13.9" customHeight="1" x14ac:dyDescent="0.2"/>
    <row r="543" s="1" customFormat="1" ht="13.9" customHeight="1" x14ac:dyDescent="0.2"/>
    <row r="544" s="1" customFormat="1" ht="13.9" customHeight="1" x14ac:dyDescent="0.2"/>
    <row r="545" s="1" customFormat="1" ht="13.9" customHeight="1" x14ac:dyDescent="0.2"/>
    <row r="546" s="1" customFormat="1" ht="13.9" customHeight="1" x14ac:dyDescent="0.2"/>
    <row r="547" s="1" customFormat="1" ht="13.9" customHeight="1" x14ac:dyDescent="0.2"/>
    <row r="548" s="1" customFormat="1" ht="13.9" customHeight="1" x14ac:dyDescent="0.2"/>
    <row r="549" s="1" customFormat="1" ht="13.9" customHeight="1" x14ac:dyDescent="0.2"/>
    <row r="550" s="1" customFormat="1" ht="13.9" customHeight="1" x14ac:dyDescent="0.2"/>
    <row r="551" s="1" customFormat="1" ht="13.9" customHeight="1" x14ac:dyDescent="0.2"/>
    <row r="552" s="1" customFormat="1" ht="13.9" customHeight="1" x14ac:dyDescent="0.2"/>
    <row r="553" s="1" customFormat="1" ht="13.9" customHeight="1" x14ac:dyDescent="0.2"/>
    <row r="554" s="1" customFormat="1" ht="13.9" customHeight="1" x14ac:dyDescent="0.2"/>
    <row r="555" s="1" customFormat="1" ht="13.9" customHeight="1" x14ac:dyDescent="0.2"/>
    <row r="556" s="1" customFormat="1" ht="13.9" customHeight="1" x14ac:dyDescent="0.2"/>
    <row r="557" s="1" customFormat="1" ht="13.9" customHeight="1" x14ac:dyDescent="0.2"/>
    <row r="558" s="1" customFormat="1" ht="13.9" customHeight="1" x14ac:dyDescent="0.2"/>
    <row r="559" s="1" customFormat="1" ht="13.9" customHeight="1" x14ac:dyDescent="0.2"/>
    <row r="560" s="1" customFormat="1" ht="13.9" customHeight="1" x14ac:dyDescent="0.2"/>
    <row r="561" s="1" customFormat="1" ht="13.9" customHeight="1" x14ac:dyDescent="0.2"/>
    <row r="562" s="1" customFormat="1" ht="13.9" customHeight="1" x14ac:dyDescent="0.2"/>
    <row r="563" s="1" customFormat="1" ht="13.9" customHeight="1" x14ac:dyDescent="0.2"/>
    <row r="564" s="1" customFormat="1" ht="13.9" customHeight="1" x14ac:dyDescent="0.2"/>
    <row r="565" s="1" customFormat="1" ht="13.9" customHeight="1" x14ac:dyDescent="0.2"/>
    <row r="566" s="1" customFormat="1" ht="13.9" customHeight="1" x14ac:dyDescent="0.2"/>
    <row r="567" s="1" customFormat="1" ht="13.9" customHeight="1" x14ac:dyDescent="0.2"/>
    <row r="568" s="1" customFormat="1" ht="13.9" customHeight="1" x14ac:dyDescent="0.2"/>
    <row r="569" s="1" customFormat="1" ht="13.9" customHeight="1" x14ac:dyDescent="0.2"/>
    <row r="570" s="1" customFormat="1" ht="13.9" customHeight="1" x14ac:dyDescent="0.2"/>
    <row r="571" s="1" customFormat="1" ht="13.9" customHeight="1" x14ac:dyDescent="0.2"/>
    <row r="572" s="1" customFormat="1" ht="13.9" customHeight="1" x14ac:dyDescent="0.2"/>
    <row r="573" s="1" customFormat="1" ht="13.9" customHeight="1" x14ac:dyDescent="0.2"/>
    <row r="574" s="1" customFormat="1" ht="13.9" customHeight="1" x14ac:dyDescent="0.2"/>
    <row r="575" s="1" customFormat="1" ht="13.9" customHeight="1" x14ac:dyDescent="0.2"/>
    <row r="576" s="1" customFormat="1" ht="13.9" customHeight="1" x14ac:dyDescent="0.2"/>
    <row r="577" s="1" customFormat="1" ht="13.9" customHeight="1" x14ac:dyDescent="0.2"/>
    <row r="578" s="1" customFormat="1" ht="13.9" customHeight="1" x14ac:dyDescent="0.2"/>
    <row r="579" s="1" customFormat="1" ht="13.9" customHeight="1" x14ac:dyDescent="0.2"/>
    <row r="580" s="1" customFormat="1" ht="13.9" customHeight="1" x14ac:dyDescent="0.2"/>
    <row r="581" s="1" customFormat="1" ht="13.9" customHeight="1" x14ac:dyDescent="0.2"/>
    <row r="582" s="1" customFormat="1" ht="13.9" customHeight="1" x14ac:dyDescent="0.2"/>
    <row r="583" s="1" customFormat="1" ht="13.9" customHeight="1" x14ac:dyDescent="0.2"/>
    <row r="584" s="1" customFormat="1" ht="13.9" customHeight="1" x14ac:dyDescent="0.2"/>
    <row r="585" s="1" customFormat="1" ht="13.9" customHeight="1" x14ac:dyDescent="0.2"/>
    <row r="586" s="1" customFormat="1" ht="13.9" customHeight="1" x14ac:dyDescent="0.2"/>
    <row r="587" s="1" customFormat="1" ht="13.9" customHeight="1" x14ac:dyDescent="0.2"/>
    <row r="588" s="1" customFormat="1" ht="13.9" customHeight="1" x14ac:dyDescent="0.2"/>
    <row r="589" s="1" customFormat="1" ht="13.9" customHeight="1" x14ac:dyDescent="0.2"/>
    <row r="590" s="1" customFormat="1" ht="13.9" customHeight="1" x14ac:dyDescent="0.2"/>
    <row r="591" s="1" customFormat="1" ht="13.9" customHeight="1" x14ac:dyDescent="0.2"/>
    <row r="592" s="1" customFormat="1" ht="13.9" customHeight="1" x14ac:dyDescent="0.2"/>
    <row r="593" s="1" customFormat="1" ht="13.9" customHeight="1" x14ac:dyDescent="0.2"/>
    <row r="594" s="1" customFormat="1" ht="13.9" customHeight="1" x14ac:dyDescent="0.2"/>
    <row r="595" s="1" customFormat="1" ht="13.9" customHeight="1" x14ac:dyDescent="0.2"/>
    <row r="596" s="1" customFormat="1" ht="13.9" customHeight="1" x14ac:dyDescent="0.2"/>
    <row r="597" s="1" customFormat="1" ht="13.9" customHeight="1" x14ac:dyDescent="0.2"/>
    <row r="598" s="1" customFormat="1" ht="13.9" customHeight="1" x14ac:dyDescent="0.2"/>
    <row r="599" s="1" customFormat="1" ht="13.9" customHeight="1" x14ac:dyDescent="0.2"/>
    <row r="600" s="1" customFormat="1" ht="13.9" customHeight="1" x14ac:dyDescent="0.2"/>
    <row r="601" s="1" customFormat="1" ht="13.9" customHeight="1" x14ac:dyDescent="0.2"/>
    <row r="602" s="1" customFormat="1" ht="13.9" customHeight="1" x14ac:dyDescent="0.2"/>
    <row r="603" s="1" customFormat="1" ht="13.9" customHeight="1" x14ac:dyDescent="0.2"/>
    <row r="604" s="1" customFormat="1" ht="13.9" customHeight="1" x14ac:dyDescent="0.2"/>
    <row r="605" s="1" customFormat="1" ht="13.9" customHeight="1" x14ac:dyDescent="0.2"/>
    <row r="606" s="1" customFormat="1" ht="13.9" customHeight="1" x14ac:dyDescent="0.2"/>
    <row r="607" s="1" customFormat="1" ht="13.9" customHeight="1" x14ac:dyDescent="0.2"/>
    <row r="608" s="1" customFormat="1" ht="13.9" customHeight="1" x14ac:dyDescent="0.2"/>
    <row r="609" s="1" customFormat="1" ht="13.9" customHeight="1" x14ac:dyDescent="0.2"/>
    <row r="610" s="1" customFormat="1" ht="13.9" customHeight="1" x14ac:dyDescent="0.2"/>
    <row r="611" s="1" customFormat="1" ht="13.9" customHeight="1" x14ac:dyDescent="0.2"/>
    <row r="612" s="1" customFormat="1" ht="13.9" customHeight="1" x14ac:dyDescent="0.2"/>
    <row r="613" s="1" customFormat="1" ht="13.9" customHeight="1" x14ac:dyDescent="0.2"/>
    <row r="614" s="1" customFormat="1" ht="13.9" customHeight="1" x14ac:dyDescent="0.2"/>
    <row r="615" s="1" customFormat="1" ht="13.9" customHeight="1" x14ac:dyDescent="0.2"/>
    <row r="616" s="1" customFormat="1" ht="13.9" customHeight="1" x14ac:dyDescent="0.2"/>
    <row r="617" s="1" customFormat="1" ht="13.9" customHeight="1" x14ac:dyDescent="0.2"/>
    <row r="618" s="1" customFormat="1" ht="13.9" customHeight="1" x14ac:dyDescent="0.2"/>
    <row r="619" s="1" customFormat="1" ht="13.9" customHeight="1" x14ac:dyDescent="0.2"/>
    <row r="620" s="1" customFormat="1" ht="13.9" customHeight="1" x14ac:dyDescent="0.2"/>
    <row r="621" s="1" customFormat="1" ht="13.9" customHeight="1" x14ac:dyDescent="0.2"/>
    <row r="622" s="1" customFormat="1" ht="13.9" customHeight="1" x14ac:dyDescent="0.2"/>
    <row r="623" s="1" customFormat="1" ht="13.9" customHeight="1" x14ac:dyDescent="0.2"/>
    <row r="624" s="1" customFormat="1" ht="13.9" customHeight="1" x14ac:dyDescent="0.2"/>
    <row r="625" s="1" customFormat="1" ht="13.9" customHeight="1" x14ac:dyDescent="0.2"/>
    <row r="626" s="1" customFormat="1" ht="13.9" customHeight="1" x14ac:dyDescent="0.2"/>
    <row r="627" s="1" customFormat="1" ht="13.9" customHeight="1" x14ac:dyDescent="0.2"/>
    <row r="628" s="1" customFormat="1" ht="13.9" customHeight="1" x14ac:dyDescent="0.2"/>
    <row r="629" s="1" customFormat="1" ht="13.9" customHeight="1" x14ac:dyDescent="0.2"/>
    <row r="630" s="1" customFormat="1" ht="13.9" customHeight="1" x14ac:dyDescent="0.2"/>
    <row r="631" s="1" customFormat="1" ht="13.9" customHeight="1" x14ac:dyDescent="0.2"/>
    <row r="632" s="1" customFormat="1" ht="13.9" customHeight="1" x14ac:dyDescent="0.2"/>
    <row r="633" s="1" customFormat="1" ht="13.9" customHeight="1" x14ac:dyDescent="0.2"/>
    <row r="634" s="1" customFormat="1" ht="13.9" customHeight="1" x14ac:dyDescent="0.2"/>
    <row r="635" s="1" customFormat="1" ht="13.9" customHeight="1" x14ac:dyDescent="0.2"/>
    <row r="636" s="1" customFormat="1" ht="13.9" customHeight="1" x14ac:dyDescent="0.2"/>
    <row r="637" s="1" customFormat="1" ht="13.9" customHeight="1" x14ac:dyDescent="0.2"/>
    <row r="638" s="1" customFormat="1" ht="13.9" customHeight="1" x14ac:dyDescent="0.2"/>
    <row r="639" s="1" customFormat="1" ht="13.9" customHeight="1" x14ac:dyDescent="0.2"/>
    <row r="640" s="1" customFormat="1" ht="13.9" customHeight="1" x14ac:dyDescent="0.2"/>
    <row r="641" s="1" customFormat="1" ht="13.9" customHeight="1" x14ac:dyDescent="0.2"/>
    <row r="642" s="1" customFormat="1" ht="13.9" customHeight="1" x14ac:dyDescent="0.2"/>
    <row r="643" s="1" customFormat="1" ht="13.9" customHeight="1" x14ac:dyDescent="0.2"/>
    <row r="644" s="1" customFormat="1" ht="13.9" customHeight="1" x14ac:dyDescent="0.2"/>
    <row r="645" s="1" customFormat="1" ht="13.9" customHeight="1" x14ac:dyDescent="0.2"/>
    <row r="646" s="1" customFormat="1" ht="13.9" customHeight="1" x14ac:dyDescent="0.2"/>
    <row r="647" s="1" customFormat="1" ht="13.9" customHeight="1" x14ac:dyDescent="0.2"/>
    <row r="648" s="1" customFormat="1" ht="13.9" customHeight="1" x14ac:dyDescent="0.2"/>
    <row r="649" s="1" customFormat="1" ht="13.9" customHeight="1" x14ac:dyDescent="0.2"/>
    <row r="650" s="1" customFormat="1" ht="13.9" customHeight="1" x14ac:dyDescent="0.2"/>
    <row r="651" s="1" customFormat="1" ht="13.9" customHeight="1" x14ac:dyDescent="0.2"/>
    <row r="652" s="1" customFormat="1" ht="13.9" customHeight="1" x14ac:dyDescent="0.2"/>
    <row r="653" s="1" customFormat="1" ht="13.9" customHeight="1" x14ac:dyDescent="0.2"/>
    <row r="654" s="1" customFormat="1" ht="13.9" customHeight="1" x14ac:dyDescent="0.2"/>
    <row r="655" s="1" customFormat="1" ht="13.9" customHeight="1" x14ac:dyDescent="0.2"/>
    <row r="656" s="1" customFormat="1" ht="13.9" customHeight="1" x14ac:dyDescent="0.2"/>
    <row r="657" s="1" customFormat="1" ht="13.9" customHeight="1" x14ac:dyDescent="0.2"/>
    <row r="658" s="1" customFormat="1" ht="13.9" customHeight="1" x14ac:dyDescent="0.2"/>
    <row r="659" s="1" customFormat="1" ht="13.9" customHeight="1" x14ac:dyDescent="0.2"/>
    <row r="660" s="1" customFormat="1" ht="13.9" customHeight="1" x14ac:dyDescent="0.2"/>
    <row r="661" s="1" customFormat="1" ht="13.9" customHeight="1" x14ac:dyDescent="0.2"/>
    <row r="662" s="1" customFormat="1" ht="13.9" customHeight="1" x14ac:dyDescent="0.2"/>
    <row r="663" s="1" customFormat="1" ht="13.9" customHeight="1" x14ac:dyDescent="0.2"/>
    <row r="664" s="1" customFormat="1" ht="13.9" customHeight="1" x14ac:dyDescent="0.2"/>
    <row r="665" s="1" customFormat="1" ht="13.9" customHeight="1" x14ac:dyDescent="0.2"/>
    <row r="666" s="1" customFormat="1" ht="13.9" customHeight="1" x14ac:dyDescent="0.2"/>
    <row r="667" s="1" customFormat="1" ht="13.9" customHeight="1" x14ac:dyDescent="0.2"/>
    <row r="668" s="1" customFormat="1" ht="13.9" customHeight="1" x14ac:dyDescent="0.2"/>
    <row r="669" s="1" customFormat="1" ht="13.9" customHeight="1" x14ac:dyDescent="0.2"/>
    <row r="670" s="1" customFormat="1" ht="13.9" customHeight="1" x14ac:dyDescent="0.2"/>
    <row r="671" s="1" customFormat="1" ht="13.9" customHeight="1" x14ac:dyDescent="0.2"/>
    <row r="672" s="1" customFormat="1" ht="13.9" customHeight="1" x14ac:dyDescent="0.2"/>
    <row r="673" s="1" customFormat="1" ht="13.9" customHeight="1" x14ac:dyDescent="0.2"/>
    <row r="674" s="1" customFormat="1" ht="13.9" customHeight="1" x14ac:dyDescent="0.2"/>
    <row r="675" s="1" customFormat="1" ht="13.9" customHeight="1" x14ac:dyDescent="0.2"/>
    <row r="676" s="1" customFormat="1" ht="13.9" customHeight="1" x14ac:dyDescent="0.2"/>
    <row r="677" s="1" customFormat="1" ht="13.9" customHeight="1" x14ac:dyDescent="0.2"/>
    <row r="678" s="1" customFormat="1" ht="13.9" customHeight="1" x14ac:dyDescent="0.2"/>
    <row r="679" s="1" customFormat="1" ht="13.9" customHeight="1" x14ac:dyDescent="0.2"/>
    <row r="680" s="1" customFormat="1" ht="13.9" customHeight="1" x14ac:dyDescent="0.2"/>
    <row r="681" s="1" customFormat="1" ht="13.9" customHeight="1" x14ac:dyDescent="0.2"/>
    <row r="682" s="1" customFormat="1" ht="13.9" customHeight="1" x14ac:dyDescent="0.2"/>
    <row r="683" s="1" customFormat="1" ht="13.9" customHeight="1" x14ac:dyDescent="0.2"/>
    <row r="684" s="1" customFormat="1" ht="13.9" customHeight="1" x14ac:dyDescent="0.2"/>
    <row r="685" s="1" customFormat="1" ht="13.9" customHeight="1" x14ac:dyDescent="0.2"/>
    <row r="686" s="1" customFormat="1" ht="13.9" customHeight="1" x14ac:dyDescent="0.2"/>
    <row r="687" s="1" customFormat="1" ht="13.9" customHeight="1" x14ac:dyDescent="0.2"/>
    <row r="688" s="1" customFormat="1" ht="13.9" customHeight="1" x14ac:dyDescent="0.2"/>
    <row r="689" s="1" customFormat="1" ht="13.9" customHeight="1" x14ac:dyDescent="0.2"/>
    <row r="690" s="1" customFormat="1" ht="13.9" customHeight="1" x14ac:dyDescent="0.2"/>
    <row r="691" s="1" customFormat="1" ht="13.9" customHeight="1" x14ac:dyDescent="0.2"/>
    <row r="692" s="1" customFormat="1" ht="13.9" customHeight="1" x14ac:dyDescent="0.2"/>
    <row r="693" s="1" customFormat="1" ht="13.9" customHeight="1" x14ac:dyDescent="0.2"/>
    <row r="694" s="1" customFormat="1" ht="13.9" customHeight="1" x14ac:dyDescent="0.2"/>
    <row r="695" s="1" customFormat="1" ht="13.9" customHeight="1" x14ac:dyDescent="0.2"/>
    <row r="696" s="1" customFormat="1" ht="13.9" customHeight="1" x14ac:dyDescent="0.2"/>
    <row r="697" s="1" customFormat="1" ht="13.9" customHeight="1" x14ac:dyDescent="0.2"/>
    <row r="698" s="1" customFormat="1" ht="13.9" customHeight="1" x14ac:dyDescent="0.2"/>
    <row r="699" s="1" customFormat="1" ht="13.9" customHeight="1" x14ac:dyDescent="0.2"/>
    <row r="700" s="1" customFormat="1" ht="13.9" customHeight="1" x14ac:dyDescent="0.2"/>
    <row r="701" s="1" customFormat="1" ht="13.9" customHeight="1" x14ac:dyDescent="0.2"/>
    <row r="702" s="1" customFormat="1" ht="13.9" customHeight="1" x14ac:dyDescent="0.2"/>
    <row r="703" s="1" customFormat="1" ht="13.9" customHeight="1" x14ac:dyDescent="0.2"/>
    <row r="704" s="1" customFormat="1" ht="13.9" customHeight="1" x14ac:dyDescent="0.2"/>
    <row r="705" s="1" customFormat="1" ht="13.9" customHeight="1" x14ac:dyDescent="0.2"/>
    <row r="706" s="1" customFormat="1" ht="13.9" customHeight="1" x14ac:dyDescent="0.2"/>
    <row r="707" s="1" customFormat="1" ht="13.9" customHeight="1" x14ac:dyDescent="0.2"/>
    <row r="708" s="1" customFormat="1" ht="13.9" customHeight="1" x14ac:dyDescent="0.2"/>
    <row r="709" s="1" customFormat="1" ht="13.9" customHeight="1" x14ac:dyDescent="0.2"/>
    <row r="710" s="1" customFormat="1" ht="13.9" customHeight="1" x14ac:dyDescent="0.2"/>
    <row r="711" s="1" customFormat="1" ht="13.9" customHeight="1" x14ac:dyDescent="0.2"/>
    <row r="712" s="1" customFormat="1" ht="13.9" customHeight="1" x14ac:dyDescent="0.2"/>
    <row r="713" s="1" customFormat="1" ht="13.9" customHeight="1" x14ac:dyDescent="0.2"/>
    <row r="714" s="1" customFormat="1" ht="13.9" customHeight="1" x14ac:dyDescent="0.2"/>
    <row r="715" s="1" customFormat="1" ht="13.9" customHeight="1" x14ac:dyDescent="0.2"/>
    <row r="716" s="1" customFormat="1" ht="13.9" customHeight="1" x14ac:dyDescent="0.2"/>
    <row r="717" s="1" customFormat="1" ht="13.9" customHeight="1" x14ac:dyDescent="0.2"/>
    <row r="718" s="1" customFormat="1" ht="13.9" customHeight="1" x14ac:dyDescent="0.2"/>
    <row r="719" s="1" customFormat="1" ht="13.9" customHeight="1" x14ac:dyDescent="0.2"/>
    <row r="720" s="1" customFormat="1" ht="13.9" customHeight="1" x14ac:dyDescent="0.2"/>
    <row r="721" s="1" customFormat="1" ht="13.9" customHeight="1" x14ac:dyDescent="0.2"/>
    <row r="722" s="1" customFormat="1" ht="13.9" customHeight="1" x14ac:dyDescent="0.2"/>
    <row r="723" s="1" customFormat="1" ht="13.9" customHeight="1" x14ac:dyDescent="0.2"/>
    <row r="724" s="1" customFormat="1" ht="13.9" customHeight="1" x14ac:dyDescent="0.2"/>
    <row r="725" s="1" customFormat="1" ht="13.9" customHeight="1" x14ac:dyDescent="0.2"/>
    <row r="726" s="1" customFormat="1" ht="13.9" customHeight="1" x14ac:dyDescent="0.2"/>
    <row r="727" s="1" customFormat="1" ht="13.9" customHeight="1" x14ac:dyDescent="0.2"/>
    <row r="728" s="1" customFormat="1" ht="13.9" customHeight="1" x14ac:dyDescent="0.2"/>
    <row r="729" s="1" customFormat="1" ht="13.9" customHeight="1" x14ac:dyDescent="0.2"/>
    <row r="730" s="1" customFormat="1" ht="13.9" customHeight="1" x14ac:dyDescent="0.2"/>
    <row r="731" s="1" customFormat="1" ht="13.9" customHeight="1" x14ac:dyDescent="0.2"/>
    <row r="732" s="1" customFormat="1" ht="13.9" customHeight="1" x14ac:dyDescent="0.2"/>
    <row r="733" s="1" customFormat="1" ht="13.9" customHeight="1" x14ac:dyDescent="0.2"/>
    <row r="734" s="1" customFormat="1" ht="13.9" customHeight="1" x14ac:dyDescent="0.2"/>
    <row r="735" s="1" customFormat="1" ht="13.9" customHeight="1" x14ac:dyDescent="0.2"/>
    <row r="736" s="1" customFormat="1" ht="13.9" customHeight="1" x14ac:dyDescent="0.2"/>
    <row r="737" s="1" customFormat="1" ht="13.9" customHeight="1" x14ac:dyDescent="0.2"/>
    <row r="738" s="1" customFormat="1" ht="13.9" customHeight="1" x14ac:dyDescent="0.2"/>
    <row r="739" s="1" customFormat="1" ht="13.9" customHeight="1" x14ac:dyDescent="0.2"/>
    <row r="740" s="1" customFormat="1" ht="13.9" customHeight="1" x14ac:dyDescent="0.2"/>
    <row r="741" s="1" customFormat="1" ht="13.9" customHeight="1" x14ac:dyDescent="0.2"/>
    <row r="742" s="1" customFormat="1" ht="13.9" customHeight="1" x14ac:dyDescent="0.2"/>
    <row r="743" s="1" customFormat="1" ht="13.9" customHeight="1" x14ac:dyDescent="0.2"/>
    <row r="744" s="1" customFormat="1" ht="13.9" customHeight="1" x14ac:dyDescent="0.2"/>
    <row r="745" s="1" customFormat="1" ht="13.9" customHeight="1" x14ac:dyDescent="0.2"/>
    <row r="746" s="1" customFormat="1" ht="13.9" customHeight="1" x14ac:dyDescent="0.2"/>
    <row r="747" s="1" customFormat="1" ht="13.9" customHeight="1" x14ac:dyDescent="0.2"/>
    <row r="748" s="1" customFormat="1" ht="13.9" customHeight="1" x14ac:dyDescent="0.2"/>
    <row r="749" s="1" customFormat="1" ht="13.9" customHeight="1" x14ac:dyDescent="0.2"/>
    <row r="750" s="1" customFormat="1" ht="13.9" customHeight="1" x14ac:dyDescent="0.2"/>
    <row r="751" s="1" customFormat="1" ht="13.9" customHeight="1" x14ac:dyDescent="0.2"/>
    <row r="752" s="1" customFormat="1" ht="13.9" customHeight="1" x14ac:dyDescent="0.2"/>
    <row r="753" s="1" customFormat="1" ht="13.9" customHeight="1" x14ac:dyDescent="0.2"/>
    <row r="754" s="1" customFormat="1" ht="13.9" customHeight="1" x14ac:dyDescent="0.2"/>
    <row r="755" s="1" customFormat="1" ht="13.9" customHeight="1" x14ac:dyDescent="0.2"/>
    <row r="756" s="1" customFormat="1" ht="13.9" customHeight="1" x14ac:dyDescent="0.2"/>
    <row r="757" s="1" customFormat="1" ht="13.9" customHeight="1" x14ac:dyDescent="0.2"/>
    <row r="758" s="1" customFormat="1" ht="13.9" customHeight="1" x14ac:dyDescent="0.2"/>
    <row r="759" s="1" customFormat="1" ht="13.9" customHeight="1" x14ac:dyDescent="0.2"/>
    <row r="760" s="1" customFormat="1" ht="13.9" customHeight="1" x14ac:dyDescent="0.2"/>
    <row r="761" s="1" customFormat="1" ht="13.9" customHeight="1" x14ac:dyDescent="0.2"/>
    <row r="762" s="1" customFormat="1" ht="13.9" customHeight="1" x14ac:dyDescent="0.2"/>
    <row r="763" s="1" customFormat="1" ht="13.9" customHeight="1" x14ac:dyDescent="0.2"/>
    <row r="764" s="1" customFormat="1" ht="13.9" customHeight="1" x14ac:dyDescent="0.2"/>
    <row r="765" s="1" customFormat="1" ht="13.9" customHeight="1" x14ac:dyDescent="0.2"/>
    <row r="766" s="1" customFormat="1" ht="13.9" customHeight="1" x14ac:dyDescent="0.2"/>
    <row r="767" s="1" customFormat="1" ht="13.9" customHeight="1" x14ac:dyDescent="0.2"/>
    <row r="768" s="1" customFormat="1" ht="13.9" customHeight="1" x14ac:dyDescent="0.2"/>
    <row r="769" s="1" customFormat="1" ht="13.9" customHeight="1" x14ac:dyDescent="0.2"/>
    <row r="770" s="1" customFormat="1" ht="13.9" customHeight="1" x14ac:dyDescent="0.2"/>
    <row r="771" s="1" customFormat="1" ht="13.9" customHeight="1" x14ac:dyDescent="0.2"/>
    <row r="772" s="1" customFormat="1" ht="13.9" customHeight="1" x14ac:dyDescent="0.2"/>
    <row r="773" s="1" customFormat="1" ht="13.9" customHeight="1" x14ac:dyDescent="0.2"/>
    <row r="774" s="1" customFormat="1" ht="13.9" customHeight="1" x14ac:dyDescent="0.2"/>
    <row r="775" s="1" customFormat="1" ht="13.9" customHeight="1" x14ac:dyDescent="0.2"/>
    <row r="776" s="1" customFormat="1" ht="13.9" customHeight="1" x14ac:dyDescent="0.2"/>
    <row r="777" s="1" customFormat="1" ht="13.9" customHeight="1" x14ac:dyDescent="0.2"/>
    <row r="778" s="1" customFormat="1" ht="13.9" customHeight="1" x14ac:dyDescent="0.2"/>
    <row r="779" s="1" customFormat="1" ht="13.9" customHeight="1" x14ac:dyDescent="0.2"/>
    <row r="780" s="1" customFormat="1" ht="13.9" customHeight="1" x14ac:dyDescent="0.2"/>
    <row r="781" s="1" customFormat="1" ht="13.9" customHeight="1" x14ac:dyDescent="0.2"/>
    <row r="782" s="1" customFormat="1" ht="13.9" customHeight="1" x14ac:dyDescent="0.2"/>
    <row r="783" s="1" customFormat="1" ht="13.9" customHeight="1" x14ac:dyDescent="0.2"/>
    <row r="784" s="1" customFormat="1" ht="13.9" customHeight="1" x14ac:dyDescent="0.2"/>
    <row r="785" s="1" customFormat="1" ht="13.9" customHeight="1" x14ac:dyDescent="0.2"/>
    <row r="786" s="1" customFormat="1" ht="13.9" customHeight="1" x14ac:dyDescent="0.2"/>
    <row r="787" s="1" customFormat="1" ht="13.9" customHeight="1" x14ac:dyDescent="0.2"/>
    <row r="788" s="1" customFormat="1" ht="13.9" customHeight="1" x14ac:dyDescent="0.2"/>
    <row r="789" s="1" customFormat="1" ht="13.9" customHeight="1" x14ac:dyDescent="0.2"/>
    <row r="790" s="1" customFormat="1" ht="13.9" customHeight="1" x14ac:dyDescent="0.2"/>
    <row r="791" s="1" customFormat="1" ht="13.9" customHeight="1" x14ac:dyDescent="0.2"/>
    <row r="792" s="1" customFormat="1" ht="13.9" customHeight="1" x14ac:dyDescent="0.2"/>
    <row r="793" s="1" customFormat="1" ht="13.9" customHeight="1" x14ac:dyDescent="0.2"/>
    <row r="794" s="1" customFormat="1" ht="13.9" customHeight="1" x14ac:dyDescent="0.2"/>
    <row r="795" s="1" customFormat="1" ht="13.9" customHeight="1" x14ac:dyDescent="0.2"/>
    <row r="796" s="1" customFormat="1" ht="13.9" customHeight="1" x14ac:dyDescent="0.2"/>
    <row r="797" s="1" customFormat="1" ht="13.9" customHeight="1" x14ac:dyDescent="0.2"/>
    <row r="798" s="1" customFormat="1" ht="13.9" customHeight="1" x14ac:dyDescent="0.2"/>
    <row r="799" s="1" customFormat="1" ht="13.9" customHeight="1" x14ac:dyDescent="0.2"/>
    <row r="800" s="1" customFormat="1" ht="13.9" customHeight="1" x14ac:dyDescent="0.2"/>
    <row r="801" s="1" customFormat="1" ht="13.9" customHeight="1" x14ac:dyDescent="0.2"/>
    <row r="802" s="1" customFormat="1" ht="13.9" customHeight="1" x14ac:dyDescent="0.2"/>
    <row r="803" s="1" customFormat="1" ht="13.9" customHeight="1" x14ac:dyDescent="0.2"/>
    <row r="804" s="1" customFormat="1" ht="13.9" customHeight="1" x14ac:dyDescent="0.2"/>
    <row r="805" s="1" customFormat="1" ht="13.9" customHeight="1" x14ac:dyDescent="0.2"/>
    <row r="806" s="1" customFormat="1" ht="13.9" customHeight="1" x14ac:dyDescent="0.2"/>
    <row r="807" s="1" customFormat="1" ht="13.9" customHeight="1" x14ac:dyDescent="0.2"/>
    <row r="808" s="1" customFormat="1" ht="13.9" customHeight="1" x14ac:dyDescent="0.2"/>
    <row r="809" s="1" customFormat="1" ht="13.9" customHeight="1" x14ac:dyDescent="0.2"/>
    <row r="810" s="1" customFormat="1" ht="13.9" customHeight="1" x14ac:dyDescent="0.2"/>
    <row r="811" s="1" customFormat="1" ht="13.9" customHeight="1" x14ac:dyDescent="0.2"/>
    <row r="812" s="1" customFormat="1" ht="13.9" customHeight="1" x14ac:dyDescent="0.2"/>
    <row r="813" s="1" customFormat="1" ht="13.9" customHeight="1" x14ac:dyDescent="0.2"/>
    <row r="814" s="1" customFormat="1" ht="13.9" customHeight="1" x14ac:dyDescent="0.2"/>
    <row r="815" s="1" customFormat="1" ht="13.9" customHeight="1" x14ac:dyDescent="0.2"/>
    <row r="816" s="1" customFormat="1" ht="13.9" customHeight="1" x14ac:dyDescent="0.2"/>
    <row r="817" s="1" customFormat="1" ht="13.9" customHeight="1" x14ac:dyDescent="0.2"/>
    <row r="818" s="1" customFormat="1" ht="13.9" customHeight="1" x14ac:dyDescent="0.2"/>
    <row r="819" s="1" customFormat="1" ht="13.9" customHeight="1" x14ac:dyDescent="0.2"/>
    <row r="820" s="1" customFormat="1" ht="13.9" customHeight="1" x14ac:dyDescent="0.2"/>
    <row r="821" s="1" customFormat="1" ht="13.9" customHeight="1" x14ac:dyDescent="0.2"/>
    <row r="822" s="1" customFormat="1" ht="13.9" customHeight="1" x14ac:dyDescent="0.2"/>
    <row r="823" s="1" customFormat="1" ht="13.9" customHeight="1" x14ac:dyDescent="0.2"/>
    <row r="824" s="1" customFormat="1" ht="13.9" customHeight="1" x14ac:dyDescent="0.2"/>
    <row r="825" s="1" customFormat="1" ht="13.9" customHeight="1" x14ac:dyDescent="0.2"/>
    <row r="826" s="1" customFormat="1" ht="13.9" customHeight="1" x14ac:dyDescent="0.2"/>
    <row r="827" s="1" customFormat="1" ht="13.9" customHeight="1" x14ac:dyDescent="0.2"/>
    <row r="828" s="1" customFormat="1" ht="13.9" customHeight="1" x14ac:dyDescent="0.2"/>
    <row r="829" s="1" customFormat="1" ht="13.9" customHeight="1" x14ac:dyDescent="0.2"/>
    <row r="830" s="1" customFormat="1" ht="13.9" customHeight="1" x14ac:dyDescent="0.2"/>
    <row r="831" s="1" customFormat="1" ht="13.9" customHeight="1" x14ac:dyDescent="0.2"/>
    <row r="832" s="1" customFormat="1" ht="13.9" customHeight="1" x14ac:dyDescent="0.2"/>
    <row r="833" s="1" customFormat="1" ht="13.9" customHeight="1" x14ac:dyDescent="0.2"/>
    <row r="834" s="1" customFormat="1" ht="13.9" customHeight="1" x14ac:dyDescent="0.2"/>
    <row r="835" s="1" customFormat="1" ht="13.9" customHeight="1" x14ac:dyDescent="0.2"/>
    <row r="836" s="1" customFormat="1" ht="13.9" customHeight="1" x14ac:dyDescent="0.2"/>
    <row r="837" s="1" customFormat="1" ht="13.9" customHeight="1" x14ac:dyDescent="0.2"/>
    <row r="838" s="1" customFormat="1" ht="13.9" customHeight="1" x14ac:dyDescent="0.2"/>
    <row r="839" s="1" customFormat="1" ht="13.9" customHeight="1" x14ac:dyDescent="0.2"/>
    <row r="840" s="1" customFormat="1" ht="13.9" customHeight="1" x14ac:dyDescent="0.2"/>
    <row r="841" s="1" customFormat="1" ht="13.9" customHeight="1" x14ac:dyDescent="0.2"/>
    <row r="842" s="1" customFormat="1" ht="13.9" customHeight="1" x14ac:dyDescent="0.2"/>
    <row r="843" s="1" customFormat="1" ht="13.9" customHeight="1" x14ac:dyDescent="0.2"/>
    <row r="844" s="1" customFormat="1" ht="13.9" customHeight="1" x14ac:dyDescent="0.2"/>
    <row r="845" s="1" customFormat="1" ht="13.9" customHeight="1" x14ac:dyDescent="0.2"/>
    <row r="846" s="1" customFormat="1" ht="13.9" customHeight="1" x14ac:dyDescent="0.2"/>
    <row r="847" s="1" customFormat="1" ht="13.9" customHeight="1" x14ac:dyDescent="0.2"/>
    <row r="848" s="1" customFormat="1" ht="13.9" customHeight="1" x14ac:dyDescent="0.2"/>
    <row r="849" s="1" customFormat="1" ht="13.9" customHeight="1" x14ac:dyDescent="0.2"/>
    <row r="850" s="1" customFormat="1" ht="13.9" customHeight="1" x14ac:dyDescent="0.2"/>
    <row r="851" s="1" customFormat="1" ht="13.9" customHeight="1" x14ac:dyDescent="0.2"/>
    <row r="852" s="1" customFormat="1" ht="13.9" customHeight="1" x14ac:dyDescent="0.2"/>
    <row r="853" s="1" customFormat="1" ht="13.9" customHeight="1" x14ac:dyDescent="0.2"/>
    <row r="854" s="1" customFormat="1" ht="13.9" customHeight="1" x14ac:dyDescent="0.2"/>
    <row r="855" s="1" customFormat="1" ht="13.9" customHeight="1" x14ac:dyDescent="0.2"/>
    <row r="856" s="1" customFormat="1" ht="13.9" customHeight="1" x14ac:dyDescent="0.2"/>
    <row r="857" s="1" customFormat="1" ht="13.9" customHeight="1" x14ac:dyDescent="0.2"/>
    <row r="858" s="1" customFormat="1" ht="13.9" customHeight="1" x14ac:dyDescent="0.2"/>
    <row r="859" s="1" customFormat="1" ht="13.9" customHeight="1" x14ac:dyDescent="0.2"/>
    <row r="860" s="1" customFormat="1" ht="13.9" customHeight="1" x14ac:dyDescent="0.2"/>
    <row r="861" s="1" customFormat="1" ht="13.9" customHeight="1" x14ac:dyDescent="0.2"/>
    <row r="862" s="1" customFormat="1" ht="13.9" customHeight="1" x14ac:dyDescent="0.2"/>
    <row r="863" s="1" customFormat="1" ht="13.9" customHeight="1" x14ac:dyDescent="0.2"/>
    <row r="864" s="1" customFormat="1" ht="13.9" customHeight="1" x14ac:dyDescent="0.2"/>
    <row r="865" s="1" customFormat="1" ht="13.9" customHeight="1" x14ac:dyDescent="0.2"/>
    <row r="866" s="1" customFormat="1" ht="13.9" customHeight="1" x14ac:dyDescent="0.2"/>
    <row r="867" s="1" customFormat="1" ht="13.9" customHeight="1" x14ac:dyDescent="0.2"/>
    <row r="868" s="1" customFormat="1" ht="13.9" customHeight="1" x14ac:dyDescent="0.2"/>
    <row r="869" s="1" customFormat="1" ht="13.9" customHeight="1" x14ac:dyDescent="0.2"/>
    <row r="870" s="1" customFormat="1" ht="13.9" customHeight="1" x14ac:dyDescent="0.2"/>
    <row r="871" s="1" customFormat="1" ht="13.9" customHeight="1" x14ac:dyDescent="0.2"/>
    <row r="872" s="1" customFormat="1" ht="13.9" customHeight="1" x14ac:dyDescent="0.2"/>
    <row r="873" s="1" customFormat="1" ht="13.9" customHeight="1" x14ac:dyDescent="0.2"/>
    <row r="874" s="1" customFormat="1" ht="13.9" customHeight="1" x14ac:dyDescent="0.2"/>
    <row r="875" s="1" customFormat="1" ht="13.9" customHeight="1" x14ac:dyDescent="0.2"/>
    <row r="876" s="1" customFormat="1" ht="13.9" customHeight="1" x14ac:dyDescent="0.2"/>
    <row r="877" s="1" customFormat="1" ht="13.9" customHeight="1" x14ac:dyDescent="0.2"/>
    <row r="878" s="1" customFormat="1" ht="13.9" customHeight="1" x14ac:dyDescent="0.2"/>
    <row r="879" s="1" customFormat="1" ht="13.9" customHeight="1" x14ac:dyDescent="0.2"/>
    <row r="880" s="1" customFormat="1" ht="13.9" customHeight="1" x14ac:dyDescent="0.2"/>
    <row r="881" s="1" customFormat="1" ht="13.9" customHeight="1" x14ac:dyDescent="0.2"/>
    <row r="882" s="1" customFormat="1" ht="13.9" customHeight="1" x14ac:dyDescent="0.2"/>
    <row r="883" s="1" customFormat="1" ht="13.9" customHeight="1" x14ac:dyDescent="0.2"/>
    <row r="884" s="1" customFormat="1" ht="13.9" customHeight="1" x14ac:dyDescent="0.2"/>
    <row r="885" s="1" customFormat="1" ht="13.9" customHeight="1" x14ac:dyDescent="0.2"/>
    <row r="886" s="1" customFormat="1" ht="13.9" customHeight="1" x14ac:dyDescent="0.2"/>
    <row r="887" s="1" customFormat="1" ht="13.9" customHeight="1" x14ac:dyDescent="0.2"/>
    <row r="888" s="1" customFormat="1" ht="13.9" customHeight="1" x14ac:dyDescent="0.2"/>
    <row r="889" s="1" customFormat="1" ht="13.9" customHeight="1" x14ac:dyDescent="0.2"/>
    <row r="890" s="1" customFormat="1" ht="13.9" customHeight="1" x14ac:dyDescent="0.2"/>
    <row r="891" s="1" customFormat="1" ht="13.9" customHeight="1" x14ac:dyDescent="0.2"/>
    <row r="892" s="1" customFormat="1" ht="13.9" customHeight="1" x14ac:dyDescent="0.2"/>
    <row r="893" s="1" customFormat="1" ht="13.9" customHeight="1" x14ac:dyDescent="0.2"/>
    <row r="894" s="1" customFormat="1" ht="13.9" customHeight="1" x14ac:dyDescent="0.2"/>
    <row r="895" s="1" customFormat="1" ht="13.9" customHeight="1" x14ac:dyDescent="0.2"/>
    <row r="896" s="1" customFormat="1" ht="13.9" customHeight="1" x14ac:dyDescent="0.2"/>
    <row r="897" s="1" customFormat="1" ht="13.9" customHeight="1" x14ac:dyDescent="0.2"/>
    <row r="898" s="1" customFormat="1" ht="13.9" customHeight="1" x14ac:dyDescent="0.2"/>
    <row r="899" s="1" customFormat="1" ht="13.9" customHeight="1" x14ac:dyDescent="0.2"/>
    <row r="900" s="1" customFormat="1" ht="13.9" customHeight="1" x14ac:dyDescent="0.2"/>
    <row r="901" s="1" customFormat="1" ht="13.9" customHeight="1" x14ac:dyDescent="0.2"/>
    <row r="902" s="1" customFormat="1" ht="13.9" customHeight="1" x14ac:dyDescent="0.2"/>
    <row r="903" s="1" customFormat="1" ht="13.9" customHeight="1" x14ac:dyDescent="0.2"/>
    <row r="904" s="1" customFormat="1" ht="13.9" customHeight="1" x14ac:dyDescent="0.2"/>
    <row r="905" s="1" customFormat="1" ht="13.9" customHeight="1" x14ac:dyDescent="0.2"/>
    <row r="906" s="1" customFormat="1" ht="13.9" customHeight="1" x14ac:dyDescent="0.2"/>
    <row r="907" s="1" customFormat="1" ht="13.9" customHeight="1" x14ac:dyDescent="0.2"/>
    <row r="908" s="1" customFormat="1" ht="13.9" customHeight="1" x14ac:dyDescent="0.2"/>
    <row r="909" s="1" customFormat="1" ht="13.9" customHeight="1" x14ac:dyDescent="0.2"/>
    <row r="910" s="1" customFormat="1" ht="13.9" customHeight="1" x14ac:dyDescent="0.2"/>
    <row r="911" s="1" customFormat="1" ht="13.9" customHeight="1" x14ac:dyDescent="0.2"/>
    <row r="912" s="1" customFormat="1" ht="13.9" customHeight="1" x14ac:dyDescent="0.2"/>
    <row r="913" s="1" customFormat="1" ht="13.9" customHeight="1" x14ac:dyDescent="0.2"/>
    <row r="914" s="1" customFormat="1" ht="13.9" customHeight="1" x14ac:dyDescent="0.2"/>
    <row r="915" s="1" customFormat="1" ht="13.9" customHeight="1" x14ac:dyDescent="0.2"/>
    <row r="916" s="1" customFormat="1" ht="13.9" customHeight="1" x14ac:dyDescent="0.2"/>
    <row r="917" s="1" customFormat="1" ht="13.9" customHeight="1" x14ac:dyDescent="0.2"/>
    <row r="918" s="1" customFormat="1" ht="13.9" customHeight="1" x14ac:dyDescent="0.2"/>
    <row r="919" s="1" customFormat="1" ht="13.9" customHeight="1" x14ac:dyDescent="0.2"/>
    <row r="920" s="1" customFormat="1" ht="13.9" customHeight="1" x14ac:dyDescent="0.2"/>
    <row r="921" s="1" customFormat="1" ht="13.9" customHeight="1" x14ac:dyDescent="0.2"/>
    <row r="922" s="1" customFormat="1" ht="13.9" customHeight="1" x14ac:dyDescent="0.2"/>
    <row r="923" s="1" customFormat="1" ht="13.9" customHeight="1" x14ac:dyDescent="0.2"/>
    <row r="924" s="1" customFormat="1" ht="13.9" customHeight="1" x14ac:dyDescent="0.2"/>
    <row r="925" s="1" customFormat="1" ht="13.9" customHeight="1" x14ac:dyDescent="0.2"/>
    <row r="926" s="1" customFormat="1" ht="13.9" customHeight="1" x14ac:dyDescent="0.2"/>
    <row r="927" s="1" customFormat="1" ht="13.9" customHeight="1" x14ac:dyDescent="0.2"/>
    <row r="928" s="1" customFormat="1" ht="13.9" customHeight="1" x14ac:dyDescent="0.2"/>
    <row r="929" s="1" customFormat="1" ht="13.9" customHeight="1" x14ac:dyDescent="0.2"/>
    <row r="930" s="1" customFormat="1" ht="13.9" customHeight="1" x14ac:dyDescent="0.2"/>
    <row r="931" s="1" customFormat="1" ht="13.9" customHeight="1" x14ac:dyDescent="0.2"/>
    <row r="932" s="1" customFormat="1" ht="13.9" customHeight="1" x14ac:dyDescent="0.2"/>
    <row r="933" s="1" customFormat="1" ht="13.9" customHeight="1" x14ac:dyDescent="0.2"/>
    <row r="934" s="1" customFormat="1" ht="13.9" customHeight="1" x14ac:dyDescent="0.2"/>
    <row r="935" s="1" customFormat="1" ht="13.9" customHeight="1" x14ac:dyDescent="0.2"/>
    <row r="936" s="1" customFormat="1" ht="13.9" customHeight="1" x14ac:dyDescent="0.2"/>
    <row r="937" s="1" customFormat="1" ht="13.9" customHeight="1" x14ac:dyDescent="0.2"/>
    <row r="938" s="1" customFormat="1" ht="13.9" customHeight="1" x14ac:dyDescent="0.2"/>
    <row r="939" s="1" customFormat="1" ht="13.9" customHeight="1" x14ac:dyDescent="0.2"/>
    <row r="940" s="1" customFormat="1" ht="13.9" customHeight="1" x14ac:dyDescent="0.2"/>
    <row r="941" s="1" customFormat="1" ht="13.9" customHeight="1" x14ac:dyDescent="0.2"/>
    <row r="942" s="1" customFormat="1" ht="13.9" customHeight="1" x14ac:dyDescent="0.2"/>
    <row r="943" s="1" customFormat="1" ht="13.9" customHeight="1" x14ac:dyDescent="0.2"/>
    <row r="944" s="1" customFormat="1" ht="13.9" customHeight="1" x14ac:dyDescent="0.2"/>
    <row r="945" s="1" customFormat="1" ht="13.9" customHeight="1" x14ac:dyDescent="0.2"/>
    <row r="946" s="1" customFormat="1" ht="13.9" customHeight="1" x14ac:dyDescent="0.2"/>
    <row r="947" s="1" customFormat="1" ht="13.9" customHeight="1" x14ac:dyDescent="0.2"/>
    <row r="948" s="1" customFormat="1" ht="13.9" customHeight="1" x14ac:dyDescent="0.2"/>
    <row r="949" s="1" customFormat="1" ht="13.9" customHeight="1" x14ac:dyDescent="0.2"/>
    <row r="950" s="1" customFormat="1" ht="13.9" customHeight="1" x14ac:dyDescent="0.2"/>
    <row r="951" s="1" customFormat="1" ht="13.9" customHeight="1" x14ac:dyDescent="0.2"/>
    <row r="952" s="1" customFormat="1" ht="13.9" customHeight="1" x14ac:dyDescent="0.2"/>
    <row r="953" s="1" customFormat="1" ht="13.9" customHeight="1" x14ac:dyDescent="0.2"/>
    <row r="954" s="1" customFormat="1" ht="13.9" customHeight="1" x14ac:dyDescent="0.2"/>
    <row r="955" s="1" customFormat="1" ht="13.9" customHeight="1" x14ac:dyDescent="0.2"/>
    <row r="956" s="1" customFormat="1" ht="13.9" customHeight="1" x14ac:dyDescent="0.2"/>
    <row r="957" s="1" customFormat="1" ht="13.9" customHeight="1" x14ac:dyDescent="0.2"/>
    <row r="958" s="1" customFormat="1" ht="13.9" customHeight="1" x14ac:dyDescent="0.2"/>
    <row r="959" s="1" customFormat="1" ht="13.9" customHeight="1" x14ac:dyDescent="0.2"/>
    <row r="960" s="1" customFormat="1" ht="13.9" customHeight="1" x14ac:dyDescent="0.2"/>
    <row r="961" s="1" customFormat="1" ht="13.9" customHeight="1" x14ac:dyDescent="0.2"/>
    <row r="962" s="1" customFormat="1" ht="13.9" customHeight="1" x14ac:dyDescent="0.2"/>
    <row r="963" s="1" customFormat="1" ht="13.9" customHeight="1" x14ac:dyDescent="0.2"/>
    <row r="964" s="1" customFormat="1" ht="13.9" customHeight="1" x14ac:dyDescent="0.2"/>
    <row r="965" s="1" customFormat="1" ht="13.9" customHeight="1" x14ac:dyDescent="0.2"/>
    <row r="966" s="1" customFormat="1" ht="13.9" customHeight="1" x14ac:dyDescent="0.2"/>
    <row r="967" s="1" customFormat="1" ht="13.9" customHeight="1" x14ac:dyDescent="0.2"/>
    <row r="968" s="1" customFormat="1" ht="13.9" customHeight="1" x14ac:dyDescent="0.2"/>
    <row r="969" s="1" customFormat="1" ht="13.9" customHeight="1" x14ac:dyDescent="0.2"/>
    <row r="970" s="1" customFormat="1" ht="13.9" customHeight="1" x14ac:dyDescent="0.2"/>
    <row r="971" s="1" customFormat="1" ht="13.9" customHeight="1" x14ac:dyDescent="0.2"/>
    <row r="972" s="1" customFormat="1" ht="13.9" customHeight="1" x14ac:dyDescent="0.2"/>
    <row r="973" s="1" customFormat="1" ht="13.9" customHeight="1" x14ac:dyDescent="0.2"/>
    <row r="974" s="1" customFormat="1" ht="13.9" customHeight="1" x14ac:dyDescent="0.2"/>
    <row r="975" s="1" customFormat="1" ht="13.9" customHeight="1" x14ac:dyDescent="0.2"/>
    <row r="976" s="1" customFormat="1" ht="13.9" customHeight="1" x14ac:dyDescent="0.2"/>
    <row r="977" s="1" customFormat="1" ht="13.9" customHeight="1" x14ac:dyDescent="0.2"/>
    <row r="978" s="1" customFormat="1" ht="13.9" customHeight="1" x14ac:dyDescent="0.2"/>
    <row r="979" s="1" customFormat="1" ht="13.9" customHeight="1" x14ac:dyDescent="0.2"/>
    <row r="980" s="1" customFormat="1" ht="13.9" customHeight="1" x14ac:dyDescent="0.2"/>
    <row r="981" s="1" customFormat="1" ht="13.9" customHeight="1" x14ac:dyDescent="0.2"/>
    <row r="982" s="1" customFormat="1" ht="13.9" customHeight="1" x14ac:dyDescent="0.2"/>
    <row r="983" s="1" customFormat="1" ht="13.9" customHeight="1" x14ac:dyDescent="0.2"/>
    <row r="984" s="1" customFormat="1" ht="13.9" customHeight="1" x14ac:dyDescent="0.2"/>
    <row r="985" s="1" customFormat="1" ht="13.9" customHeight="1" x14ac:dyDescent="0.2"/>
    <row r="986" s="1" customFormat="1" ht="13.9" customHeight="1" x14ac:dyDescent="0.2"/>
    <row r="987" s="1" customFormat="1" ht="13.9" customHeight="1" x14ac:dyDescent="0.2"/>
    <row r="988" s="1" customFormat="1" ht="13.9" customHeight="1" x14ac:dyDescent="0.2"/>
    <row r="989" s="1" customFormat="1" ht="13.9" customHeight="1" x14ac:dyDescent="0.2"/>
    <row r="990" s="1" customFormat="1" ht="13.9" customHeight="1" x14ac:dyDescent="0.2"/>
    <row r="991" s="1" customFormat="1" ht="13.9" customHeight="1" x14ac:dyDescent="0.2"/>
    <row r="992" s="1" customFormat="1" ht="13.9" customHeight="1" x14ac:dyDescent="0.2"/>
    <row r="993" s="1" customFormat="1" ht="13.9" customHeight="1" x14ac:dyDescent="0.2"/>
    <row r="994" s="1" customFormat="1" ht="13.9" customHeight="1" x14ac:dyDescent="0.2"/>
    <row r="995" s="1" customFormat="1" ht="13.9" customHeight="1" x14ac:dyDescent="0.2"/>
    <row r="996" s="1" customFormat="1" ht="13.9" customHeight="1" x14ac:dyDescent="0.2"/>
    <row r="997" s="1" customFormat="1" ht="13.9" customHeight="1" x14ac:dyDescent="0.2"/>
    <row r="998" s="1" customFormat="1" ht="13.9" customHeight="1" x14ac:dyDescent="0.2"/>
    <row r="999" s="1" customFormat="1" ht="13.9" customHeight="1" x14ac:dyDescent="0.2"/>
    <row r="1000" s="1" customFormat="1" ht="13.9" customHeight="1" x14ac:dyDescent="0.2"/>
    <row r="1001" s="1" customFormat="1" ht="13.9" customHeight="1" x14ac:dyDescent="0.2"/>
    <row r="1002" s="1" customFormat="1" ht="13.9" customHeight="1" x14ac:dyDescent="0.2"/>
    <row r="1003" s="1" customFormat="1" ht="13.9" customHeight="1" x14ac:dyDescent="0.2"/>
    <row r="1004" s="1" customFormat="1" ht="13.9" customHeight="1" x14ac:dyDescent="0.2"/>
    <row r="1005" s="1" customFormat="1" ht="13.9" customHeight="1" x14ac:dyDescent="0.2"/>
    <row r="1006" s="1" customFormat="1" ht="13.9" customHeight="1" x14ac:dyDescent="0.2"/>
    <row r="1007" s="1" customFormat="1" ht="13.9" customHeight="1" x14ac:dyDescent="0.2"/>
    <row r="1008" s="1" customFormat="1" ht="13.9" customHeight="1" x14ac:dyDescent="0.2"/>
    <row r="1009" s="1" customFormat="1" ht="13.9" customHeight="1" x14ac:dyDescent="0.2"/>
    <row r="1010" s="1" customFormat="1" ht="13.9" customHeight="1" x14ac:dyDescent="0.2"/>
    <row r="1011" s="1" customFormat="1" ht="13.9" customHeight="1" x14ac:dyDescent="0.2"/>
    <row r="1012" s="1" customFormat="1" ht="13.9" customHeight="1" x14ac:dyDescent="0.2"/>
    <row r="1013" s="1" customFormat="1" ht="13.9" customHeight="1" x14ac:dyDescent="0.2"/>
    <row r="1014" s="1" customFormat="1" ht="13.9" customHeight="1" x14ac:dyDescent="0.2"/>
    <row r="1015" s="1" customFormat="1" ht="13.9" customHeight="1" x14ac:dyDescent="0.2"/>
    <row r="1016" s="1" customFormat="1" ht="13.9" customHeight="1" x14ac:dyDescent="0.2"/>
    <row r="1017" s="1" customFormat="1" ht="13.9" customHeight="1" x14ac:dyDescent="0.2"/>
    <row r="1018" s="1" customFormat="1" ht="13.9" customHeight="1" x14ac:dyDescent="0.2"/>
    <row r="1019" s="1" customFormat="1" ht="13.9" customHeight="1" x14ac:dyDescent="0.2"/>
    <row r="1020" s="1" customFormat="1" ht="13.9" customHeight="1" x14ac:dyDescent="0.2"/>
    <row r="1021" s="1" customFormat="1" ht="13.9" customHeight="1" x14ac:dyDescent="0.2"/>
    <row r="1022" s="1" customFormat="1" ht="13.9" customHeight="1" x14ac:dyDescent="0.2"/>
    <row r="1023" s="1" customFormat="1" ht="13.9" customHeight="1" x14ac:dyDescent="0.2"/>
    <row r="1024" s="1" customFormat="1" ht="13.9" customHeight="1" x14ac:dyDescent="0.2"/>
    <row r="1025" s="1" customFormat="1" ht="13.9" customHeight="1" x14ac:dyDescent="0.2"/>
    <row r="1026" s="1" customFormat="1" ht="13.9" customHeight="1" x14ac:dyDescent="0.2"/>
    <row r="1027" s="1" customFormat="1" ht="13.9" customHeight="1" x14ac:dyDescent="0.2"/>
    <row r="1028" s="1" customFormat="1" ht="13.9" customHeight="1" x14ac:dyDescent="0.2"/>
    <row r="1029" s="1" customFormat="1" ht="13.9" customHeight="1" x14ac:dyDescent="0.2"/>
    <row r="1030" s="1" customFormat="1" ht="13.9" customHeight="1" x14ac:dyDescent="0.2"/>
    <row r="1031" s="1" customFormat="1" ht="13.9" customHeight="1" x14ac:dyDescent="0.2"/>
    <row r="1032" s="1" customFormat="1" ht="13.9" customHeight="1" x14ac:dyDescent="0.2"/>
    <row r="1033" s="1" customFormat="1" ht="13.9" customHeight="1" x14ac:dyDescent="0.2"/>
    <row r="1034" s="1" customFormat="1" ht="13.9" customHeight="1" x14ac:dyDescent="0.2"/>
    <row r="1035" s="1" customFormat="1" ht="13.9" customHeight="1" x14ac:dyDescent="0.2"/>
    <row r="1036" s="1" customFormat="1" ht="13.9" customHeight="1" x14ac:dyDescent="0.2"/>
    <row r="1037" s="1" customFormat="1" ht="13.9" customHeight="1" x14ac:dyDescent="0.2"/>
    <row r="1038" s="1" customFormat="1" ht="13.9" customHeight="1" x14ac:dyDescent="0.2"/>
    <row r="1039" s="1" customFormat="1" ht="13.9" customHeight="1" x14ac:dyDescent="0.2"/>
    <row r="1040" s="1" customFormat="1" ht="13.9" customHeight="1" x14ac:dyDescent="0.2"/>
    <row r="1041" s="1" customFormat="1" ht="13.9" customHeight="1" x14ac:dyDescent="0.2"/>
    <row r="1042" s="1" customFormat="1" ht="13.9" customHeight="1" x14ac:dyDescent="0.2"/>
    <row r="1043" s="1" customFormat="1" ht="13.9" customHeight="1" x14ac:dyDescent="0.2"/>
    <row r="1044" s="1" customFormat="1" ht="13.9" customHeight="1" x14ac:dyDescent="0.2"/>
    <row r="1045" s="1" customFormat="1" ht="13.9" customHeight="1" x14ac:dyDescent="0.2"/>
    <row r="1046" s="1" customFormat="1" ht="13.9" customHeight="1" x14ac:dyDescent="0.2"/>
    <row r="1047" s="1" customFormat="1" ht="13.9" customHeight="1" x14ac:dyDescent="0.2"/>
    <row r="1048" s="1" customFormat="1" ht="13.9" customHeight="1" x14ac:dyDescent="0.2"/>
    <row r="1049" s="1" customFormat="1" ht="13.9" customHeight="1" x14ac:dyDescent="0.2"/>
    <row r="1050" s="1" customFormat="1" ht="13.9" customHeight="1" x14ac:dyDescent="0.2"/>
    <row r="1051" s="1" customFormat="1" ht="13.9" customHeight="1" x14ac:dyDescent="0.2"/>
    <row r="1052" s="1" customFormat="1" ht="13.9" customHeight="1" x14ac:dyDescent="0.2"/>
    <row r="1053" s="1" customFormat="1" ht="13.9" customHeight="1" x14ac:dyDescent="0.2"/>
    <row r="1054" s="1" customFormat="1" ht="13.9" customHeight="1" x14ac:dyDescent="0.2"/>
    <row r="1055" s="1" customFormat="1" ht="13.9" customHeight="1" x14ac:dyDescent="0.2"/>
    <row r="1056" s="1" customFormat="1" ht="13.9" customHeight="1" x14ac:dyDescent="0.2"/>
    <row r="1057" s="1" customFormat="1" ht="13.9" customHeight="1" x14ac:dyDescent="0.2"/>
    <row r="1058" s="1" customFormat="1" ht="13.9" customHeight="1" x14ac:dyDescent="0.2"/>
    <row r="1059" s="1" customFormat="1" ht="13.9" customHeight="1" x14ac:dyDescent="0.2"/>
    <row r="1060" s="1" customFormat="1" ht="13.9" customHeight="1" x14ac:dyDescent="0.2"/>
    <row r="1061" s="1" customFormat="1" ht="13.9" customHeight="1" x14ac:dyDescent="0.2"/>
    <row r="1062" s="1" customFormat="1" ht="13.9" customHeight="1" x14ac:dyDescent="0.2"/>
    <row r="1063" s="1" customFormat="1" ht="13.9" customHeight="1" x14ac:dyDescent="0.2"/>
    <row r="1064" s="1" customFormat="1" ht="13.9" customHeight="1" x14ac:dyDescent="0.2"/>
    <row r="1065" s="1" customFormat="1" ht="13.9" customHeight="1" x14ac:dyDescent="0.2"/>
    <row r="1066" s="1" customFormat="1" ht="13.9" customHeight="1" x14ac:dyDescent="0.2"/>
    <row r="1067" s="1" customFormat="1" ht="13.9" customHeight="1" x14ac:dyDescent="0.2"/>
    <row r="1068" s="1" customFormat="1" ht="13.9" customHeight="1" x14ac:dyDescent="0.2"/>
    <row r="1069" s="1" customFormat="1" ht="13.9" customHeight="1" x14ac:dyDescent="0.2"/>
    <row r="1070" s="1" customFormat="1" ht="13.9" customHeight="1" x14ac:dyDescent="0.2"/>
    <row r="1071" s="1" customFormat="1" ht="13.9" customHeight="1" x14ac:dyDescent="0.2"/>
    <row r="1072" s="1" customFormat="1" ht="13.9" customHeight="1" x14ac:dyDescent="0.2"/>
    <row r="1073" s="1" customFormat="1" ht="13.9" customHeight="1" x14ac:dyDescent="0.2"/>
    <row r="1074" s="1" customFormat="1" ht="13.9" customHeight="1" x14ac:dyDescent="0.2"/>
    <row r="1075" s="1" customFormat="1" ht="13.9" customHeight="1" x14ac:dyDescent="0.2"/>
    <row r="1076" s="1" customFormat="1" ht="13.9" customHeight="1" x14ac:dyDescent="0.2"/>
    <row r="1077" s="1" customFormat="1" ht="13.9" customHeight="1" x14ac:dyDescent="0.2"/>
    <row r="1078" s="1" customFormat="1" ht="13.9" customHeight="1" x14ac:dyDescent="0.2"/>
    <row r="1079" s="1" customFormat="1" ht="13.9" customHeight="1" x14ac:dyDescent="0.2"/>
    <row r="1080" s="1" customFormat="1" ht="13.9" customHeight="1" x14ac:dyDescent="0.2"/>
    <row r="1081" s="1" customFormat="1" ht="13.9" customHeight="1" x14ac:dyDescent="0.2"/>
    <row r="1082" s="1" customFormat="1" ht="13.9" customHeight="1" x14ac:dyDescent="0.2"/>
    <row r="1083" s="1" customFormat="1" ht="13.9" customHeight="1" x14ac:dyDescent="0.2"/>
    <row r="1084" s="1" customFormat="1" ht="13.9" customHeight="1" x14ac:dyDescent="0.2"/>
    <row r="1085" s="1" customFormat="1" ht="13.9" customHeight="1" x14ac:dyDescent="0.2"/>
    <row r="1086" s="1" customFormat="1" ht="13.9" customHeight="1" x14ac:dyDescent="0.2"/>
    <row r="1087" s="1" customFormat="1" ht="13.9" customHeight="1" x14ac:dyDescent="0.2"/>
    <row r="1088" s="1" customFormat="1" ht="13.9" customHeight="1" x14ac:dyDescent="0.2"/>
    <row r="1089" s="1" customFormat="1" ht="13.9" customHeight="1" x14ac:dyDescent="0.2"/>
    <row r="1090" s="1" customFormat="1" ht="13.9" customHeight="1" x14ac:dyDescent="0.2"/>
    <row r="1091" s="1" customFormat="1" ht="13.9" customHeight="1" x14ac:dyDescent="0.2"/>
    <row r="1092" s="1" customFormat="1" ht="13.9" customHeight="1" x14ac:dyDescent="0.2"/>
    <row r="1093" s="1" customFormat="1" ht="13.9" customHeight="1" x14ac:dyDescent="0.2"/>
    <row r="1094" s="1" customFormat="1" ht="13.9" customHeight="1" x14ac:dyDescent="0.2"/>
    <row r="1095" s="1" customFormat="1" ht="13.9" customHeight="1" x14ac:dyDescent="0.2"/>
    <row r="1096" s="1" customFormat="1" ht="13.9" customHeight="1" x14ac:dyDescent="0.2"/>
    <row r="1097" s="1" customFormat="1" ht="13.9" customHeight="1" x14ac:dyDescent="0.2"/>
    <row r="1098" s="1" customFormat="1" ht="13.9" customHeight="1" x14ac:dyDescent="0.2"/>
    <row r="1099" s="1" customFormat="1" ht="13.9" customHeight="1" x14ac:dyDescent="0.2"/>
    <row r="1100" s="1" customFormat="1" ht="13.9" customHeight="1" x14ac:dyDescent="0.2"/>
    <row r="1101" s="1" customFormat="1" ht="13.9" customHeight="1" x14ac:dyDescent="0.2"/>
    <row r="1102" s="1" customFormat="1" ht="13.9" customHeight="1" x14ac:dyDescent="0.2"/>
    <row r="1103" s="1" customFormat="1" ht="13.9" customHeight="1" x14ac:dyDescent="0.2"/>
    <row r="1104" s="1" customFormat="1" ht="13.9" customHeight="1" x14ac:dyDescent="0.2"/>
    <row r="1105" s="1" customFormat="1" ht="13.9" customHeight="1" x14ac:dyDescent="0.2"/>
    <row r="1106" s="1" customFormat="1" ht="13.9" customHeight="1" x14ac:dyDescent="0.2"/>
    <row r="1107" s="1" customFormat="1" ht="13.9" customHeight="1" x14ac:dyDescent="0.2"/>
    <row r="1108" s="1" customFormat="1" ht="13.9" customHeight="1" x14ac:dyDescent="0.2"/>
    <row r="1109" s="1" customFormat="1" ht="13.9" customHeight="1" x14ac:dyDescent="0.2"/>
    <row r="1110" s="1" customFormat="1" ht="13.9" customHeight="1" x14ac:dyDescent="0.2"/>
    <row r="1111" s="1" customFormat="1" ht="13.9" customHeight="1" x14ac:dyDescent="0.2"/>
    <row r="1112" s="1" customFormat="1" ht="13.9" customHeight="1" x14ac:dyDescent="0.2"/>
    <row r="1113" s="1" customFormat="1" ht="13.9" customHeight="1" x14ac:dyDescent="0.2"/>
    <row r="1114" s="1" customFormat="1" ht="13.9" customHeight="1" x14ac:dyDescent="0.2"/>
    <row r="1115" s="1" customFormat="1" ht="13.9" customHeight="1" x14ac:dyDescent="0.2"/>
    <row r="1116" s="1" customFormat="1" ht="13.9" customHeight="1" x14ac:dyDescent="0.2"/>
    <row r="1117" s="1" customFormat="1" ht="13.9" customHeight="1" x14ac:dyDescent="0.2"/>
    <row r="1118" s="1" customFormat="1" ht="13.9" customHeight="1" x14ac:dyDescent="0.2"/>
    <row r="1119" s="1" customFormat="1" ht="13.9" customHeight="1" x14ac:dyDescent="0.2"/>
    <row r="1120" s="1" customFormat="1" ht="13.9" customHeight="1" x14ac:dyDescent="0.2"/>
    <row r="1121" s="1" customFormat="1" ht="13.9" customHeight="1" x14ac:dyDescent="0.2"/>
    <row r="1122" s="1" customFormat="1" ht="13.9" customHeight="1" x14ac:dyDescent="0.2"/>
    <row r="1123" s="1" customFormat="1" ht="13.9" customHeight="1" x14ac:dyDescent="0.2"/>
    <row r="1124" s="1" customFormat="1" ht="13.9" customHeight="1" x14ac:dyDescent="0.2"/>
    <row r="1125" s="1" customFormat="1" ht="13.9" customHeight="1" x14ac:dyDescent="0.2"/>
    <row r="1126" s="1" customFormat="1" ht="13.9" customHeight="1" x14ac:dyDescent="0.2"/>
    <row r="1127" s="1" customFormat="1" ht="13.9" customHeight="1" x14ac:dyDescent="0.2"/>
    <row r="1128" s="1" customFormat="1" ht="13.9" customHeight="1" x14ac:dyDescent="0.2"/>
    <row r="1129" s="1" customFormat="1" ht="13.9" customHeight="1" x14ac:dyDescent="0.2"/>
    <row r="1130" s="1" customFormat="1" ht="13.9" customHeight="1" x14ac:dyDescent="0.2"/>
    <row r="1131" s="1" customFormat="1" ht="13.9" customHeight="1" x14ac:dyDescent="0.2"/>
    <row r="1132" s="1" customFormat="1" ht="13.9" customHeight="1" x14ac:dyDescent="0.2"/>
    <row r="1133" s="1" customFormat="1" ht="13.9" customHeight="1" x14ac:dyDescent="0.2"/>
    <row r="1134" s="1" customFormat="1" ht="13.9" customHeight="1" x14ac:dyDescent="0.2"/>
    <row r="1135" s="1" customFormat="1" ht="13.9" customHeight="1" x14ac:dyDescent="0.2"/>
    <row r="1136" s="1" customFormat="1" ht="13.9" customHeight="1" x14ac:dyDescent="0.2"/>
    <row r="1137" s="1" customFormat="1" ht="13.9" customHeight="1" x14ac:dyDescent="0.2"/>
    <row r="1138" s="1" customFormat="1" ht="13.9" customHeight="1" x14ac:dyDescent="0.2"/>
    <row r="1139" s="1" customFormat="1" ht="13.9" customHeight="1" x14ac:dyDescent="0.2"/>
    <row r="1140" s="1" customFormat="1" ht="13.9" customHeight="1" x14ac:dyDescent="0.2"/>
    <row r="1141" s="1" customFormat="1" ht="13.9" customHeight="1" x14ac:dyDescent="0.2"/>
    <row r="1142" s="1" customFormat="1" ht="13.9" customHeight="1" x14ac:dyDescent="0.2"/>
    <row r="1143" s="1" customFormat="1" ht="13.9" customHeight="1" x14ac:dyDescent="0.2"/>
    <row r="1144" s="1" customFormat="1" ht="13.9" customHeight="1" x14ac:dyDescent="0.2"/>
    <row r="1145" s="1" customFormat="1" ht="13.9" customHeight="1" x14ac:dyDescent="0.2"/>
    <row r="1146" s="1" customFormat="1" ht="13.9" customHeight="1" x14ac:dyDescent="0.2"/>
    <row r="1147" s="1" customFormat="1" ht="13.9" customHeight="1" x14ac:dyDescent="0.2"/>
    <row r="1148" s="1" customFormat="1" ht="13.9" customHeight="1" x14ac:dyDescent="0.2"/>
    <row r="1149" s="1" customFormat="1" ht="13.9" customHeight="1" x14ac:dyDescent="0.2"/>
    <row r="1150" s="1" customFormat="1" ht="13.9" customHeight="1" x14ac:dyDescent="0.2"/>
    <row r="1151" s="1" customFormat="1" ht="13.9" customHeight="1" x14ac:dyDescent="0.2"/>
    <row r="1152" s="1" customFormat="1" ht="13.9" customHeight="1" x14ac:dyDescent="0.2"/>
    <row r="1153" s="1" customFormat="1" ht="13.9" customHeight="1" x14ac:dyDescent="0.2"/>
    <row r="1154" s="1" customFormat="1" ht="13.9" customHeight="1" x14ac:dyDescent="0.2"/>
    <row r="1155" s="1" customFormat="1" ht="13.9" customHeight="1" x14ac:dyDescent="0.2"/>
    <row r="1156" s="1" customFormat="1" ht="13.9" customHeight="1" x14ac:dyDescent="0.2"/>
    <row r="1157" s="1" customFormat="1" ht="13.9" customHeight="1" x14ac:dyDescent="0.2"/>
    <row r="1158" s="1" customFormat="1" ht="13.9" customHeight="1" x14ac:dyDescent="0.2"/>
    <row r="1159" s="1" customFormat="1" ht="13.9" customHeight="1" x14ac:dyDescent="0.2"/>
    <row r="1160" s="1" customFormat="1" ht="13.9" customHeight="1" x14ac:dyDescent="0.2"/>
    <row r="1161" s="1" customFormat="1" ht="13.9" customHeight="1" x14ac:dyDescent="0.2"/>
    <row r="1162" s="1" customFormat="1" ht="13.9" customHeight="1" x14ac:dyDescent="0.2"/>
    <row r="1163" s="1" customFormat="1" ht="13.9" customHeight="1" x14ac:dyDescent="0.2"/>
    <row r="1164" s="1" customFormat="1" ht="13.9" customHeight="1" x14ac:dyDescent="0.2"/>
    <row r="1165" s="1" customFormat="1" ht="13.9" customHeight="1" x14ac:dyDescent="0.2"/>
    <row r="1166" s="1" customFormat="1" ht="13.9" customHeight="1" x14ac:dyDescent="0.2"/>
    <row r="1167" s="1" customFormat="1" ht="13.9" customHeight="1" x14ac:dyDescent="0.2"/>
    <row r="1168" s="1" customFormat="1" ht="13.9" customHeight="1" x14ac:dyDescent="0.2"/>
    <row r="1169" s="1" customFormat="1" ht="13.9" customHeight="1" x14ac:dyDescent="0.2"/>
    <row r="1170" s="1" customFormat="1" ht="13.9" customHeight="1" x14ac:dyDescent="0.2"/>
    <row r="1171" s="1" customFormat="1" ht="13.9" customHeight="1" x14ac:dyDescent="0.2"/>
    <row r="1172" s="1" customFormat="1" ht="13.9" customHeight="1" x14ac:dyDescent="0.2"/>
    <row r="1173" s="1" customFormat="1" ht="13.9" customHeight="1" x14ac:dyDescent="0.2"/>
    <row r="1174" s="1" customFormat="1" ht="13.9" customHeight="1" x14ac:dyDescent="0.2"/>
    <row r="1175" s="1" customFormat="1" ht="13.9" customHeight="1" x14ac:dyDescent="0.2"/>
    <row r="1176" s="1" customFormat="1" ht="13.9" customHeight="1" x14ac:dyDescent="0.2"/>
    <row r="1177" s="1" customFormat="1" ht="13.9" customHeight="1" x14ac:dyDescent="0.2"/>
    <row r="1178" s="1" customFormat="1" ht="13.9" customHeight="1" x14ac:dyDescent="0.2"/>
    <row r="1179" s="1" customFormat="1" ht="13.9" customHeight="1" x14ac:dyDescent="0.2"/>
    <row r="1180" s="1" customFormat="1" ht="13.9" customHeight="1" x14ac:dyDescent="0.2"/>
    <row r="1181" s="1" customFormat="1" ht="13.9" customHeight="1" x14ac:dyDescent="0.2"/>
    <row r="1182" s="1" customFormat="1" ht="13.9" customHeight="1" x14ac:dyDescent="0.2"/>
    <row r="1183" s="1" customFormat="1" ht="13.9" customHeight="1" x14ac:dyDescent="0.2"/>
    <row r="1184" s="1" customFormat="1" ht="13.9" customHeight="1" x14ac:dyDescent="0.2"/>
    <row r="1185" s="1" customFormat="1" ht="13.9" customHeight="1" x14ac:dyDescent="0.2"/>
    <row r="1186" s="1" customFormat="1" ht="13.9" customHeight="1" x14ac:dyDescent="0.2"/>
    <row r="1187" s="1" customFormat="1" ht="13.9" customHeight="1" x14ac:dyDescent="0.2"/>
    <row r="1188" s="1" customFormat="1" ht="13.9" customHeight="1" x14ac:dyDescent="0.2"/>
    <row r="1189" s="1" customFormat="1" ht="13.9" customHeight="1" x14ac:dyDescent="0.2"/>
    <row r="1190" s="1" customFormat="1" ht="13.9" customHeight="1" x14ac:dyDescent="0.2"/>
    <row r="1191" s="1" customFormat="1" ht="13.9" customHeight="1" x14ac:dyDescent="0.2"/>
    <row r="1192" s="1" customFormat="1" ht="13.9" customHeight="1" x14ac:dyDescent="0.2"/>
    <row r="1193" s="1" customFormat="1" ht="13.9" customHeight="1" x14ac:dyDescent="0.2"/>
    <row r="1194" s="1" customFormat="1" ht="13.9" customHeight="1" x14ac:dyDescent="0.2"/>
    <row r="1195" s="1" customFormat="1" ht="13.9" customHeight="1" x14ac:dyDescent="0.2"/>
    <row r="1196" s="1" customFormat="1" ht="13.9" customHeight="1" x14ac:dyDescent="0.2"/>
    <row r="1197" s="1" customFormat="1" ht="13.9" customHeight="1" x14ac:dyDescent="0.2"/>
    <row r="1198" s="1" customFormat="1" ht="13.9" customHeight="1" x14ac:dyDescent="0.2"/>
    <row r="1199" s="1" customFormat="1" ht="13.9" customHeight="1" x14ac:dyDescent="0.2"/>
    <row r="1200" s="1" customFormat="1" ht="13.9" customHeight="1" x14ac:dyDescent="0.2"/>
    <row r="1201" s="1" customFormat="1" ht="13.9" customHeight="1" x14ac:dyDescent="0.2"/>
    <row r="1202" s="1" customFormat="1" ht="13.9" customHeight="1" x14ac:dyDescent="0.2"/>
    <row r="1203" s="1" customFormat="1" ht="13.9" customHeight="1" x14ac:dyDescent="0.2"/>
    <row r="1204" s="1" customFormat="1" ht="13.9" customHeight="1" x14ac:dyDescent="0.2"/>
    <row r="1205" s="1" customFormat="1" ht="13.9" customHeight="1" x14ac:dyDescent="0.2"/>
    <row r="1206" s="1" customFormat="1" ht="13.9" customHeight="1" x14ac:dyDescent="0.2"/>
    <row r="1207" s="1" customFormat="1" ht="13.9" customHeight="1" x14ac:dyDescent="0.2"/>
    <row r="1208" s="1" customFormat="1" ht="13.9" customHeight="1" x14ac:dyDescent="0.2"/>
    <row r="1209" s="1" customFormat="1" ht="13.9" customHeight="1" x14ac:dyDescent="0.2"/>
    <row r="1210" s="1" customFormat="1" ht="13.9" customHeight="1" x14ac:dyDescent="0.2"/>
    <row r="1211" s="1" customFormat="1" ht="13.9" customHeight="1" x14ac:dyDescent="0.2"/>
    <row r="1212" s="1" customFormat="1" ht="13.9" customHeight="1" x14ac:dyDescent="0.2"/>
    <row r="1213" s="1" customFormat="1" ht="13.9" customHeight="1" x14ac:dyDescent="0.2"/>
    <row r="1214" s="1" customFormat="1" ht="13.9" customHeight="1" x14ac:dyDescent="0.2"/>
    <row r="1215" s="1" customFormat="1" ht="13.9" customHeight="1" x14ac:dyDescent="0.2"/>
    <row r="1216" s="1" customFormat="1" ht="13.9" customHeight="1" x14ac:dyDescent="0.2"/>
    <row r="1217" s="1" customFormat="1" ht="13.9" customHeight="1" x14ac:dyDescent="0.2"/>
    <row r="1218" s="1" customFormat="1" ht="13.9" customHeight="1" x14ac:dyDescent="0.2"/>
    <row r="1219" s="1" customFormat="1" ht="13.9" customHeight="1" x14ac:dyDescent="0.2"/>
    <row r="1220" s="1" customFormat="1" ht="13.9" customHeight="1" x14ac:dyDescent="0.2"/>
    <row r="1221" s="1" customFormat="1" ht="13.9" customHeight="1" x14ac:dyDescent="0.2"/>
    <row r="1222" s="1" customFormat="1" ht="13.9" customHeight="1" x14ac:dyDescent="0.2"/>
    <row r="1223" s="1" customFormat="1" ht="13.9" customHeight="1" x14ac:dyDescent="0.2"/>
    <row r="1224" s="1" customFormat="1" ht="13.9" customHeight="1" x14ac:dyDescent="0.2"/>
    <row r="1225" s="1" customFormat="1" ht="13.9" customHeight="1" x14ac:dyDescent="0.2"/>
    <row r="1226" s="1" customFormat="1" ht="13.9" customHeight="1" x14ac:dyDescent="0.2"/>
    <row r="1227" s="1" customFormat="1" ht="13.9" customHeight="1" x14ac:dyDescent="0.2"/>
    <row r="1228" s="1" customFormat="1" ht="13.9" customHeight="1" x14ac:dyDescent="0.2"/>
    <row r="1229" s="1" customFormat="1" ht="13.9" customHeight="1" x14ac:dyDescent="0.2"/>
    <row r="1230" s="1" customFormat="1" ht="13.9" customHeight="1" x14ac:dyDescent="0.2"/>
    <row r="1231" s="1" customFormat="1" ht="13.9" customHeight="1" x14ac:dyDescent="0.2"/>
    <row r="1232" s="1" customFormat="1" ht="13.9" customHeight="1" x14ac:dyDescent="0.2"/>
    <row r="1233" s="1" customFormat="1" ht="13.9" customHeight="1" x14ac:dyDescent="0.2"/>
    <row r="1234" s="1" customFormat="1" ht="13.9" customHeight="1" x14ac:dyDescent="0.2"/>
    <row r="1235" s="1" customFormat="1" ht="13.9" customHeight="1" x14ac:dyDescent="0.2"/>
    <row r="1236" s="1" customFormat="1" ht="13.9" customHeight="1" x14ac:dyDescent="0.2"/>
    <row r="1237" s="1" customFormat="1" ht="13.9" customHeight="1" x14ac:dyDescent="0.2"/>
    <row r="1238" s="1" customFormat="1" ht="13.9" customHeight="1" x14ac:dyDescent="0.2"/>
    <row r="1239" s="1" customFormat="1" ht="13.9" customHeight="1" x14ac:dyDescent="0.2"/>
    <row r="1240" s="1" customFormat="1" ht="13.9" customHeight="1" x14ac:dyDescent="0.2"/>
    <row r="1241" s="1" customFormat="1" ht="13.9" customHeight="1" x14ac:dyDescent="0.2"/>
    <row r="1242" s="1" customFormat="1" ht="13.9" customHeight="1" x14ac:dyDescent="0.2"/>
    <row r="1243" s="1" customFormat="1" ht="13.9" customHeight="1" x14ac:dyDescent="0.2"/>
    <row r="1244" s="1" customFormat="1" ht="13.9" customHeight="1" x14ac:dyDescent="0.2"/>
    <row r="1245" s="1" customFormat="1" ht="13.9" customHeight="1" x14ac:dyDescent="0.2"/>
    <row r="1246" s="1" customFormat="1" ht="13.9" customHeight="1" x14ac:dyDescent="0.2"/>
    <row r="1247" s="1" customFormat="1" ht="13.9" customHeight="1" x14ac:dyDescent="0.2"/>
    <row r="1248" s="1" customFormat="1" ht="13.9" customHeight="1" x14ac:dyDescent="0.2"/>
    <row r="1249" s="1" customFormat="1" ht="13.9" customHeight="1" x14ac:dyDescent="0.2"/>
    <row r="1250" s="1" customFormat="1" ht="13.9" customHeight="1" x14ac:dyDescent="0.2"/>
    <row r="1251" s="1" customFormat="1" ht="13.9" customHeight="1" x14ac:dyDescent="0.2"/>
    <row r="1252" s="1" customFormat="1" ht="13.9" customHeight="1" x14ac:dyDescent="0.2"/>
    <row r="1253" s="1" customFormat="1" ht="13.9" customHeight="1" x14ac:dyDescent="0.2"/>
    <row r="1254" s="1" customFormat="1" ht="13.9" customHeight="1" x14ac:dyDescent="0.2"/>
    <row r="1255" s="1" customFormat="1" ht="13.9" customHeight="1" x14ac:dyDescent="0.2"/>
    <row r="1256" s="1" customFormat="1" ht="13.9" customHeight="1" x14ac:dyDescent="0.2"/>
    <row r="1257" s="1" customFormat="1" ht="13.9" customHeight="1" x14ac:dyDescent="0.2"/>
    <row r="1258" s="1" customFormat="1" ht="13.9" customHeight="1" x14ac:dyDescent="0.2"/>
    <row r="1259" s="1" customFormat="1" ht="13.9" customHeight="1" x14ac:dyDescent="0.2"/>
    <row r="1260" s="1" customFormat="1" ht="13.9" customHeight="1" x14ac:dyDescent="0.2"/>
    <row r="1261" s="1" customFormat="1" ht="13.9" customHeight="1" x14ac:dyDescent="0.2"/>
    <row r="1262" s="1" customFormat="1" ht="13.9" customHeight="1" x14ac:dyDescent="0.2"/>
    <row r="1263" s="1" customFormat="1" ht="13.9" customHeight="1" x14ac:dyDescent="0.2"/>
    <row r="1264" s="1" customFormat="1" ht="13.9" customHeight="1" x14ac:dyDescent="0.2"/>
    <row r="1265" s="1" customFormat="1" ht="13.9" customHeight="1" x14ac:dyDescent="0.2"/>
    <row r="1266" s="1" customFormat="1" ht="13.9" customHeight="1" x14ac:dyDescent="0.2"/>
    <row r="1267" s="1" customFormat="1" ht="13.9" customHeight="1" x14ac:dyDescent="0.2"/>
    <row r="1268" s="1" customFormat="1" ht="13.9" customHeight="1" x14ac:dyDescent="0.2"/>
    <row r="1269" s="1" customFormat="1" ht="13.9" customHeight="1" x14ac:dyDescent="0.2"/>
    <row r="1270" s="1" customFormat="1" ht="13.9" customHeight="1" x14ac:dyDescent="0.2"/>
    <row r="1271" s="1" customFormat="1" ht="13.9" customHeight="1" x14ac:dyDescent="0.2"/>
    <row r="1272" s="1" customFormat="1" ht="13.9" customHeight="1" x14ac:dyDescent="0.2"/>
    <row r="1273" s="1" customFormat="1" ht="13.9" customHeight="1" x14ac:dyDescent="0.2"/>
    <row r="1274" s="1" customFormat="1" ht="13.9" customHeight="1" x14ac:dyDescent="0.2"/>
    <row r="1275" s="1" customFormat="1" ht="13.9" customHeight="1" x14ac:dyDescent="0.2"/>
    <row r="1276" s="1" customFormat="1" ht="13.9" customHeight="1" x14ac:dyDescent="0.2"/>
    <row r="1277" s="1" customFormat="1" ht="13.9" customHeight="1" x14ac:dyDescent="0.2"/>
    <row r="1278" s="1" customFormat="1" ht="13.9" customHeight="1" x14ac:dyDescent="0.2"/>
    <row r="1279" s="1" customFormat="1" ht="13.9" customHeight="1" x14ac:dyDescent="0.2"/>
    <row r="1280" s="1" customFormat="1" ht="13.9" customHeight="1" x14ac:dyDescent="0.2"/>
    <row r="1281" s="1" customFormat="1" ht="13.9" customHeight="1" x14ac:dyDescent="0.2"/>
    <row r="1282" s="1" customFormat="1" ht="13.9" customHeight="1" x14ac:dyDescent="0.2"/>
    <row r="1283" s="1" customFormat="1" ht="13.9" customHeight="1" x14ac:dyDescent="0.2"/>
    <row r="1284" s="1" customFormat="1" ht="13.9" customHeight="1" x14ac:dyDescent="0.2"/>
    <row r="1285" s="1" customFormat="1" ht="13.9" customHeight="1" x14ac:dyDescent="0.2"/>
    <row r="1286" s="1" customFormat="1" ht="13.9" customHeight="1" x14ac:dyDescent="0.2"/>
    <row r="1287" s="1" customFormat="1" ht="13.9" customHeight="1" x14ac:dyDescent="0.2"/>
    <row r="1288" s="1" customFormat="1" ht="13.9" customHeight="1" x14ac:dyDescent="0.2"/>
    <row r="1289" s="1" customFormat="1" ht="13.9" customHeight="1" x14ac:dyDescent="0.2"/>
    <row r="1290" s="1" customFormat="1" ht="13.9" customHeight="1" x14ac:dyDescent="0.2"/>
    <row r="1291" s="1" customFormat="1" ht="13.9" customHeight="1" x14ac:dyDescent="0.2"/>
    <row r="1292" s="1" customFormat="1" ht="13.9" customHeight="1" x14ac:dyDescent="0.2"/>
    <row r="1293" s="1" customFormat="1" ht="13.9" customHeight="1" x14ac:dyDescent="0.2"/>
    <row r="1294" s="1" customFormat="1" ht="13.9" customHeight="1" x14ac:dyDescent="0.2"/>
    <row r="1295" s="1" customFormat="1" ht="13.9" customHeight="1" x14ac:dyDescent="0.2"/>
    <row r="1296" s="1" customFormat="1" ht="13.9" customHeight="1" x14ac:dyDescent="0.2"/>
    <row r="1297" s="1" customFormat="1" ht="13.9" customHeight="1" x14ac:dyDescent="0.2"/>
    <row r="1298" s="1" customFormat="1" ht="13.9" customHeight="1" x14ac:dyDescent="0.2"/>
    <row r="1299" s="1" customFormat="1" ht="13.9" customHeight="1" x14ac:dyDescent="0.2"/>
    <row r="1300" s="1" customFormat="1" ht="13.9" customHeight="1" x14ac:dyDescent="0.2"/>
    <row r="1301" s="1" customFormat="1" ht="13.9" customHeight="1" x14ac:dyDescent="0.2"/>
    <row r="1302" s="1" customFormat="1" ht="13.9" customHeight="1" x14ac:dyDescent="0.2"/>
    <row r="1303" s="1" customFormat="1" ht="13.9" customHeight="1" x14ac:dyDescent="0.2"/>
    <row r="1304" s="1" customFormat="1" ht="13.9" customHeight="1" x14ac:dyDescent="0.2"/>
    <row r="1305" s="1" customFormat="1" ht="13.9" customHeight="1" x14ac:dyDescent="0.2"/>
    <row r="1306" s="1" customFormat="1" ht="13.9" customHeight="1" x14ac:dyDescent="0.2"/>
    <row r="1307" s="1" customFormat="1" ht="13.9" customHeight="1" x14ac:dyDescent="0.2"/>
    <row r="1308" s="1" customFormat="1" ht="13.9" customHeight="1" x14ac:dyDescent="0.2"/>
    <row r="1309" s="1" customFormat="1" ht="13.9" customHeight="1" x14ac:dyDescent="0.2"/>
    <row r="1310" s="1" customFormat="1" ht="13.9" customHeight="1" x14ac:dyDescent="0.2"/>
    <row r="1311" s="1" customFormat="1" ht="13.9" customHeight="1" x14ac:dyDescent="0.2"/>
    <row r="1312" s="1" customFormat="1" ht="13.9" customHeight="1" x14ac:dyDescent="0.2"/>
    <row r="1313" s="1" customFormat="1" ht="13.9" customHeight="1" x14ac:dyDescent="0.2"/>
    <row r="1314" s="1" customFormat="1" ht="13.9" customHeight="1" x14ac:dyDescent="0.2"/>
    <row r="1315" s="1" customFormat="1" ht="13.9" customHeight="1" x14ac:dyDescent="0.2"/>
    <row r="1316" s="1" customFormat="1" ht="13.9" customHeight="1" x14ac:dyDescent="0.2"/>
    <row r="1317" s="1" customFormat="1" ht="13.9" customHeight="1" x14ac:dyDescent="0.2"/>
    <row r="1318" s="1" customFormat="1" ht="13.9" customHeight="1" x14ac:dyDescent="0.2"/>
    <row r="1319" s="1" customFormat="1" ht="13.9" customHeight="1" x14ac:dyDescent="0.2"/>
    <row r="1320" s="1" customFormat="1" ht="13.9" customHeight="1" x14ac:dyDescent="0.2"/>
    <row r="1321" s="1" customFormat="1" ht="13.9" customHeight="1" x14ac:dyDescent="0.2"/>
    <row r="1322" s="1" customFormat="1" ht="13.9" customHeight="1" x14ac:dyDescent="0.2"/>
    <row r="1323" s="1" customFormat="1" ht="13.9" customHeight="1" x14ac:dyDescent="0.2"/>
    <row r="1324" s="1" customFormat="1" ht="13.9" customHeight="1" x14ac:dyDescent="0.2"/>
    <row r="1325" s="1" customFormat="1" ht="13.9" customHeight="1" x14ac:dyDescent="0.2"/>
    <row r="1326" s="1" customFormat="1" ht="13.9" customHeight="1" x14ac:dyDescent="0.2"/>
    <row r="1327" s="1" customFormat="1" ht="13.9" customHeight="1" x14ac:dyDescent="0.2"/>
    <row r="1328" s="1" customFormat="1" ht="13.9" customHeight="1" x14ac:dyDescent="0.2"/>
    <row r="1329" s="1" customFormat="1" ht="13.9" customHeight="1" x14ac:dyDescent="0.2"/>
    <row r="1330" s="1" customFormat="1" ht="13.9" customHeight="1" x14ac:dyDescent="0.2"/>
    <row r="1331" s="1" customFormat="1" ht="13.9" customHeight="1" x14ac:dyDescent="0.2"/>
    <row r="1332" s="1" customFormat="1" ht="13.9" customHeight="1" x14ac:dyDescent="0.2"/>
    <row r="1333" s="1" customFormat="1" ht="13.9" customHeight="1" x14ac:dyDescent="0.2"/>
    <row r="1334" s="1" customFormat="1" ht="13.9" customHeight="1" x14ac:dyDescent="0.2"/>
    <row r="1335" s="1" customFormat="1" ht="13.9" customHeight="1" x14ac:dyDescent="0.2"/>
    <row r="1336" s="1" customFormat="1" ht="13.9" customHeight="1" x14ac:dyDescent="0.2"/>
    <row r="1337" s="1" customFormat="1" ht="13.9" customHeight="1" x14ac:dyDescent="0.2"/>
    <row r="1338" s="1" customFormat="1" ht="13.9" customHeight="1" x14ac:dyDescent="0.2"/>
    <row r="1339" s="1" customFormat="1" ht="13.9" customHeight="1" x14ac:dyDescent="0.2"/>
    <row r="1340" s="1" customFormat="1" ht="13.9" customHeight="1" x14ac:dyDescent="0.2"/>
    <row r="1341" s="1" customFormat="1" ht="13.9" customHeight="1" x14ac:dyDescent="0.2"/>
    <row r="1342" s="1" customFormat="1" ht="13.9" customHeight="1" x14ac:dyDescent="0.2"/>
    <row r="1343" s="1" customFormat="1" ht="13.9" customHeight="1" x14ac:dyDescent="0.2"/>
    <row r="1344" s="1" customFormat="1" ht="13.9" customHeight="1" x14ac:dyDescent="0.2"/>
    <row r="1345" s="1" customFormat="1" ht="13.9" customHeight="1" x14ac:dyDescent="0.2"/>
    <row r="1346" s="1" customFormat="1" ht="13.9" customHeight="1" x14ac:dyDescent="0.2"/>
    <row r="1347" s="1" customFormat="1" ht="13.9" customHeight="1" x14ac:dyDescent="0.2"/>
    <row r="1348" s="1" customFormat="1" ht="13.9" customHeight="1" x14ac:dyDescent="0.2"/>
    <row r="1349" s="1" customFormat="1" ht="13.9" customHeight="1" x14ac:dyDescent="0.2"/>
    <row r="1350" s="1" customFormat="1" ht="13.9" customHeight="1" x14ac:dyDescent="0.2"/>
    <row r="1351" s="1" customFormat="1" ht="13.9" customHeight="1" x14ac:dyDescent="0.2"/>
    <row r="1352" s="1" customFormat="1" ht="13.9" customHeight="1" x14ac:dyDescent="0.2"/>
    <row r="1353" s="1" customFormat="1" ht="13.9" customHeight="1" x14ac:dyDescent="0.2"/>
    <row r="1354" s="1" customFormat="1" ht="13.9" customHeight="1" x14ac:dyDescent="0.2"/>
    <row r="1355" s="1" customFormat="1" ht="13.9" customHeight="1" x14ac:dyDescent="0.2"/>
    <row r="1356" s="1" customFormat="1" ht="13.9" customHeight="1" x14ac:dyDescent="0.2"/>
    <row r="1357" s="1" customFormat="1" ht="13.9" customHeight="1" x14ac:dyDescent="0.2"/>
    <row r="1358" s="1" customFormat="1" ht="13.9" customHeight="1" x14ac:dyDescent="0.2"/>
    <row r="1359" s="1" customFormat="1" ht="13.9" customHeight="1" x14ac:dyDescent="0.2"/>
    <row r="1360" s="1" customFormat="1" ht="13.9" customHeight="1" x14ac:dyDescent="0.2"/>
    <row r="1361" s="1" customFormat="1" ht="13.9" customHeight="1" x14ac:dyDescent="0.2"/>
    <row r="1362" s="1" customFormat="1" ht="13.9" customHeight="1" x14ac:dyDescent="0.2"/>
    <row r="1363" s="1" customFormat="1" ht="13.9" customHeight="1" x14ac:dyDescent="0.2"/>
    <row r="1364" s="1" customFormat="1" ht="13.9" customHeight="1" x14ac:dyDescent="0.2"/>
    <row r="1365" s="1" customFormat="1" ht="13.9" customHeight="1" x14ac:dyDescent="0.2"/>
    <row r="1366" s="1" customFormat="1" ht="13.9" customHeight="1" x14ac:dyDescent="0.2"/>
    <row r="1367" s="1" customFormat="1" ht="13.9" customHeight="1" x14ac:dyDescent="0.2"/>
    <row r="1368" s="1" customFormat="1" ht="13.9" customHeight="1" x14ac:dyDescent="0.2"/>
    <row r="1369" s="1" customFormat="1" ht="13.9" customHeight="1" x14ac:dyDescent="0.2"/>
    <row r="1370" s="1" customFormat="1" ht="13.9" customHeight="1" x14ac:dyDescent="0.2"/>
    <row r="1371" s="1" customFormat="1" ht="13.9" customHeight="1" x14ac:dyDescent="0.2"/>
    <row r="1372" s="1" customFormat="1" ht="13.9" customHeight="1" x14ac:dyDescent="0.2"/>
    <row r="1373" s="1" customFormat="1" ht="13.9" customHeight="1" x14ac:dyDescent="0.2"/>
    <row r="1374" s="1" customFormat="1" ht="13.9" customHeight="1" x14ac:dyDescent="0.2"/>
    <row r="1375" s="1" customFormat="1" ht="13.9" customHeight="1" x14ac:dyDescent="0.2"/>
    <row r="1376" s="1" customFormat="1" ht="13.9" customHeight="1" x14ac:dyDescent="0.2"/>
    <row r="1377" s="1" customFormat="1" ht="13.9" customHeight="1" x14ac:dyDescent="0.2"/>
    <row r="1378" s="1" customFormat="1" ht="13.9" customHeight="1" x14ac:dyDescent="0.2"/>
    <row r="1379" s="1" customFormat="1" ht="13.9" customHeight="1" x14ac:dyDescent="0.2"/>
    <row r="1380" s="1" customFormat="1" ht="13.9" customHeight="1" x14ac:dyDescent="0.2"/>
    <row r="1381" s="1" customFormat="1" ht="13.9" customHeight="1" x14ac:dyDescent="0.2"/>
    <row r="1382" s="1" customFormat="1" ht="13.9" customHeight="1" x14ac:dyDescent="0.2"/>
    <row r="1383" s="1" customFormat="1" ht="13.9" customHeight="1" x14ac:dyDescent="0.2"/>
    <row r="1384" s="1" customFormat="1" ht="13.9" customHeight="1" x14ac:dyDescent="0.2"/>
    <row r="1385" s="1" customFormat="1" ht="13.9" customHeight="1" x14ac:dyDescent="0.2"/>
    <row r="1386" s="1" customFormat="1" ht="13.9" customHeight="1" x14ac:dyDescent="0.2"/>
    <row r="1387" s="1" customFormat="1" ht="13.9" customHeight="1" x14ac:dyDescent="0.2"/>
    <row r="1388" s="1" customFormat="1" ht="13.9" customHeight="1" x14ac:dyDescent="0.2"/>
    <row r="1389" s="1" customFormat="1" ht="13.9" customHeight="1" x14ac:dyDescent="0.2"/>
    <row r="1390" s="1" customFormat="1" ht="13.9" customHeight="1" x14ac:dyDescent="0.2"/>
    <row r="1391" s="1" customFormat="1" ht="13.9" customHeight="1" x14ac:dyDescent="0.2"/>
    <row r="1392" s="1" customFormat="1" ht="13.9" customHeight="1" x14ac:dyDescent="0.2"/>
    <row r="1393" s="1" customFormat="1" ht="13.9" customHeight="1" x14ac:dyDescent="0.2"/>
    <row r="1394" s="1" customFormat="1" ht="13.9" customHeight="1" x14ac:dyDescent="0.2"/>
    <row r="1395" s="1" customFormat="1" ht="13.9" customHeight="1" x14ac:dyDescent="0.2"/>
    <row r="1396" s="1" customFormat="1" ht="13.9" customHeight="1" x14ac:dyDescent="0.2"/>
    <row r="1397" s="1" customFormat="1" ht="13.9" customHeight="1" x14ac:dyDescent="0.2"/>
    <row r="1398" s="1" customFormat="1" ht="13.9" customHeight="1" x14ac:dyDescent="0.2"/>
    <row r="1399" s="1" customFormat="1" ht="13.9" customHeight="1" x14ac:dyDescent="0.2"/>
    <row r="1400" s="1" customFormat="1" ht="13.9" customHeight="1" x14ac:dyDescent="0.2"/>
    <row r="1401" s="1" customFormat="1" ht="13.9" customHeight="1" x14ac:dyDescent="0.2"/>
    <row r="1402" s="1" customFormat="1" ht="13.9" customHeight="1" x14ac:dyDescent="0.2"/>
    <row r="1403" s="1" customFormat="1" ht="13.9" customHeight="1" x14ac:dyDescent="0.2"/>
    <row r="1404" s="1" customFormat="1" ht="13.9" customHeight="1" x14ac:dyDescent="0.2"/>
    <row r="1405" s="1" customFormat="1" ht="13.9" customHeight="1" x14ac:dyDescent="0.2"/>
    <row r="1406" s="1" customFormat="1" ht="13.9" customHeight="1" x14ac:dyDescent="0.2"/>
    <row r="1407" s="1" customFormat="1" ht="13.9" customHeight="1" x14ac:dyDescent="0.2"/>
    <row r="1408" s="1" customFormat="1" ht="13.9" customHeight="1" x14ac:dyDescent="0.2"/>
    <row r="1409" s="1" customFormat="1" ht="13.9" customHeight="1" x14ac:dyDescent="0.2"/>
    <row r="1410" s="1" customFormat="1" ht="13.9" customHeight="1" x14ac:dyDescent="0.2"/>
    <row r="1411" s="1" customFormat="1" ht="13.9" customHeight="1" x14ac:dyDescent="0.2"/>
    <row r="1412" s="1" customFormat="1" ht="13.9" customHeight="1" x14ac:dyDescent="0.2"/>
    <row r="1413" s="1" customFormat="1" ht="13.9" customHeight="1" x14ac:dyDescent="0.2"/>
    <row r="1414" s="1" customFormat="1" ht="13.9" customHeight="1" x14ac:dyDescent="0.2"/>
    <row r="1415" s="1" customFormat="1" ht="13.9" customHeight="1" x14ac:dyDescent="0.2"/>
    <row r="1416" s="1" customFormat="1" ht="13.9" customHeight="1" x14ac:dyDescent="0.2"/>
    <row r="1417" s="1" customFormat="1" ht="13.9" customHeight="1" x14ac:dyDescent="0.2"/>
    <row r="1418" s="1" customFormat="1" ht="13.9" customHeight="1" x14ac:dyDescent="0.2"/>
    <row r="1419" s="1" customFormat="1" ht="13.9" customHeight="1" x14ac:dyDescent="0.2"/>
    <row r="1420" s="1" customFormat="1" ht="13.9" customHeight="1" x14ac:dyDescent="0.2"/>
    <row r="1421" s="1" customFormat="1" ht="13.9" customHeight="1" x14ac:dyDescent="0.2"/>
    <row r="1422" s="1" customFormat="1" ht="13.9" customHeight="1" x14ac:dyDescent="0.2"/>
    <row r="1423" s="1" customFormat="1" ht="13.9" customHeight="1" x14ac:dyDescent="0.2"/>
    <row r="1424" s="1" customFormat="1" ht="13.9" customHeight="1" x14ac:dyDescent="0.2"/>
    <row r="1425" s="1" customFormat="1" ht="13.9" customHeight="1" x14ac:dyDescent="0.2"/>
    <row r="1426" s="1" customFormat="1" ht="13.9" customHeight="1" x14ac:dyDescent="0.2"/>
    <row r="1427" s="1" customFormat="1" ht="13.9" customHeight="1" x14ac:dyDescent="0.2"/>
    <row r="1428" s="1" customFormat="1" ht="13.9" customHeight="1" x14ac:dyDescent="0.2"/>
    <row r="1429" s="1" customFormat="1" ht="13.9" customHeight="1" x14ac:dyDescent="0.2"/>
    <row r="1430" s="1" customFormat="1" ht="13.9" customHeight="1" x14ac:dyDescent="0.2"/>
    <row r="1431" s="1" customFormat="1" ht="13.9" customHeight="1" x14ac:dyDescent="0.2"/>
    <row r="1432" s="1" customFormat="1" ht="13.9" customHeight="1" x14ac:dyDescent="0.2"/>
    <row r="1433" s="1" customFormat="1" ht="13.9" customHeight="1" x14ac:dyDescent="0.2"/>
    <row r="1434" s="1" customFormat="1" ht="13.9" customHeight="1" x14ac:dyDescent="0.2"/>
    <row r="1435" s="1" customFormat="1" ht="13.9" customHeight="1" x14ac:dyDescent="0.2"/>
    <row r="1436" s="1" customFormat="1" ht="13.9" customHeight="1" x14ac:dyDescent="0.2"/>
    <row r="1437" s="1" customFormat="1" ht="13.9" customHeight="1" x14ac:dyDescent="0.2"/>
    <row r="1438" s="1" customFormat="1" ht="13.9" customHeight="1" x14ac:dyDescent="0.2"/>
    <row r="1439" s="1" customFormat="1" ht="13.9" customHeight="1" x14ac:dyDescent="0.2"/>
    <row r="1440" s="1" customFormat="1" ht="13.9" customHeight="1" x14ac:dyDescent="0.2"/>
    <row r="1441" s="1" customFormat="1" ht="13.9" customHeight="1" x14ac:dyDescent="0.2"/>
    <row r="1442" s="1" customFormat="1" ht="13.9" customHeight="1" x14ac:dyDescent="0.2"/>
    <row r="1443" s="1" customFormat="1" ht="13.9" customHeight="1" x14ac:dyDescent="0.2"/>
    <row r="1444" s="1" customFormat="1" ht="13.9" customHeight="1" x14ac:dyDescent="0.2"/>
    <row r="1445" s="1" customFormat="1" ht="13.9" customHeight="1" x14ac:dyDescent="0.2"/>
    <row r="1446" s="1" customFormat="1" ht="13.9" customHeight="1" x14ac:dyDescent="0.2"/>
    <row r="1447" s="1" customFormat="1" ht="13.9" customHeight="1" x14ac:dyDescent="0.2"/>
    <row r="1448" s="1" customFormat="1" ht="13.9" customHeight="1" x14ac:dyDescent="0.2"/>
    <row r="1449" s="1" customFormat="1" ht="13.9" customHeight="1" x14ac:dyDescent="0.2"/>
    <row r="1450" s="1" customFormat="1" ht="13.9" customHeight="1" x14ac:dyDescent="0.2"/>
    <row r="1451" s="1" customFormat="1" ht="13.9" customHeight="1" x14ac:dyDescent="0.2"/>
    <row r="1452" s="1" customFormat="1" ht="13.9" customHeight="1" x14ac:dyDescent="0.2"/>
    <row r="1453" s="1" customFormat="1" ht="13.9" customHeight="1" x14ac:dyDescent="0.2"/>
    <row r="1454" s="1" customFormat="1" ht="13.9" customHeight="1" x14ac:dyDescent="0.2"/>
    <row r="1455" s="1" customFormat="1" ht="13.9" customHeight="1" x14ac:dyDescent="0.2"/>
    <row r="1456" s="1" customFormat="1" ht="13.9" customHeight="1" x14ac:dyDescent="0.2"/>
    <row r="1457" s="1" customFormat="1" ht="13.9" customHeight="1" x14ac:dyDescent="0.2"/>
    <row r="1458" s="1" customFormat="1" ht="13.9" customHeight="1" x14ac:dyDescent="0.2"/>
    <row r="1459" s="1" customFormat="1" ht="13.9" customHeight="1" x14ac:dyDescent="0.2"/>
    <row r="1460" s="1" customFormat="1" ht="13.9" customHeight="1" x14ac:dyDescent="0.2"/>
    <row r="1461" s="1" customFormat="1" ht="13.9" customHeight="1" x14ac:dyDescent="0.2"/>
    <row r="1462" s="1" customFormat="1" ht="13.9" customHeight="1" x14ac:dyDescent="0.2"/>
    <row r="1463" s="1" customFormat="1" ht="13.9" customHeight="1" x14ac:dyDescent="0.2"/>
    <row r="1464" s="1" customFormat="1" ht="13.9" customHeight="1" x14ac:dyDescent="0.2"/>
    <row r="1465" s="1" customFormat="1" ht="13.9" customHeight="1" x14ac:dyDescent="0.2"/>
    <row r="1466" s="1" customFormat="1" ht="13.9" customHeight="1" x14ac:dyDescent="0.2"/>
    <row r="1467" s="1" customFormat="1" ht="13.9" customHeight="1" x14ac:dyDescent="0.2"/>
    <row r="1468" s="1" customFormat="1" ht="13.9" customHeight="1" x14ac:dyDescent="0.2"/>
    <row r="1469" s="1" customFormat="1" ht="13.9" customHeight="1" x14ac:dyDescent="0.2"/>
    <row r="1470" s="1" customFormat="1" ht="13.9" customHeight="1" x14ac:dyDescent="0.2"/>
    <row r="1471" s="1" customFormat="1" ht="13.9" customHeight="1" x14ac:dyDescent="0.2"/>
    <row r="1472" s="1" customFormat="1" ht="13.9" customHeight="1" x14ac:dyDescent="0.2"/>
    <row r="1473" s="1" customFormat="1" ht="13.9" customHeight="1" x14ac:dyDescent="0.2"/>
    <row r="1474" s="1" customFormat="1" ht="13.9" customHeight="1" x14ac:dyDescent="0.2"/>
    <row r="1475" s="1" customFormat="1" ht="13.9" customHeight="1" x14ac:dyDescent="0.2"/>
    <row r="1476" s="1" customFormat="1" ht="13.9" customHeight="1" x14ac:dyDescent="0.2"/>
    <row r="1477" s="1" customFormat="1" ht="13.9" customHeight="1" x14ac:dyDescent="0.2"/>
    <row r="1478" s="1" customFormat="1" ht="13.9" customHeight="1" x14ac:dyDescent="0.2"/>
    <row r="1479" s="1" customFormat="1" ht="13.9" customHeight="1" x14ac:dyDescent="0.2"/>
    <row r="1480" s="1" customFormat="1" ht="13.9" customHeight="1" x14ac:dyDescent="0.2"/>
    <row r="1481" s="1" customFormat="1" ht="13.9" customHeight="1" x14ac:dyDescent="0.2"/>
    <row r="1482" s="1" customFormat="1" ht="13.9" customHeight="1" x14ac:dyDescent="0.2"/>
    <row r="1483" s="1" customFormat="1" ht="13.9" customHeight="1" x14ac:dyDescent="0.2"/>
    <row r="1484" s="1" customFormat="1" ht="13.9" customHeight="1" x14ac:dyDescent="0.2"/>
    <row r="1485" s="1" customFormat="1" ht="13.9" customHeight="1" x14ac:dyDescent="0.2"/>
    <row r="1486" s="1" customFormat="1" ht="13.9" customHeight="1" x14ac:dyDescent="0.2"/>
    <row r="1487" s="1" customFormat="1" ht="13.9" customHeight="1" x14ac:dyDescent="0.2"/>
    <row r="1488" s="1" customFormat="1" ht="13.9" customHeight="1" x14ac:dyDescent="0.2"/>
    <row r="1489" s="1" customFormat="1" ht="13.9" customHeight="1" x14ac:dyDescent="0.2"/>
    <row r="1490" s="1" customFormat="1" ht="13.9" customHeight="1" x14ac:dyDescent="0.2"/>
    <row r="1491" s="1" customFormat="1" ht="13.9" customHeight="1" x14ac:dyDescent="0.2"/>
    <row r="1492" s="1" customFormat="1" ht="13.9" customHeight="1" x14ac:dyDescent="0.2"/>
    <row r="1493" s="1" customFormat="1" ht="13.9" customHeight="1" x14ac:dyDescent="0.2"/>
    <row r="1494" s="1" customFormat="1" ht="13.9" customHeight="1" x14ac:dyDescent="0.2"/>
    <row r="1495" s="1" customFormat="1" ht="13.9" customHeight="1" x14ac:dyDescent="0.2"/>
    <row r="1496" s="1" customFormat="1" ht="13.9" customHeight="1" x14ac:dyDescent="0.2"/>
    <row r="1497" s="1" customFormat="1" ht="13.9" customHeight="1" x14ac:dyDescent="0.2"/>
    <row r="1498" s="1" customFormat="1" ht="13.9" customHeight="1" x14ac:dyDescent="0.2"/>
    <row r="1499" s="1" customFormat="1" ht="13.9" customHeight="1" x14ac:dyDescent="0.2"/>
    <row r="1500" s="1" customFormat="1" ht="13.9" customHeight="1" x14ac:dyDescent="0.2"/>
    <row r="1501" s="1" customFormat="1" ht="13.9" customHeight="1" x14ac:dyDescent="0.2"/>
    <row r="1502" s="1" customFormat="1" ht="13.9" customHeight="1" x14ac:dyDescent="0.2"/>
    <row r="1503" s="1" customFormat="1" ht="13.9" customHeight="1" x14ac:dyDescent="0.2"/>
    <row r="1504" s="1" customFormat="1" ht="13.9" customHeight="1" x14ac:dyDescent="0.2"/>
    <row r="1505" s="1" customFormat="1" ht="13.9" customHeight="1" x14ac:dyDescent="0.2"/>
    <row r="1506" s="1" customFormat="1" ht="13.9" customHeight="1" x14ac:dyDescent="0.2"/>
    <row r="1507" s="1" customFormat="1" ht="13.9" customHeight="1" x14ac:dyDescent="0.2"/>
    <row r="1508" s="1" customFormat="1" ht="13.9" customHeight="1" x14ac:dyDescent="0.2"/>
    <row r="1509" s="1" customFormat="1" ht="13.9" customHeight="1" x14ac:dyDescent="0.2"/>
    <row r="1510" s="1" customFormat="1" ht="13.9" customHeight="1" x14ac:dyDescent="0.2"/>
    <row r="1511" s="1" customFormat="1" ht="13.9" customHeight="1" x14ac:dyDescent="0.2"/>
    <row r="1512" s="1" customFormat="1" ht="13.9" customHeight="1" x14ac:dyDescent="0.2"/>
    <row r="1513" s="1" customFormat="1" ht="13.9" customHeight="1" x14ac:dyDescent="0.2"/>
    <row r="1514" s="1" customFormat="1" ht="13.9" customHeight="1" x14ac:dyDescent="0.2"/>
    <row r="1515" s="1" customFormat="1" ht="13.9" customHeight="1" x14ac:dyDescent="0.2"/>
    <row r="1516" s="1" customFormat="1" ht="13.9" customHeight="1" x14ac:dyDescent="0.2"/>
    <row r="1517" s="1" customFormat="1" ht="13.9" customHeight="1" x14ac:dyDescent="0.2"/>
    <row r="1518" s="1" customFormat="1" ht="13.9" customHeight="1" x14ac:dyDescent="0.2"/>
    <row r="1519" s="1" customFormat="1" ht="13.9" customHeight="1" x14ac:dyDescent="0.2"/>
    <row r="1520" s="1" customFormat="1" ht="13.9" customHeight="1" x14ac:dyDescent="0.2"/>
    <row r="1521" s="1" customFormat="1" ht="13.9" customHeight="1" x14ac:dyDescent="0.2"/>
    <row r="1522" s="1" customFormat="1" ht="13.9" customHeight="1" x14ac:dyDescent="0.2"/>
    <row r="1523" s="1" customFormat="1" ht="13.9" customHeight="1" x14ac:dyDescent="0.2"/>
    <row r="1524" s="1" customFormat="1" ht="13.9" customHeight="1" x14ac:dyDescent="0.2"/>
    <row r="1525" s="1" customFormat="1" ht="13.9" customHeight="1" x14ac:dyDescent="0.2"/>
    <row r="1526" s="1" customFormat="1" ht="13.9" customHeight="1" x14ac:dyDescent="0.2"/>
    <row r="1527" s="1" customFormat="1" ht="13.9" customHeight="1" x14ac:dyDescent="0.2"/>
    <row r="1528" s="1" customFormat="1" ht="13.9" customHeight="1" x14ac:dyDescent="0.2"/>
    <row r="1529" s="1" customFormat="1" ht="13.9" customHeight="1" x14ac:dyDescent="0.2"/>
    <row r="1530" s="1" customFormat="1" ht="13.9" customHeight="1" x14ac:dyDescent="0.2"/>
    <row r="1531" s="1" customFormat="1" ht="13.9" customHeight="1" x14ac:dyDescent="0.2"/>
    <row r="1532" s="1" customFormat="1" ht="13.9" customHeight="1" x14ac:dyDescent="0.2"/>
    <row r="1533" s="1" customFormat="1" ht="13.9" customHeight="1" x14ac:dyDescent="0.2"/>
    <row r="1534" s="1" customFormat="1" ht="13.9" customHeight="1" x14ac:dyDescent="0.2"/>
    <row r="1535" s="1" customFormat="1" ht="13.9" customHeight="1" x14ac:dyDescent="0.2"/>
    <row r="1536" s="1" customFormat="1" ht="13.9" customHeight="1" x14ac:dyDescent="0.2"/>
    <row r="1537" s="1" customFormat="1" ht="13.9" customHeight="1" x14ac:dyDescent="0.2"/>
    <row r="1538" s="1" customFormat="1" ht="13.9" customHeight="1" x14ac:dyDescent="0.2"/>
    <row r="1539" s="1" customFormat="1" ht="13.9" customHeight="1" x14ac:dyDescent="0.2"/>
    <row r="1540" s="1" customFormat="1" ht="13.9" customHeight="1" x14ac:dyDescent="0.2"/>
    <row r="1541" s="1" customFormat="1" ht="13.9" customHeight="1" x14ac:dyDescent="0.2"/>
    <row r="1542" s="1" customFormat="1" ht="13.9" customHeight="1" x14ac:dyDescent="0.2"/>
    <row r="1543" s="1" customFormat="1" ht="13.9" customHeight="1" x14ac:dyDescent="0.2"/>
    <row r="1544" s="1" customFormat="1" ht="13.9" customHeight="1" x14ac:dyDescent="0.2"/>
    <row r="1545" s="1" customFormat="1" ht="13.9" customHeight="1" x14ac:dyDescent="0.2"/>
    <row r="1546" s="1" customFormat="1" ht="13.9" customHeight="1" x14ac:dyDescent="0.2"/>
    <row r="1547" s="1" customFormat="1" ht="13.9" customHeight="1" x14ac:dyDescent="0.2"/>
    <row r="1548" s="1" customFormat="1" ht="13.9" customHeight="1" x14ac:dyDescent="0.2"/>
    <row r="1549" s="1" customFormat="1" ht="13.9" customHeight="1" x14ac:dyDescent="0.2"/>
    <row r="1550" s="1" customFormat="1" ht="13.9" customHeight="1" x14ac:dyDescent="0.2"/>
    <row r="1551" s="1" customFormat="1" ht="13.9" customHeight="1" x14ac:dyDescent="0.2"/>
    <row r="1552" s="1" customFormat="1" ht="13.9" customHeight="1" x14ac:dyDescent="0.2"/>
    <row r="1553" s="1" customFormat="1" ht="13.9" customHeight="1" x14ac:dyDescent="0.2"/>
    <row r="1554" s="1" customFormat="1" ht="13.9" customHeight="1" x14ac:dyDescent="0.2"/>
    <row r="1555" s="1" customFormat="1" ht="13.9" customHeight="1" x14ac:dyDescent="0.2"/>
    <row r="1556" s="1" customFormat="1" ht="13.9" customHeight="1" x14ac:dyDescent="0.2"/>
    <row r="1557" s="1" customFormat="1" ht="13.9" customHeight="1" x14ac:dyDescent="0.2"/>
    <row r="1558" s="1" customFormat="1" ht="13.9" customHeight="1" x14ac:dyDescent="0.2"/>
    <row r="1559" s="1" customFormat="1" ht="13.9" customHeight="1" x14ac:dyDescent="0.2"/>
    <row r="1560" s="1" customFormat="1" ht="13.9" customHeight="1" x14ac:dyDescent="0.2"/>
    <row r="1561" s="1" customFormat="1" ht="13.9" customHeight="1" x14ac:dyDescent="0.2"/>
    <row r="1562" s="1" customFormat="1" ht="13.9" customHeight="1" x14ac:dyDescent="0.2"/>
    <row r="1563" s="1" customFormat="1" ht="13.9" customHeight="1" x14ac:dyDescent="0.2"/>
    <row r="1564" s="1" customFormat="1" ht="13.9" customHeight="1" x14ac:dyDescent="0.2"/>
    <row r="1565" s="1" customFormat="1" ht="13.9" customHeight="1" x14ac:dyDescent="0.2"/>
    <row r="1566" s="1" customFormat="1" ht="13.9" customHeight="1" x14ac:dyDescent="0.2"/>
    <row r="1567" s="1" customFormat="1" ht="13.9" customHeight="1" x14ac:dyDescent="0.2"/>
    <row r="1568" s="1" customFormat="1" ht="13.9" customHeight="1" x14ac:dyDescent="0.2"/>
    <row r="1569" s="1" customFormat="1" ht="13.9" customHeight="1" x14ac:dyDescent="0.2"/>
    <row r="1570" s="1" customFormat="1" ht="13.9" customHeight="1" x14ac:dyDescent="0.2"/>
    <row r="1571" s="1" customFormat="1" ht="13.9" customHeight="1" x14ac:dyDescent="0.2"/>
    <row r="1572" s="1" customFormat="1" ht="13.9" customHeight="1" x14ac:dyDescent="0.2"/>
    <row r="1573" s="1" customFormat="1" ht="13.9" customHeight="1" x14ac:dyDescent="0.2"/>
    <row r="1574" s="1" customFormat="1" ht="13.9" customHeight="1" x14ac:dyDescent="0.2"/>
    <row r="1575" s="1" customFormat="1" ht="13.9" customHeight="1" x14ac:dyDescent="0.2"/>
    <row r="1576" s="1" customFormat="1" ht="13.9" customHeight="1" x14ac:dyDescent="0.2"/>
    <row r="1577" s="1" customFormat="1" ht="13.9" customHeight="1" x14ac:dyDescent="0.2"/>
    <row r="1578" s="1" customFormat="1" ht="13.9" customHeight="1" x14ac:dyDescent="0.2"/>
    <row r="1579" s="1" customFormat="1" ht="13.9" customHeight="1" x14ac:dyDescent="0.2"/>
    <row r="1580" s="1" customFormat="1" ht="13.9" customHeight="1" x14ac:dyDescent="0.2"/>
    <row r="1581" s="1" customFormat="1" ht="13.9" customHeight="1" x14ac:dyDescent="0.2"/>
    <row r="1582" s="1" customFormat="1" ht="13.9" customHeight="1" x14ac:dyDescent="0.2"/>
    <row r="1583" s="1" customFormat="1" ht="13.9" customHeight="1" x14ac:dyDescent="0.2"/>
    <row r="1584" s="1" customFormat="1" ht="13.9" customHeight="1" x14ac:dyDescent="0.2"/>
    <row r="1585" s="1" customFormat="1" ht="13.9" customHeight="1" x14ac:dyDescent="0.2"/>
    <row r="1586" s="1" customFormat="1" ht="13.9" customHeight="1" x14ac:dyDescent="0.2"/>
    <row r="1587" s="1" customFormat="1" ht="13.9" customHeight="1" x14ac:dyDescent="0.2"/>
    <row r="1588" s="1" customFormat="1" ht="13.9" customHeight="1" x14ac:dyDescent="0.2"/>
    <row r="1589" s="1" customFormat="1" ht="13.9" customHeight="1" x14ac:dyDescent="0.2"/>
    <row r="1590" s="1" customFormat="1" ht="13.9" customHeight="1" x14ac:dyDescent="0.2"/>
    <row r="1591" s="1" customFormat="1" ht="13.9" customHeight="1" x14ac:dyDescent="0.2"/>
    <row r="1592" s="1" customFormat="1" ht="13.9" customHeight="1" x14ac:dyDescent="0.2"/>
    <row r="1593" s="1" customFormat="1" ht="13.9" customHeight="1" x14ac:dyDescent="0.2"/>
    <row r="1594" s="1" customFormat="1" ht="13.9" customHeight="1" x14ac:dyDescent="0.2"/>
    <row r="1595" s="1" customFormat="1" ht="13.9" customHeight="1" x14ac:dyDescent="0.2"/>
    <row r="1596" s="1" customFormat="1" ht="13.9" customHeight="1" x14ac:dyDescent="0.2"/>
    <row r="1597" s="1" customFormat="1" ht="13.9" customHeight="1" x14ac:dyDescent="0.2"/>
    <row r="1598" s="1" customFormat="1" ht="13.9" customHeight="1" x14ac:dyDescent="0.2"/>
    <row r="1599" s="1" customFormat="1" ht="13.9" customHeight="1" x14ac:dyDescent="0.2"/>
    <row r="1600" s="1" customFormat="1" ht="13.9" customHeight="1" x14ac:dyDescent="0.2"/>
    <row r="1601" s="1" customFormat="1" ht="13.9" customHeight="1" x14ac:dyDescent="0.2"/>
    <row r="1602" s="1" customFormat="1" ht="13.9" customHeight="1" x14ac:dyDescent="0.2"/>
    <row r="1603" s="1" customFormat="1" ht="13.9" customHeight="1" x14ac:dyDescent="0.2"/>
    <row r="1604" s="1" customFormat="1" ht="13.9" customHeight="1" x14ac:dyDescent="0.2"/>
    <row r="1605" s="1" customFormat="1" ht="13.9" customHeight="1" x14ac:dyDescent="0.2"/>
    <row r="1606" s="1" customFormat="1" ht="13.9" customHeight="1" x14ac:dyDescent="0.2"/>
    <row r="1607" s="1" customFormat="1" ht="13.9" customHeight="1" x14ac:dyDescent="0.2"/>
    <row r="1608" s="1" customFormat="1" ht="13.9" customHeight="1" x14ac:dyDescent="0.2"/>
    <row r="1609" s="1" customFormat="1" ht="13.9" customHeight="1" x14ac:dyDescent="0.2"/>
    <row r="1610" s="1" customFormat="1" ht="13.9" customHeight="1" x14ac:dyDescent="0.2"/>
    <row r="1611" s="1" customFormat="1" ht="13.9" customHeight="1" x14ac:dyDescent="0.2"/>
    <row r="1612" s="1" customFormat="1" ht="13.9" customHeight="1" x14ac:dyDescent="0.2"/>
    <row r="1613" s="1" customFormat="1" ht="13.9" customHeight="1" x14ac:dyDescent="0.2"/>
    <row r="1614" s="1" customFormat="1" ht="13.9" customHeight="1" x14ac:dyDescent="0.2"/>
    <row r="1615" s="1" customFormat="1" ht="13.9" customHeight="1" x14ac:dyDescent="0.2"/>
    <row r="1616" s="1" customFormat="1" ht="13.9" customHeight="1" x14ac:dyDescent="0.2"/>
    <row r="1617" s="1" customFormat="1" ht="13.9" customHeight="1" x14ac:dyDescent="0.2"/>
    <row r="1618" s="1" customFormat="1" ht="13.9" customHeight="1" x14ac:dyDescent="0.2"/>
    <row r="1619" s="1" customFormat="1" ht="13.9" customHeight="1" x14ac:dyDescent="0.2"/>
    <row r="1620" s="1" customFormat="1" ht="13.9" customHeight="1" x14ac:dyDescent="0.2"/>
    <row r="1621" s="1" customFormat="1" ht="13.9" customHeight="1" x14ac:dyDescent="0.2"/>
    <row r="1622" s="1" customFormat="1" ht="13.9" customHeight="1" x14ac:dyDescent="0.2"/>
    <row r="1623" s="1" customFormat="1" ht="13.9" customHeight="1" x14ac:dyDescent="0.2"/>
    <row r="1624" s="1" customFormat="1" ht="13.9" customHeight="1" x14ac:dyDescent="0.2"/>
    <row r="1625" s="1" customFormat="1" ht="13.9" customHeight="1" x14ac:dyDescent="0.2"/>
    <row r="1626" s="1" customFormat="1" ht="13.9" customHeight="1" x14ac:dyDescent="0.2"/>
    <row r="1627" s="1" customFormat="1" ht="13.9" customHeight="1" x14ac:dyDescent="0.2"/>
    <row r="1628" s="1" customFormat="1" ht="13.9" customHeight="1" x14ac:dyDescent="0.2"/>
    <row r="1629" s="1" customFormat="1" ht="13.9" customHeight="1" x14ac:dyDescent="0.2"/>
    <row r="1630" s="1" customFormat="1" ht="13.9" customHeight="1" x14ac:dyDescent="0.2"/>
    <row r="1631" s="1" customFormat="1" ht="13.9" customHeight="1" x14ac:dyDescent="0.2"/>
    <row r="1632" s="1" customFormat="1" ht="13.9" customHeight="1" x14ac:dyDescent="0.2"/>
    <row r="1633" s="1" customFormat="1" ht="13.9" customHeight="1" x14ac:dyDescent="0.2"/>
    <row r="1634" s="1" customFormat="1" ht="13.9" customHeight="1" x14ac:dyDescent="0.2"/>
    <row r="1635" s="1" customFormat="1" ht="13.9" customHeight="1" x14ac:dyDescent="0.2"/>
    <row r="1636" s="1" customFormat="1" ht="13.9" customHeight="1" x14ac:dyDescent="0.2"/>
    <row r="1637" s="1" customFormat="1" ht="13.9" customHeight="1" x14ac:dyDescent="0.2"/>
    <row r="1638" s="1" customFormat="1" ht="13.9" customHeight="1" x14ac:dyDescent="0.2"/>
    <row r="1639" s="1" customFormat="1" ht="13.9" customHeight="1" x14ac:dyDescent="0.2"/>
    <row r="1640" s="1" customFormat="1" ht="13.9" customHeight="1" x14ac:dyDescent="0.2"/>
    <row r="1641" s="1" customFormat="1" ht="13.9" customHeight="1" x14ac:dyDescent="0.2"/>
    <row r="1642" s="1" customFormat="1" ht="13.9" customHeight="1" x14ac:dyDescent="0.2"/>
    <row r="1643" s="1" customFormat="1" ht="13.9" customHeight="1" x14ac:dyDescent="0.2"/>
    <row r="1644" s="1" customFormat="1" ht="13.9" customHeight="1" x14ac:dyDescent="0.2"/>
    <row r="1645" s="1" customFormat="1" ht="13.9" customHeight="1" x14ac:dyDescent="0.2"/>
    <row r="1646" s="1" customFormat="1" ht="13.9" customHeight="1" x14ac:dyDescent="0.2"/>
    <row r="1647" s="1" customFormat="1" ht="13.9" customHeight="1" x14ac:dyDescent="0.2"/>
    <row r="1648" s="1" customFormat="1" ht="13.9" customHeight="1" x14ac:dyDescent="0.2"/>
    <row r="1649" s="1" customFormat="1" ht="13.9" customHeight="1" x14ac:dyDescent="0.2"/>
    <row r="1650" s="1" customFormat="1" ht="13.9" customHeight="1" x14ac:dyDescent="0.2"/>
    <row r="1651" s="1" customFormat="1" ht="13.9" customHeight="1" x14ac:dyDescent="0.2"/>
    <row r="1652" s="1" customFormat="1" ht="13.9" customHeight="1" x14ac:dyDescent="0.2"/>
    <row r="1653" s="1" customFormat="1" ht="13.9" customHeight="1" x14ac:dyDescent="0.2"/>
    <row r="1654" s="1" customFormat="1" ht="13.9" customHeight="1" x14ac:dyDescent="0.2"/>
    <row r="1655" s="1" customFormat="1" ht="13.9" customHeight="1" x14ac:dyDescent="0.2"/>
    <row r="1656" s="1" customFormat="1" ht="13.9" customHeight="1" x14ac:dyDescent="0.2"/>
    <row r="1657" s="1" customFormat="1" ht="13.9" customHeight="1" x14ac:dyDescent="0.2"/>
    <row r="1658" s="1" customFormat="1" ht="13.9" customHeight="1" x14ac:dyDescent="0.2"/>
    <row r="1659" s="1" customFormat="1" ht="13.9" customHeight="1" x14ac:dyDescent="0.2"/>
    <row r="1660" s="1" customFormat="1" ht="13.9" customHeight="1" x14ac:dyDescent="0.2"/>
    <row r="1661" s="1" customFormat="1" ht="13.9" customHeight="1" x14ac:dyDescent="0.2"/>
    <row r="1662" s="1" customFormat="1" ht="13.9" customHeight="1" x14ac:dyDescent="0.2"/>
    <row r="1663" s="1" customFormat="1" ht="13.9" customHeight="1" x14ac:dyDescent="0.2"/>
    <row r="1664" s="1" customFormat="1" ht="13.9" customHeight="1" x14ac:dyDescent="0.2"/>
    <row r="1665" s="1" customFormat="1" ht="13.9" customHeight="1" x14ac:dyDescent="0.2"/>
    <row r="1666" s="1" customFormat="1" ht="13.9" customHeight="1" x14ac:dyDescent="0.2"/>
    <row r="1667" s="1" customFormat="1" ht="13.9" customHeight="1" x14ac:dyDescent="0.2"/>
    <row r="1668" s="1" customFormat="1" ht="13.9" customHeight="1" x14ac:dyDescent="0.2"/>
    <row r="1669" s="1" customFormat="1" ht="13.9" customHeight="1" x14ac:dyDescent="0.2"/>
    <row r="1670" s="1" customFormat="1" ht="13.9" customHeight="1" x14ac:dyDescent="0.2"/>
    <row r="1671" s="1" customFormat="1" ht="13.9" customHeight="1" x14ac:dyDescent="0.2"/>
    <row r="1672" s="1" customFormat="1" ht="13.9" customHeight="1" x14ac:dyDescent="0.2"/>
    <row r="1673" s="1" customFormat="1" ht="13.9" customHeight="1" x14ac:dyDescent="0.2"/>
    <row r="1674" s="1" customFormat="1" ht="13.9" customHeight="1" x14ac:dyDescent="0.2"/>
    <row r="1675" s="1" customFormat="1" ht="13.9" customHeight="1" x14ac:dyDescent="0.2"/>
    <row r="1676" s="1" customFormat="1" ht="13.9" customHeight="1" x14ac:dyDescent="0.2"/>
    <row r="1677" s="1" customFormat="1" ht="13.9" customHeight="1" x14ac:dyDescent="0.2"/>
    <row r="1678" s="1" customFormat="1" ht="13.9" customHeight="1" x14ac:dyDescent="0.2"/>
    <row r="1679" s="1" customFormat="1" ht="13.9" customHeight="1" x14ac:dyDescent="0.2"/>
    <row r="1680" s="1" customFormat="1" ht="13.9" customHeight="1" x14ac:dyDescent="0.2"/>
    <row r="1681" s="1" customFormat="1" ht="13.9" customHeight="1" x14ac:dyDescent="0.2"/>
    <row r="1682" s="1" customFormat="1" ht="13.9" customHeight="1" x14ac:dyDescent="0.2"/>
    <row r="1683" s="1" customFormat="1" ht="13.9" customHeight="1" x14ac:dyDescent="0.2"/>
    <row r="1684" s="1" customFormat="1" ht="13.9" customHeight="1" x14ac:dyDescent="0.2"/>
    <row r="1685" s="1" customFormat="1" ht="13.9" customHeight="1" x14ac:dyDescent="0.2"/>
    <row r="1686" s="1" customFormat="1" ht="13.9" customHeight="1" x14ac:dyDescent="0.2"/>
    <row r="1687" s="1" customFormat="1" ht="13.9" customHeight="1" x14ac:dyDescent="0.2"/>
    <row r="1688" s="1" customFormat="1" ht="13.9" customHeight="1" x14ac:dyDescent="0.2"/>
    <row r="1689" s="1" customFormat="1" ht="13.9" customHeight="1" x14ac:dyDescent="0.2"/>
    <row r="1690" s="1" customFormat="1" ht="13.9" customHeight="1" x14ac:dyDescent="0.2"/>
    <row r="1691" s="1" customFormat="1" ht="13.9" customHeight="1" x14ac:dyDescent="0.2"/>
    <row r="1692" s="1" customFormat="1" ht="13.9" customHeight="1" x14ac:dyDescent="0.2"/>
    <row r="1693" s="1" customFormat="1" ht="13.9" customHeight="1" x14ac:dyDescent="0.2"/>
    <row r="1694" s="1" customFormat="1" ht="13.9" customHeight="1" x14ac:dyDescent="0.2"/>
    <row r="1695" s="1" customFormat="1" ht="13.9" customHeight="1" x14ac:dyDescent="0.2"/>
    <row r="1696" s="1" customFormat="1" ht="13.9" customHeight="1" x14ac:dyDescent="0.2"/>
    <row r="1697" s="1" customFormat="1" ht="13.9" customHeight="1" x14ac:dyDescent="0.2"/>
    <row r="1698" s="1" customFormat="1" ht="13.9" customHeight="1" x14ac:dyDescent="0.2"/>
    <row r="1699" s="1" customFormat="1" ht="13.9" customHeight="1" x14ac:dyDescent="0.2"/>
    <row r="1700" s="1" customFormat="1" ht="13.9" customHeight="1" x14ac:dyDescent="0.2"/>
    <row r="1701" s="1" customFormat="1" ht="13.9" customHeight="1" x14ac:dyDescent="0.2"/>
    <row r="1702" s="1" customFormat="1" ht="13.9" customHeight="1" x14ac:dyDescent="0.2"/>
    <row r="1703" s="1" customFormat="1" ht="13.9" customHeight="1" x14ac:dyDescent="0.2"/>
    <row r="1704" s="1" customFormat="1" ht="13.9" customHeight="1" x14ac:dyDescent="0.2"/>
    <row r="1705" s="1" customFormat="1" ht="13.9" customHeight="1" x14ac:dyDescent="0.2"/>
    <row r="1706" s="1" customFormat="1" ht="13.9" customHeight="1" x14ac:dyDescent="0.2"/>
    <row r="1707" s="1" customFormat="1" ht="13.9" customHeight="1" x14ac:dyDescent="0.2"/>
    <row r="1708" s="1" customFormat="1" ht="13.9" customHeight="1" x14ac:dyDescent="0.2"/>
    <row r="1709" s="1" customFormat="1" ht="13.9" customHeight="1" x14ac:dyDescent="0.2"/>
    <row r="1710" s="1" customFormat="1" ht="13.9" customHeight="1" x14ac:dyDescent="0.2"/>
    <row r="1711" s="1" customFormat="1" ht="13.9" customHeight="1" x14ac:dyDescent="0.2"/>
    <row r="1712" s="1" customFormat="1" ht="13.9" customHeight="1" x14ac:dyDescent="0.2"/>
    <row r="1713" s="1" customFormat="1" ht="13.9" customHeight="1" x14ac:dyDescent="0.2"/>
    <row r="1714" s="1" customFormat="1" ht="13.9" customHeight="1" x14ac:dyDescent="0.2"/>
    <row r="1715" s="1" customFormat="1" ht="13.9" customHeight="1" x14ac:dyDescent="0.2"/>
    <row r="1716" s="1" customFormat="1" ht="13.9" customHeight="1" x14ac:dyDescent="0.2"/>
    <row r="1717" s="1" customFormat="1" ht="13.9" customHeight="1" x14ac:dyDescent="0.2"/>
    <row r="1718" s="1" customFormat="1" ht="13.9" customHeight="1" x14ac:dyDescent="0.2"/>
    <row r="1719" s="1" customFormat="1" ht="13.9" customHeight="1" x14ac:dyDescent="0.2"/>
    <row r="1720" s="1" customFormat="1" ht="13.9" customHeight="1" x14ac:dyDescent="0.2"/>
    <row r="1721" s="1" customFormat="1" ht="13.9" customHeight="1" x14ac:dyDescent="0.2"/>
    <row r="1722" s="1" customFormat="1" ht="13.9" customHeight="1" x14ac:dyDescent="0.2"/>
    <row r="1723" s="1" customFormat="1" ht="13.9" customHeight="1" x14ac:dyDescent="0.2"/>
    <row r="1724" s="1" customFormat="1" ht="13.9" customHeight="1" x14ac:dyDescent="0.2"/>
    <row r="1725" s="1" customFormat="1" ht="13.9" customHeight="1" x14ac:dyDescent="0.2"/>
    <row r="1726" s="1" customFormat="1" ht="13.9" customHeight="1" x14ac:dyDescent="0.2"/>
    <row r="1727" s="1" customFormat="1" ht="13.9" customHeight="1" x14ac:dyDescent="0.2"/>
    <row r="1728" s="1" customFormat="1" ht="13.9" customHeight="1" x14ac:dyDescent="0.2"/>
    <row r="1729" s="1" customFormat="1" ht="13.9" customHeight="1" x14ac:dyDescent="0.2"/>
    <row r="1730" s="1" customFormat="1" ht="13.9" customHeight="1" x14ac:dyDescent="0.2"/>
    <row r="1731" s="1" customFormat="1" ht="13.9" customHeight="1" x14ac:dyDescent="0.2"/>
    <row r="1732" s="1" customFormat="1" ht="13.9" customHeight="1" x14ac:dyDescent="0.2"/>
    <row r="1733" s="1" customFormat="1" ht="13.9" customHeight="1" x14ac:dyDescent="0.2"/>
    <row r="1734" s="1" customFormat="1" ht="13.9" customHeight="1" x14ac:dyDescent="0.2"/>
    <row r="1735" s="1" customFormat="1" ht="13.9" customHeight="1" x14ac:dyDescent="0.2"/>
    <row r="1736" s="1" customFormat="1" ht="13.9" customHeight="1" x14ac:dyDescent="0.2"/>
    <row r="1737" s="1" customFormat="1" ht="13.9" customHeight="1" x14ac:dyDescent="0.2"/>
    <row r="1738" s="1" customFormat="1" ht="13.9" customHeight="1" x14ac:dyDescent="0.2"/>
    <row r="1739" s="1" customFormat="1" ht="13.9" customHeight="1" x14ac:dyDescent="0.2"/>
    <row r="1740" s="1" customFormat="1" ht="13.9" customHeight="1" x14ac:dyDescent="0.2"/>
    <row r="1741" s="1" customFormat="1" ht="13.9" customHeight="1" x14ac:dyDescent="0.2"/>
    <row r="1742" s="1" customFormat="1" ht="13.9" customHeight="1" x14ac:dyDescent="0.2"/>
    <row r="1743" s="1" customFormat="1" ht="13.9" customHeight="1" x14ac:dyDescent="0.2"/>
    <row r="1744" s="1" customFormat="1" ht="13.9" customHeight="1" x14ac:dyDescent="0.2"/>
    <row r="1745" s="1" customFormat="1" ht="13.9" customHeight="1" x14ac:dyDescent="0.2"/>
    <row r="1746" s="1" customFormat="1" ht="13.9" customHeight="1" x14ac:dyDescent="0.2"/>
    <row r="1747" s="1" customFormat="1" ht="13.9" customHeight="1" x14ac:dyDescent="0.2"/>
    <row r="1748" s="1" customFormat="1" ht="13.9" customHeight="1" x14ac:dyDescent="0.2"/>
    <row r="1749" s="1" customFormat="1" ht="13.9" customHeight="1" x14ac:dyDescent="0.2"/>
    <row r="1750" s="1" customFormat="1" ht="13.9" customHeight="1" x14ac:dyDescent="0.2"/>
    <row r="1751" s="1" customFormat="1" ht="13.9" customHeight="1" x14ac:dyDescent="0.2"/>
    <row r="1752" s="1" customFormat="1" ht="13.9" customHeight="1" x14ac:dyDescent="0.2"/>
    <row r="1753" s="1" customFormat="1" ht="13.9" customHeight="1" x14ac:dyDescent="0.2"/>
    <row r="1754" s="1" customFormat="1" ht="13.9" customHeight="1" x14ac:dyDescent="0.2"/>
    <row r="1755" s="1" customFormat="1" ht="13.9" customHeight="1" x14ac:dyDescent="0.2"/>
    <row r="1756" s="1" customFormat="1" ht="13.9" customHeight="1" x14ac:dyDescent="0.2"/>
    <row r="1757" s="1" customFormat="1" ht="13.9" customHeight="1" x14ac:dyDescent="0.2"/>
    <row r="1758" s="1" customFormat="1" ht="13.9" customHeight="1" x14ac:dyDescent="0.2"/>
    <row r="1759" s="1" customFormat="1" ht="13.9" customHeight="1" x14ac:dyDescent="0.2"/>
    <row r="1760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algorithmName="SHA-512" hashValue="nmzTk8CqY06TkDaoPzfbdiVMtKWC8ntH9qkfev2FSqEfYa40hp3Fwipc9kYzOqrvAu9M+goSglZ9MSDZ+8Rnyg==" saltValue="IQmQwnoELvsMnQ7bv+yNhQ==" spinCount="100000" sheet="1" objects="1" scenarios="1"/>
  <sortState xmlns:xlrd2="http://schemas.microsoft.com/office/spreadsheetml/2017/richdata2" ref="A12:W1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="85" zoomScaleNormal="85" workbookViewId="0">
      <pane ySplit="12" topLeftCell="A29" activePane="bottomLeft" state="frozen"/>
      <selection pane="bottomLeft" activeCell="B49" sqref="B49"/>
    </sheetView>
  </sheetViews>
  <sheetFormatPr defaultRowHeight="15" x14ac:dyDescent="0.25"/>
  <cols>
    <col min="1" max="1" width="5.7109375" style="13" customWidth="1"/>
    <col min="2" max="2" width="33.7109375" style="13" customWidth="1"/>
    <col min="3" max="3" width="18" style="13" customWidth="1"/>
    <col min="4" max="4" width="18.7109375" style="13" hidden="1" customWidth="1"/>
    <col min="5" max="5" width="37.7109375" style="13" customWidth="1"/>
    <col min="6" max="6" width="12.28515625" style="13" hidden="1" customWidth="1"/>
    <col min="7" max="26" width="9.7109375" style="81" customWidth="1"/>
    <col min="27" max="37" width="9.7109375" style="54" customWidth="1"/>
    <col min="38" max="78" width="9.7109375" style="13" customWidth="1"/>
  </cols>
  <sheetData>
    <row r="1" spans="1:141" s="4" customFormat="1" ht="16.149999999999999" customHeight="1" x14ac:dyDescent="0.25">
      <c r="A1" s="88" t="s">
        <v>505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12"/>
      <c r="T1" s="12"/>
      <c r="U1" s="12"/>
      <c r="V1" s="12"/>
      <c r="W1" s="12"/>
      <c r="X1" s="12"/>
      <c r="Y1" s="12"/>
      <c r="Z1" s="12"/>
      <c r="AA1" s="54">
        <v>22</v>
      </c>
      <c r="AB1" s="54"/>
      <c r="AC1" s="54"/>
      <c r="AD1" s="54"/>
      <c r="AE1" s="54"/>
      <c r="AF1" s="54"/>
      <c r="AG1" s="54"/>
      <c r="AH1" s="54"/>
      <c r="AI1" s="54"/>
      <c r="AJ1" s="54"/>
      <c r="AK1" s="54"/>
      <c r="EB1" s="13" t="s">
        <v>506</v>
      </c>
      <c r="EC1" s="13" t="s">
        <v>507</v>
      </c>
      <c r="ED1" s="13" t="s">
        <v>508</v>
      </c>
      <c r="EE1" s="13" t="s">
        <v>509</v>
      </c>
      <c r="EF1" s="13" t="s">
        <v>491</v>
      </c>
      <c r="EG1" s="13" t="s">
        <v>510</v>
      </c>
      <c r="EH1" s="13" t="s">
        <v>511</v>
      </c>
      <c r="EI1" s="13" t="s">
        <v>512</v>
      </c>
      <c r="EJ1" s="13" t="s">
        <v>513</v>
      </c>
      <c r="EK1" s="13" t="s">
        <v>514</v>
      </c>
    </row>
    <row r="2" spans="1:141" s="4" customFormat="1" ht="16.149999999999999" customHeight="1" x14ac:dyDescent="0.25">
      <c r="G2" s="12"/>
      <c r="H2" s="1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54" t="s">
        <v>515</v>
      </c>
      <c r="AB2" s="54"/>
      <c r="AC2" s="54"/>
      <c r="AD2" s="54"/>
      <c r="AE2" s="54"/>
      <c r="AF2" s="54"/>
      <c r="AG2" s="54"/>
      <c r="AH2" s="54"/>
      <c r="AI2" s="54"/>
      <c r="AJ2" s="54"/>
      <c r="AK2" s="54"/>
      <c r="EB2" s="13" t="s">
        <v>516</v>
      </c>
      <c r="EC2" s="13" t="s">
        <v>517</v>
      </c>
      <c r="ED2" s="13" t="s">
        <v>518</v>
      </c>
      <c r="EE2" s="13" t="s">
        <v>519</v>
      </c>
      <c r="EF2" s="13" t="s">
        <v>491</v>
      </c>
      <c r="EG2" s="13" t="s">
        <v>520</v>
      </c>
      <c r="EH2" s="13" t="s">
        <v>521</v>
      </c>
      <c r="EI2" s="13" t="s">
        <v>522</v>
      </c>
      <c r="EJ2" s="13" t="s">
        <v>523</v>
      </c>
      <c r="EK2" s="13" t="s">
        <v>514</v>
      </c>
    </row>
    <row r="3" spans="1:141" s="4" customFormat="1" ht="16.149999999999999" customHeight="1" x14ac:dyDescent="0.25">
      <c r="B3" s="8" t="s">
        <v>1</v>
      </c>
      <c r="C3" s="9"/>
      <c r="D3" s="9"/>
      <c r="E3" s="8" t="s">
        <v>12</v>
      </c>
      <c r="F3" s="9"/>
      <c r="G3" s="1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54" t="s">
        <v>524</v>
      </c>
      <c r="AB3" s="54" t="s">
        <v>525</v>
      </c>
      <c r="AC3" s="54"/>
      <c r="AD3" s="54"/>
      <c r="AE3" s="54"/>
      <c r="AF3" s="54"/>
      <c r="AG3" s="54"/>
      <c r="AH3" s="54"/>
      <c r="AI3" s="54"/>
      <c r="AJ3" s="54"/>
      <c r="AK3" s="54"/>
      <c r="EB3" s="13" t="s">
        <v>526</v>
      </c>
      <c r="EC3" s="13" t="s">
        <v>527</v>
      </c>
      <c r="ED3" s="13" t="s">
        <v>528</v>
      </c>
      <c r="EE3" s="13" t="s">
        <v>529</v>
      </c>
      <c r="EF3" s="13" t="s">
        <v>491</v>
      </c>
      <c r="EG3" s="13" t="s">
        <v>530</v>
      </c>
      <c r="EH3" s="13" t="s">
        <v>531</v>
      </c>
      <c r="EI3" s="13" t="s">
        <v>532</v>
      </c>
      <c r="EJ3" s="13" t="s">
        <v>533</v>
      </c>
      <c r="EK3" s="13" t="s">
        <v>514</v>
      </c>
    </row>
    <row r="4" spans="1:141" s="4" customFormat="1" ht="16.149999999999999" customHeight="1" x14ac:dyDescent="0.25">
      <c r="B4" s="8" t="s">
        <v>2</v>
      </c>
      <c r="C4" s="8" t="s">
        <v>3</v>
      </c>
      <c r="D4" s="9"/>
      <c r="E4" s="8" t="s">
        <v>15</v>
      </c>
      <c r="F4" s="9"/>
      <c r="G4" s="12"/>
      <c r="H4" s="1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BB4" s="86" t="s">
        <v>9</v>
      </c>
      <c r="EB4" s="13" t="s">
        <v>534</v>
      </c>
      <c r="EC4" s="13" t="s">
        <v>535</v>
      </c>
      <c r="ED4" s="13" t="s">
        <v>536</v>
      </c>
      <c r="EE4" s="13" t="s">
        <v>537</v>
      </c>
      <c r="EF4" s="13" t="s">
        <v>491</v>
      </c>
      <c r="EG4" s="13" t="s">
        <v>538</v>
      </c>
      <c r="EH4" s="13" t="s">
        <v>539</v>
      </c>
      <c r="EI4" s="13" t="s">
        <v>540</v>
      </c>
      <c r="EJ4" s="13" t="s">
        <v>541</v>
      </c>
      <c r="EK4" s="13" t="s">
        <v>514</v>
      </c>
    </row>
    <row r="5" spans="1:141" s="4" customFormat="1" ht="16.149999999999999" customHeight="1" x14ac:dyDescent="0.25">
      <c r="C5" s="9"/>
      <c r="D5" s="9"/>
      <c r="F5" s="9"/>
      <c r="G5" s="12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EB5" s="13" t="s">
        <v>542</v>
      </c>
      <c r="EC5" s="13" t="s">
        <v>543</v>
      </c>
      <c r="ED5" s="13" t="s">
        <v>544</v>
      </c>
      <c r="EE5" s="13" t="s">
        <v>545</v>
      </c>
      <c r="EF5" s="13" t="s">
        <v>491</v>
      </c>
      <c r="EG5" s="13" t="s">
        <v>546</v>
      </c>
      <c r="EH5" s="13" t="s">
        <v>547</v>
      </c>
      <c r="EI5" s="13" t="s">
        <v>548</v>
      </c>
      <c r="EJ5" s="13" t="s">
        <v>549</v>
      </c>
      <c r="EK5" s="13" t="s">
        <v>514</v>
      </c>
    </row>
    <row r="6" spans="1:141" s="4" customFormat="1" ht="16.149999999999999" customHeight="1" x14ac:dyDescent="0.25">
      <c r="C6" s="9"/>
      <c r="D6" s="9"/>
      <c r="E6" s="9"/>
      <c r="F6" s="9"/>
      <c r="G6" s="12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EB6" s="13" t="s">
        <v>550</v>
      </c>
      <c r="EC6" s="13" t="s">
        <v>551</v>
      </c>
      <c r="ED6" s="13" t="s">
        <v>552</v>
      </c>
      <c r="EE6" s="13" t="s">
        <v>553</v>
      </c>
      <c r="EF6" s="13" t="s">
        <v>491</v>
      </c>
      <c r="EG6" s="13" t="s">
        <v>554</v>
      </c>
      <c r="EH6" s="13" t="s">
        <v>555</v>
      </c>
      <c r="EI6" s="13" t="s">
        <v>556</v>
      </c>
      <c r="EJ6" s="13" t="s">
        <v>557</v>
      </c>
      <c r="EK6" s="13" t="s">
        <v>514</v>
      </c>
    </row>
    <row r="7" spans="1:141" s="4" customFormat="1" ht="16.149999999999999" hidden="1" customHeight="1" x14ac:dyDescent="0.25">
      <c r="B7" s="16"/>
      <c r="C7" s="16"/>
      <c r="D7" s="16"/>
      <c r="E7" s="16"/>
      <c r="F7" s="16"/>
      <c r="G7" s="12"/>
      <c r="H7" s="1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EB7" s="13" t="s">
        <v>558</v>
      </c>
      <c r="EC7" s="13" t="s">
        <v>559</v>
      </c>
      <c r="ED7" s="13" t="s">
        <v>560</v>
      </c>
      <c r="EE7" s="13" t="s">
        <v>561</v>
      </c>
      <c r="EF7" s="13" t="s">
        <v>491</v>
      </c>
      <c r="EG7" s="13" t="s">
        <v>562</v>
      </c>
      <c r="EH7" s="13" t="s">
        <v>563</v>
      </c>
      <c r="EI7" s="13" t="s">
        <v>564</v>
      </c>
      <c r="EJ7" s="13" t="s">
        <v>565</v>
      </c>
      <c r="EK7" s="13" t="s">
        <v>514</v>
      </c>
    </row>
    <row r="8" spans="1:141" s="4" customFormat="1" ht="16.149999999999999" customHeight="1" x14ac:dyDescent="0.25">
      <c r="A8" s="5"/>
      <c r="B8" s="8" t="s">
        <v>18</v>
      </c>
      <c r="C8" s="5"/>
      <c r="D8" s="5"/>
      <c r="E8" s="70" t="s">
        <v>492</v>
      </c>
      <c r="F8" s="5"/>
      <c r="G8" s="10"/>
      <c r="H8" s="1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EB8" s="13" t="s">
        <v>566</v>
      </c>
      <c r="EC8" s="13" t="s">
        <v>567</v>
      </c>
      <c r="ED8" s="13" t="s">
        <v>568</v>
      </c>
      <c r="EE8" s="13" t="s">
        <v>569</v>
      </c>
      <c r="EF8" s="13" t="s">
        <v>491</v>
      </c>
      <c r="EG8" s="13" t="s">
        <v>558</v>
      </c>
      <c r="EH8" s="13" t="s">
        <v>570</v>
      </c>
      <c r="EI8" s="13" t="s">
        <v>559</v>
      </c>
      <c r="EJ8" s="13" t="s">
        <v>561</v>
      </c>
      <c r="EK8" s="13" t="s">
        <v>514</v>
      </c>
    </row>
    <row r="9" spans="1:141" s="4" customFormat="1" ht="16.149999999999999" customHeight="1" x14ac:dyDescent="0.25">
      <c r="B9" s="8"/>
      <c r="C9" s="16"/>
      <c r="D9" s="16"/>
      <c r="E9" s="16"/>
      <c r="F9" s="16"/>
      <c r="G9" s="12"/>
      <c r="H9" s="1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EB9" s="13" t="s">
        <v>571</v>
      </c>
      <c r="EC9" s="13" t="s">
        <v>572</v>
      </c>
      <c r="ED9" s="13" t="s">
        <v>573</v>
      </c>
      <c r="EE9" s="13" t="s">
        <v>574</v>
      </c>
      <c r="EF9" s="13" t="s">
        <v>491</v>
      </c>
      <c r="EG9" s="13" t="s">
        <v>575</v>
      </c>
      <c r="EH9" s="13" t="s">
        <v>576</v>
      </c>
      <c r="EI9" s="13" t="s">
        <v>577</v>
      </c>
      <c r="EJ9" s="13" t="s">
        <v>578</v>
      </c>
      <c r="EK9" s="13" t="s">
        <v>514</v>
      </c>
    </row>
    <row r="10" spans="1:141" s="4" customFormat="1" ht="16.149999999999999" customHeight="1" x14ac:dyDescent="0.25">
      <c r="B10" s="16"/>
      <c r="C10" s="16"/>
      <c r="G10" s="12"/>
      <c r="H10" s="1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EB10" s="13" t="s">
        <v>579</v>
      </c>
      <c r="EC10" s="13" t="s">
        <v>580</v>
      </c>
      <c r="ED10" s="13" t="s">
        <v>581</v>
      </c>
      <c r="EE10" s="13" t="s">
        <v>582</v>
      </c>
      <c r="EF10" s="13" t="s">
        <v>491</v>
      </c>
      <c r="EG10" s="13" t="s">
        <v>583</v>
      </c>
      <c r="EH10" s="13" t="s">
        <v>584</v>
      </c>
      <c r="EI10" s="13" t="s">
        <v>585</v>
      </c>
      <c r="EJ10" s="13" t="s">
        <v>586</v>
      </c>
      <c r="EK10" s="13" t="s">
        <v>514</v>
      </c>
    </row>
    <row r="11" spans="1:141" s="73" customFormat="1" ht="13.9" customHeight="1" x14ac:dyDescent="0.25">
      <c r="A11" s="74"/>
      <c r="B11" s="74"/>
      <c r="C11" s="74"/>
      <c r="D11" s="62"/>
      <c r="E11" s="62"/>
      <c r="F11" s="62"/>
      <c r="G11" s="19" t="s">
        <v>448</v>
      </c>
      <c r="H11" s="19" t="s">
        <v>448</v>
      </c>
      <c r="I11" s="19" t="s">
        <v>448</v>
      </c>
      <c r="J11" s="19" t="s">
        <v>448</v>
      </c>
      <c r="K11" s="19" t="s">
        <v>448</v>
      </c>
      <c r="L11" s="19" t="s">
        <v>587</v>
      </c>
      <c r="M11" s="19" t="s">
        <v>448</v>
      </c>
      <c r="N11" s="19" t="s">
        <v>450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4"/>
      <c r="AB11" s="84"/>
      <c r="AC11" s="84"/>
      <c r="AD11" s="84"/>
      <c r="AE11" s="84"/>
      <c r="AF11" s="85"/>
      <c r="AG11" s="85"/>
      <c r="AH11" s="85"/>
      <c r="AI11" s="85"/>
      <c r="AJ11" s="85"/>
      <c r="AK11" s="85"/>
      <c r="EB11" s="13" t="s">
        <v>588</v>
      </c>
      <c r="EC11" s="13" t="s">
        <v>589</v>
      </c>
      <c r="ED11" s="13" t="s">
        <v>590</v>
      </c>
      <c r="EE11" s="13" t="s">
        <v>591</v>
      </c>
      <c r="EF11" s="13" t="s">
        <v>491</v>
      </c>
      <c r="EG11" s="13" t="s">
        <v>592</v>
      </c>
      <c r="EH11" s="13" t="s">
        <v>593</v>
      </c>
      <c r="EI11" s="13" t="s">
        <v>594</v>
      </c>
      <c r="EJ11" s="13" t="s">
        <v>595</v>
      </c>
      <c r="EK11" s="13" t="s">
        <v>514</v>
      </c>
    </row>
    <row r="12" spans="1:141" s="73" customFormat="1" ht="13.9" customHeight="1" x14ac:dyDescent="0.25">
      <c r="A12" s="19" t="s">
        <v>495</v>
      </c>
      <c r="B12" s="19" t="s">
        <v>24</v>
      </c>
      <c r="C12" s="19" t="s">
        <v>23</v>
      </c>
      <c r="D12" s="74"/>
      <c r="E12" s="19" t="s">
        <v>451</v>
      </c>
      <c r="F12" s="19" t="s">
        <v>22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454</v>
      </c>
      <c r="M12" s="19" t="s">
        <v>452</v>
      </c>
      <c r="N12" s="19" t="s">
        <v>455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4"/>
      <c r="AB12" s="84"/>
      <c r="AC12" s="84"/>
      <c r="AD12" s="84"/>
      <c r="AE12" s="84"/>
      <c r="AF12" s="85"/>
      <c r="AG12" s="85"/>
      <c r="AH12" s="85"/>
      <c r="AI12" s="85"/>
      <c r="AJ12" s="85"/>
      <c r="AK12" s="85"/>
      <c r="EB12" s="13" t="s">
        <v>596</v>
      </c>
      <c r="EC12" s="13" t="s">
        <v>597</v>
      </c>
      <c r="ED12" s="13" t="s">
        <v>598</v>
      </c>
      <c r="EE12" s="13" t="s">
        <v>599</v>
      </c>
      <c r="EF12" s="13" t="s">
        <v>491</v>
      </c>
      <c r="EG12" s="13" t="s">
        <v>600</v>
      </c>
      <c r="EH12" s="13" t="s">
        <v>601</v>
      </c>
      <c r="EI12" s="13" t="s">
        <v>602</v>
      </c>
      <c r="EJ12" s="13" t="s">
        <v>603</v>
      </c>
      <c r="EK12" s="13" t="s">
        <v>514</v>
      </c>
    </row>
    <row r="13" spans="1:141" s="1" customFormat="1" ht="13.9" customHeight="1" x14ac:dyDescent="0.25">
      <c r="A13" s="24">
        <v>1</v>
      </c>
      <c r="B13" s="1" t="s">
        <v>407</v>
      </c>
      <c r="C13" s="22" t="s">
        <v>406</v>
      </c>
      <c r="E13" s="1" t="s">
        <v>682</v>
      </c>
      <c r="F13" s="1" t="s">
        <v>70</v>
      </c>
      <c r="G13" s="58">
        <v>202</v>
      </c>
      <c r="H13" s="58">
        <v>179</v>
      </c>
      <c r="I13" s="58">
        <v>255</v>
      </c>
      <c r="J13" s="58">
        <v>258</v>
      </c>
      <c r="K13" s="58">
        <v>210</v>
      </c>
      <c r="L13" s="38">
        <f t="shared" ref="L13:L76" si="0">SUM(G13:K13)</f>
        <v>1104</v>
      </c>
      <c r="M13" s="38">
        <f t="shared" ref="M13:M76" si="1">COUNTIF(G13:K13, "&gt;0" )</f>
        <v>5</v>
      </c>
      <c r="N13" s="38">
        <f t="shared" ref="N13:N76" si="2">IF(M13=0,0,L13/M13)</f>
        <v>220.8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3"/>
      <c r="AB13" s="53"/>
      <c r="AC13" s="53"/>
      <c r="AD13" s="53"/>
      <c r="AE13" s="53"/>
      <c r="AF13" s="54"/>
      <c r="AG13" s="54"/>
      <c r="AH13" s="54"/>
      <c r="AI13" s="54"/>
      <c r="AJ13" s="54"/>
      <c r="AK13" s="54"/>
      <c r="EB13" s="13" t="s">
        <v>604</v>
      </c>
      <c r="EC13" s="13" t="s">
        <v>605</v>
      </c>
      <c r="ED13" s="13" t="s">
        <v>606</v>
      </c>
      <c r="EE13" s="13" t="s">
        <v>607</v>
      </c>
      <c r="EF13" s="13" t="s">
        <v>491</v>
      </c>
      <c r="EG13" s="13" t="s">
        <v>608</v>
      </c>
      <c r="EH13" s="13" t="s">
        <v>609</v>
      </c>
      <c r="EI13" s="13" t="s">
        <v>610</v>
      </c>
      <c r="EJ13" s="13" t="s">
        <v>611</v>
      </c>
      <c r="EK13" s="13" t="s">
        <v>514</v>
      </c>
    </row>
    <row r="14" spans="1:141" s="1" customFormat="1" ht="13.9" customHeight="1" x14ac:dyDescent="0.25">
      <c r="A14" s="24">
        <v>2</v>
      </c>
      <c r="B14" s="1" t="s">
        <v>203</v>
      </c>
      <c r="C14" s="22" t="s">
        <v>202</v>
      </c>
      <c r="E14" s="63" t="s">
        <v>674</v>
      </c>
      <c r="F14" s="63" t="s">
        <v>70</v>
      </c>
      <c r="G14" s="24">
        <v>205</v>
      </c>
      <c r="H14" s="24">
        <v>258</v>
      </c>
      <c r="I14" s="24">
        <v>223</v>
      </c>
      <c r="J14" s="24">
        <v>193</v>
      </c>
      <c r="K14" s="24">
        <v>222</v>
      </c>
      <c r="L14" s="19">
        <f t="shared" si="0"/>
        <v>1101</v>
      </c>
      <c r="M14" s="19">
        <f t="shared" si="1"/>
        <v>5</v>
      </c>
      <c r="N14" s="19">
        <f t="shared" si="2"/>
        <v>220.2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3"/>
      <c r="AB14" s="53"/>
      <c r="AC14" s="53"/>
      <c r="AD14" s="53"/>
      <c r="AE14" s="53"/>
      <c r="AF14" s="54"/>
      <c r="AG14" s="54"/>
      <c r="AH14" s="54"/>
      <c r="AI14" s="54"/>
      <c r="AJ14" s="54"/>
      <c r="AK14" s="54"/>
      <c r="EB14" s="13" t="s">
        <v>612</v>
      </c>
      <c r="EC14" s="13" t="s">
        <v>613</v>
      </c>
      <c r="ED14" s="13" t="s">
        <v>614</v>
      </c>
      <c r="EE14" s="13" t="s">
        <v>615</v>
      </c>
      <c r="EF14" s="13" t="s">
        <v>491</v>
      </c>
      <c r="EG14" s="13" t="s">
        <v>616</v>
      </c>
      <c r="EH14" s="13" t="s">
        <v>617</v>
      </c>
      <c r="EI14" s="13" t="s">
        <v>618</v>
      </c>
      <c r="EJ14" s="13" t="s">
        <v>619</v>
      </c>
      <c r="EK14" s="13" t="s">
        <v>514</v>
      </c>
    </row>
    <row r="15" spans="1:141" s="1" customFormat="1" ht="13.9" customHeight="1" x14ac:dyDescent="0.25">
      <c r="A15" s="24">
        <v>3</v>
      </c>
      <c r="B15" s="1" t="s">
        <v>415</v>
      </c>
      <c r="C15" s="22" t="s">
        <v>414</v>
      </c>
      <c r="E15" s="1" t="s">
        <v>682</v>
      </c>
      <c r="F15" s="1" t="s">
        <v>70</v>
      </c>
      <c r="G15" s="58">
        <v>203</v>
      </c>
      <c r="H15" s="58">
        <v>255</v>
      </c>
      <c r="I15" s="58">
        <v>222</v>
      </c>
      <c r="J15" s="58">
        <v>221</v>
      </c>
      <c r="K15" s="58">
        <v>197</v>
      </c>
      <c r="L15" s="38">
        <f t="shared" si="0"/>
        <v>1098</v>
      </c>
      <c r="M15" s="38">
        <f t="shared" si="1"/>
        <v>5</v>
      </c>
      <c r="N15" s="38">
        <f t="shared" si="2"/>
        <v>219.6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3"/>
      <c r="AB15" s="53"/>
      <c r="AC15" s="53"/>
      <c r="AD15" s="53"/>
      <c r="AE15" s="53"/>
      <c r="AF15" s="54"/>
      <c r="AG15" s="54"/>
      <c r="AH15" s="54"/>
      <c r="AI15" s="54"/>
      <c r="AJ15" s="54"/>
      <c r="AK15" s="54"/>
      <c r="EB15" s="13" t="s">
        <v>620</v>
      </c>
      <c r="EC15" s="13" t="s">
        <v>621</v>
      </c>
      <c r="ED15" s="13" t="s">
        <v>622</v>
      </c>
      <c r="EE15" s="13" t="s">
        <v>623</v>
      </c>
      <c r="EF15" s="13" t="s">
        <v>491</v>
      </c>
      <c r="EG15" s="13" t="s">
        <v>624</v>
      </c>
      <c r="EH15" s="13" t="s">
        <v>625</v>
      </c>
      <c r="EI15" s="13" t="s">
        <v>626</v>
      </c>
      <c r="EJ15" s="13" t="s">
        <v>627</v>
      </c>
      <c r="EK15" s="13" t="s">
        <v>514</v>
      </c>
    </row>
    <row r="16" spans="1:141" s="1" customFormat="1" ht="13.9" customHeight="1" x14ac:dyDescent="0.25">
      <c r="A16" s="24">
        <v>4</v>
      </c>
      <c r="B16" s="1" t="s">
        <v>394</v>
      </c>
      <c r="C16" s="22" t="s">
        <v>393</v>
      </c>
      <c r="E16" s="1" t="s">
        <v>681</v>
      </c>
      <c r="F16" s="1" t="s">
        <v>70</v>
      </c>
      <c r="G16" s="58">
        <v>208</v>
      </c>
      <c r="H16" s="58">
        <v>223</v>
      </c>
      <c r="I16" s="58">
        <v>255</v>
      </c>
      <c r="J16" s="58">
        <v>191</v>
      </c>
      <c r="K16" s="58">
        <v>212</v>
      </c>
      <c r="L16" s="38">
        <f t="shared" si="0"/>
        <v>1089</v>
      </c>
      <c r="M16" s="38">
        <f t="shared" si="1"/>
        <v>5</v>
      </c>
      <c r="N16" s="38">
        <f t="shared" si="2"/>
        <v>217.8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3"/>
      <c r="AB16" s="53"/>
      <c r="AC16" s="53"/>
      <c r="AD16" s="53"/>
      <c r="AE16" s="53"/>
      <c r="AF16" s="54"/>
      <c r="AG16" s="54"/>
      <c r="AH16" s="54"/>
      <c r="AI16" s="54"/>
      <c r="AJ16" s="54"/>
      <c r="AK16" s="54"/>
      <c r="EB16" s="13" t="s">
        <v>628</v>
      </c>
      <c r="EC16" s="13" t="s">
        <v>629</v>
      </c>
      <c r="ED16" s="13" t="s">
        <v>630</v>
      </c>
      <c r="EE16" s="13" t="s">
        <v>631</v>
      </c>
      <c r="EF16" s="13" t="s">
        <v>491</v>
      </c>
      <c r="EG16" s="13" t="s">
        <v>632</v>
      </c>
      <c r="EH16" s="13" t="s">
        <v>633</v>
      </c>
      <c r="EI16" s="13" t="s">
        <v>634</v>
      </c>
      <c r="EJ16" s="13" t="s">
        <v>635</v>
      </c>
      <c r="EK16" s="13" t="s">
        <v>514</v>
      </c>
    </row>
    <row r="17" spans="1:141" s="1" customFormat="1" ht="13.9" customHeight="1" x14ac:dyDescent="0.25">
      <c r="A17" s="24">
        <v>5</v>
      </c>
      <c r="B17" s="1" t="s">
        <v>341</v>
      </c>
      <c r="C17" s="22" t="s">
        <v>340</v>
      </c>
      <c r="E17" s="63" t="s">
        <v>678</v>
      </c>
      <c r="F17" s="63" t="s">
        <v>70</v>
      </c>
      <c r="G17" s="24">
        <v>226</v>
      </c>
      <c r="H17" s="24">
        <v>234</v>
      </c>
      <c r="I17" s="24">
        <v>226</v>
      </c>
      <c r="J17" s="24">
        <v>201</v>
      </c>
      <c r="K17" s="24">
        <v>200</v>
      </c>
      <c r="L17" s="19">
        <f t="shared" si="0"/>
        <v>1087</v>
      </c>
      <c r="M17" s="19">
        <f t="shared" si="1"/>
        <v>5</v>
      </c>
      <c r="N17" s="19">
        <f t="shared" si="2"/>
        <v>217.4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3"/>
      <c r="AB17" s="53"/>
      <c r="AC17" s="53"/>
      <c r="AD17" s="53"/>
      <c r="AE17" s="53"/>
      <c r="AF17" s="54"/>
      <c r="AG17" s="54"/>
      <c r="AH17" s="54"/>
      <c r="AI17" s="54"/>
      <c r="AJ17" s="54"/>
      <c r="AK17" s="54"/>
      <c r="EB17" s="13" t="s">
        <v>636</v>
      </c>
      <c r="EC17" s="13" t="s">
        <v>637</v>
      </c>
      <c r="ED17" s="13" t="s">
        <v>638</v>
      </c>
      <c r="EE17" s="13" t="s">
        <v>639</v>
      </c>
      <c r="EF17" s="13" t="s">
        <v>491</v>
      </c>
      <c r="EG17" s="13" t="s">
        <v>640</v>
      </c>
      <c r="EH17" s="13" t="s">
        <v>641</v>
      </c>
      <c r="EI17" s="13" t="s">
        <v>642</v>
      </c>
      <c r="EJ17" s="13" t="s">
        <v>643</v>
      </c>
      <c r="EK17" s="13" t="s">
        <v>514</v>
      </c>
    </row>
    <row r="18" spans="1:141" s="1" customFormat="1" ht="13.9" customHeight="1" x14ac:dyDescent="0.25">
      <c r="A18" s="24">
        <v>6</v>
      </c>
      <c r="B18" s="1" t="s">
        <v>62</v>
      </c>
      <c r="C18" s="22" t="s">
        <v>61</v>
      </c>
      <c r="E18" s="63" t="s">
        <v>667</v>
      </c>
      <c r="F18" s="63" t="s">
        <v>70</v>
      </c>
      <c r="G18" s="24">
        <v>236</v>
      </c>
      <c r="H18" s="24">
        <v>215</v>
      </c>
      <c r="I18" s="24">
        <v>188</v>
      </c>
      <c r="J18" s="24">
        <v>223</v>
      </c>
      <c r="K18" s="24">
        <v>209</v>
      </c>
      <c r="L18" s="19">
        <f t="shared" si="0"/>
        <v>1071</v>
      </c>
      <c r="M18" s="19">
        <f t="shared" si="1"/>
        <v>5</v>
      </c>
      <c r="N18" s="19">
        <f t="shared" si="2"/>
        <v>214.2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3"/>
      <c r="AB18" s="53"/>
      <c r="AC18" s="53"/>
      <c r="AD18" s="53"/>
      <c r="AE18" s="53"/>
      <c r="AF18" s="54"/>
      <c r="AG18" s="54"/>
      <c r="AH18" s="54"/>
      <c r="AI18" s="54"/>
      <c r="AJ18" s="54"/>
      <c r="AK18" s="54"/>
      <c r="EB18" s="13" t="s">
        <v>506</v>
      </c>
      <c r="EC18" s="13" t="s">
        <v>507</v>
      </c>
      <c r="ED18" s="13" t="s">
        <v>508</v>
      </c>
      <c r="EE18" s="13" t="s">
        <v>509</v>
      </c>
      <c r="EF18" s="13" t="s">
        <v>503</v>
      </c>
      <c r="EG18" s="13" t="s">
        <v>644</v>
      </c>
      <c r="EH18" s="13" t="s">
        <v>645</v>
      </c>
      <c r="EI18" s="13" t="s">
        <v>646</v>
      </c>
      <c r="EJ18" s="13" t="s">
        <v>647</v>
      </c>
      <c r="EK18" s="13" t="s">
        <v>514</v>
      </c>
    </row>
    <row r="19" spans="1:141" s="1" customFormat="1" ht="13.9" customHeight="1" x14ac:dyDescent="0.25">
      <c r="A19" s="24">
        <v>7</v>
      </c>
      <c r="B19" s="1" t="s">
        <v>197</v>
      </c>
      <c r="C19" s="22" t="s">
        <v>196</v>
      </c>
      <c r="E19" s="1" t="s">
        <v>674</v>
      </c>
      <c r="F19" s="1" t="s">
        <v>70</v>
      </c>
      <c r="G19" s="58">
        <v>188</v>
      </c>
      <c r="H19" s="58">
        <v>206</v>
      </c>
      <c r="I19" s="58">
        <v>233</v>
      </c>
      <c r="J19" s="58">
        <v>243</v>
      </c>
      <c r="K19" s="58">
        <v>193</v>
      </c>
      <c r="L19" s="38">
        <f t="shared" si="0"/>
        <v>1063</v>
      </c>
      <c r="M19" s="38">
        <f t="shared" si="1"/>
        <v>5</v>
      </c>
      <c r="N19" s="38">
        <f t="shared" si="2"/>
        <v>212.6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3"/>
      <c r="AB19" s="53"/>
      <c r="AC19" s="53"/>
      <c r="AD19" s="53"/>
      <c r="AE19" s="53"/>
      <c r="AF19" s="54"/>
      <c r="AG19" s="54"/>
      <c r="AH19" s="54"/>
      <c r="AI19" s="54"/>
      <c r="AJ19" s="54"/>
      <c r="AK19" s="54"/>
      <c r="EB19" s="13" t="s">
        <v>516</v>
      </c>
      <c r="EC19" s="13" t="s">
        <v>517</v>
      </c>
      <c r="ED19" s="13" t="s">
        <v>518</v>
      </c>
      <c r="EE19" s="13" t="s">
        <v>519</v>
      </c>
      <c r="EF19" s="13" t="s">
        <v>503</v>
      </c>
      <c r="EG19" s="13" t="s">
        <v>648</v>
      </c>
      <c r="EH19" s="13" t="s">
        <v>649</v>
      </c>
      <c r="EI19" s="13" t="s">
        <v>650</v>
      </c>
      <c r="EJ19" s="13" t="s">
        <v>651</v>
      </c>
      <c r="EK19" s="13" t="s">
        <v>514</v>
      </c>
    </row>
    <row r="20" spans="1:141" s="1" customFormat="1" ht="13.9" customHeight="1" x14ac:dyDescent="0.25">
      <c r="A20" s="24">
        <v>8</v>
      </c>
      <c r="B20" s="1" t="s">
        <v>112</v>
      </c>
      <c r="C20" s="22" t="s">
        <v>111</v>
      </c>
      <c r="E20" s="1" t="s">
        <v>671</v>
      </c>
      <c r="F20" s="1" t="s">
        <v>70</v>
      </c>
      <c r="G20" s="58">
        <v>233</v>
      </c>
      <c r="H20" s="58">
        <v>203</v>
      </c>
      <c r="I20" s="58">
        <v>217</v>
      </c>
      <c r="J20" s="58">
        <v>195</v>
      </c>
      <c r="K20" s="58">
        <v>202</v>
      </c>
      <c r="L20" s="38">
        <f t="shared" si="0"/>
        <v>1050</v>
      </c>
      <c r="M20" s="38">
        <f t="shared" si="1"/>
        <v>5</v>
      </c>
      <c r="N20" s="38">
        <f t="shared" si="2"/>
        <v>210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3"/>
      <c r="AB20" s="53"/>
      <c r="AC20" s="53"/>
      <c r="AD20" s="53"/>
      <c r="AE20" s="53"/>
      <c r="AF20" s="54"/>
      <c r="AG20" s="54"/>
      <c r="AH20" s="54"/>
      <c r="AI20" s="54"/>
      <c r="AJ20" s="54"/>
      <c r="AK20" s="54"/>
      <c r="EB20" s="13" t="s">
        <v>526</v>
      </c>
      <c r="EC20" s="13" t="s">
        <v>527</v>
      </c>
      <c r="ED20" s="13" t="s">
        <v>528</v>
      </c>
      <c r="EE20" s="13" t="s">
        <v>529</v>
      </c>
      <c r="EF20" s="13" t="s">
        <v>503</v>
      </c>
      <c r="EG20" s="13" t="s">
        <v>652</v>
      </c>
      <c r="EH20" s="13" t="s">
        <v>653</v>
      </c>
      <c r="EI20" s="13" t="s">
        <v>654</v>
      </c>
      <c r="EJ20" s="13" t="s">
        <v>655</v>
      </c>
      <c r="EK20" s="13" t="s">
        <v>514</v>
      </c>
    </row>
    <row r="21" spans="1:141" s="1" customFormat="1" ht="13.9" customHeight="1" x14ac:dyDescent="0.25">
      <c r="A21" s="24">
        <v>9</v>
      </c>
      <c r="B21" s="1" t="s">
        <v>110</v>
      </c>
      <c r="C21" s="22" t="s">
        <v>109</v>
      </c>
      <c r="E21" s="63" t="s">
        <v>671</v>
      </c>
      <c r="F21" s="63" t="s">
        <v>70</v>
      </c>
      <c r="G21" s="24">
        <v>216</v>
      </c>
      <c r="H21" s="24">
        <v>224</v>
      </c>
      <c r="I21" s="24">
        <v>200</v>
      </c>
      <c r="J21" s="24">
        <v>188</v>
      </c>
      <c r="K21" s="24">
        <v>212</v>
      </c>
      <c r="L21" s="19">
        <f t="shared" si="0"/>
        <v>1040</v>
      </c>
      <c r="M21" s="19">
        <f t="shared" si="1"/>
        <v>5</v>
      </c>
      <c r="N21" s="19">
        <f t="shared" si="2"/>
        <v>208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3"/>
      <c r="AB21" s="53"/>
      <c r="AC21" s="53"/>
      <c r="AD21" s="53"/>
      <c r="AE21" s="53"/>
      <c r="AF21" s="54"/>
      <c r="AG21" s="54"/>
      <c r="AH21" s="54"/>
      <c r="AI21" s="54"/>
      <c r="AJ21" s="54"/>
      <c r="AK21" s="54"/>
      <c r="EB21" s="13" t="s">
        <v>534</v>
      </c>
      <c r="EC21" s="13" t="s">
        <v>535</v>
      </c>
      <c r="ED21" s="13" t="s">
        <v>536</v>
      </c>
      <c r="EE21" s="13" t="s">
        <v>537</v>
      </c>
      <c r="EF21" s="13" t="s">
        <v>503</v>
      </c>
      <c r="EG21" s="13" t="s">
        <v>656</v>
      </c>
      <c r="EH21" s="13" t="s">
        <v>657</v>
      </c>
      <c r="EI21" s="13" t="s">
        <v>658</v>
      </c>
      <c r="EJ21" s="13" t="s">
        <v>659</v>
      </c>
      <c r="EK21" s="13" t="s">
        <v>514</v>
      </c>
    </row>
    <row r="22" spans="1:141" s="1" customFormat="1" ht="13.9" customHeight="1" x14ac:dyDescent="0.25">
      <c r="A22" s="24">
        <v>10</v>
      </c>
      <c r="B22" s="1" t="s">
        <v>409</v>
      </c>
      <c r="C22" s="22" t="s">
        <v>408</v>
      </c>
      <c r="E22" s="1" t="s">
        <v>682</v>
      </c>
      <c r="F22" s="1" t="s">
        <v>70</v>
      </c>
      <c r="G22" s="58">
        <v>191</v>
      </c>
      <c r="H22" s="58">
        <v>213</v>
      </c>
      <c r="I22" s="58">
        <v>224</v>
      </c>
      <c r="J22" s="58">
        <v>221</v>
      </c>
      <c r="K22" s="58">
        <v>189</v>
      </c>
      <c r="L22" s="38">
        <f t="shared" si="0"/>
        <v>1038</v>
      </c>
      <c r="M22" s="38">
        <f t="shared" si="1"/>
        <v>5</v>
      </c>
      <c r="N22" s="38">
        <f t="shared" si="2"/>
        <v>207.6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3"/>
      <c r="AB22" s="53"/>
      <c r="AC22" s="53"/>
      <c r="AD22" s="53"/>
      <c r="AE22" s="53"/>
      <c r="AF22" s="54"/>
      <c r="AG22" s="54"/>
      <c r="AH22" s="54"/>
      <c r="AI22" s="54"/>
      <c r="AJ22" s="54"/>
      <c r="AK22" s="54"/>
      <c r="EB22" s="13" t="s">
        <v>542</v>
      </c>
      <c r="EC22" s="13" t="s">
        <v>543</v>
      </c>
      <c r="ED22" s="13" t="s">
        <v>544</v>
      </c>
      <c r="EE22" s="13" t="s">
        <v>545</v>
      </c>
      <c r="EF22" s="13" t="s">
        <v>503</v>
      </c>
      <c r="EG22" s="13" t="s">
        <v>660</v>
      </c>
      <c r="EH22" s="13" t="s">
        <v>661</v>
      </c>
      <c r="EI22" s="13" t="s">
        <v>662</v>
      </c>
      <c r="EJ22" s="13" t="s">
        <v>663</v>
      </c>
      <c r="EK22" s="13" t="s">
        <v>514</v>
      </c>
    </row>
    <row r="23" spans="1:141" s="1" customFormat="1" ht="13.9" customHeight="1" x14ac:dyDescent="0.2">
      <c r="A23" s="24">
        <v>11</v>
      </c>
      <c r="B23" s="1" t="s">
        <v>282</v>
      </c>
      <c r="C23" s="22" t="s">
        <v>281</v>
      </c>
      <c r="E23" s="1" t="s">
        <v>677</v>
      </c>
      <c r="F23" s="1" t="s">
        <v>70</v>
      </c>
      <c r="G23" s="58">
        <v>247</v>
      </c>
      <c r="H23" s="58">
        <v>225</v>
      </c>
      <c r="I23" s="58">
        <v>181</v>
      </c>
      <c r="J23" s="58">
        <v>160</v>
      </c>
      <c r="K23" s="58">
        <v>218</v>
      </c>
      <c r="L23" s="38">
        <f t="shared" si="0"/>
        <v>1031</v>
      </c>
      <c r="M23" s="38">
        <f t="shared" si="1"/>
        <v>5</v>
      </c>
      <c r="N23" s="38">
        <f t="shared" si="2"/>
        <v>206.2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3"/>
      <c r="AB23" s="53"/>
      <c r="AC23" s="53"/>
      <c r="AD23" s="53"/>
      <c r="AE23" s="53"/>
      <c r="AF23" s="54"/>
      <c r="AG23" s="54"/>
      <c r="AH23" s="54"/>
      <c r="AI23" s="54"/>
      <c r="AJ23" s="54"/>
      <c r="AK23" s="54"/>
    </row>
    <row r="24" spans="1:141" s="1" customFormat="1" ht="13.9" customHeight="1" x14ac:dyDescent="0.2">
      <c r="A24" s="24">
        <v>12</v>
      </c>
      <c r="B24" s="1" t="s">
        <v>432</v>
      </c>
      <c r="C24" s="22" t="s">
        <v>431</v>
      </c>
      <c r="E24" s="1" t="s">
        <v>683</v>
      </c>
      <c r="F24" s="1" t="s">
        <v>70</v>
      </c>
      <c r="G24" s="58">
        <v>193</v>
      </c>
      <c r="H24" s="58">
        <v>190</v>
      </c>
      <c r="I24" s="58">
        <v>228</v>
      </c>
      <c r="J24" s="58">
        <v>180</v>
      </c>
      <c r="K24" s="58">
        <v>238</v>
      </c>
      <c r="L24" s="38">
        <f t="shared" si="0"/>
        <v>1029</v>
      </c>
      <c r="M24" s="38">
        <f t="shared" si="1"/>
        <v>5</v>
      </c>
      <c r="N24" s="38">
        <f t="shared" si="2"/>
        <v>205.8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3"/>
      <c r="AB24" s="53"/>
      <c r="AC24" s="53"/>
      <c r="AD24" s="53"/>
      <c r="AE24" s="53"/>
      <c r="AF24" s="54"/>
      <c r="AG24" s="54"/>
      <c r="AH24" s="54"/>
      <c r="AI24" s="54"/>
      <c r="AJ24" s="54"/>
      <c r="AK24" s="54"/>
    </row>
    <row r="25" spans="1:141" s="1" customFormat="1" ht="13.9" customHeight="1" x14ac:dyDescent="0.2">
      <c r="A25" s="24">
        <v>13</v>
      </c>
      <c r="B25" s="1" t="s">
        <v>246</v>
      </c>
      <c r="C25" s="22" t="s">
        <v>245</v>
      </c>
      <c r="E25" s="1" t="s">
        <v>675</v>
      </c>
      <c r="F25" s="1" t="s">
        <v>70</v>
      </c>
      <c r="G25" s="58">
        <v>234</v>
      </c>
      <c r="H25" s="58">
        <v>210</v>
      </c>
      <c r="I25" s="58">
        <v>157</v>
      </c>
      <c r="J25" s="58">
        <v>178</v>
      </c>
      <c r="K25" s="58">
        <v>248</v>
      </c>
      <c r="L25" s="38">
        <f t="shared" si="0"/>
        <v>1027</v>
      </c>
      <c r="M25" s="38">
        <f t="shared" si="1"/>
        <v>5</v>
      </c>
      <c r="N25" s="38">
        <f t="shared" si="2"/>
        <v>205.4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3"/>
      <c r="AB25" s="53"/>
      <c r="AC25" s="53"/>
      <c r="AD25" s="53"/>
      <c r="AE25" s="53"/>
      <c r="AF25" s="54"/>
      <c r="AG25" s="54"/>
      <c r="AH25" s="54"/>
      <c r="AI25" s="54"/>
      <c r="AJ25" s="54"/>
      <c r="AK25" s="54"/>
    </row>
    <row r="26" spans="1:141" s="1" customFormat="1" ht="13.9" customHeight="1" x14ac:dyDescent="0.2">
      <c r="A26" s="24">
        <v>14</v>
      </c>
      <c r="B26" s="1" t="s">
        <v>360</v>
      </c>
      <c r="C26" s="22" t="s">
        <v>359</v>
      </c>
      <c r="E26" s="1" t="s">
        <v>679</v>
      </c>
      <c r="F26" s="1" t="s">
        <v>70</v>
      </c>
      <c r="G26" s="58">
        <v>179</v>
      </c>
      <c r="H26" s="58">
        <v>203</v>
      </c>
      <c r="I26" s="58">
        <v>236</v>
      </c>
      <c r="J26" s="58">
        <v>227</v>
      </c>
      <c r="K26" s="58">
        <v>180</v>
      </c>
      <c r="L26" s="38">
        <f t="shared" si="0"/>
        <v>1025</v>
      </c>
      <c r="M26" s="38">
        <f t="shared" si="1"/>
        <v>5</v>
      </c>
      <c r="N26" s="38">
        <f t="shared" si="2"/>
        <v>205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3"/>
      <c r="AB26" s="53"/>
      <c r="AC26" s="53"/>
      <c r="AD26" s="53"/>
      <c r="AE26" s="53"/>
      <c r="AF26" s="54"/>
      <c r="AG26" s="54"/>
      <c r="AH26" s="54"/>
      <c r="AI26" s="54"/>
      <c r="AJ26" s="54"/>
      <c r="AK26" s="54"/>
    </row>
    <row r="27" spans="1:141" s="1" customFormat="1" ht="13.9" customHeight="1" x14ac:dyDescent="0.2">
      <c r="A27" s="24">
        <v>15</v>
      </c>
      <c r="B27" s="1" t="s">
        <v>164</v>
      </c>
      <c r="C27" s="22" t="s">
        <v>163</v>
      </c>
      <c r="E27" s="1" t="s">
        <v>673</v>
      </c>
      <c r="F27" s="1" t="s">
        <v>70</v>
      </c>
      <c r="G27" s="58">
        <v>202</v>
      </c>
      <c r="H27" s="58">
        <v>212</v>
      </c>
      <c r="I27" s="58">
        <v>185</v>
      </c>
      <c r="J27" s="58">
        <v>214</v>
      </c>
      <c r="K27" s="58">
        <v>205</v>
      </c>
      <c r="L27" s="38">
        <f t="shared" si="0"/>
        <v>1018</v>
      </c>
      <c r="M27" s="38">
        <f t="shared" si="1"/>
        <v>5</v>
      </c>
      <c r="N27" s="38">
        <f t="shared" si="2"/>
        <v>203.6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3"/>
      <c r="AB27" s="53"/>
      <c r="AC27" s="53"/>
      <c r="AD27" s="53"/>
      <c r="AE27" s="53"/>
      <c r="AF27" s="54"/>
      <c r="AG27" s="54"/>
      <c r="AH27" s="54"/>
      <c r="AI27" s="54"/>
      <c r="AJ27" s="54"/>
      <c r="AK27" s="54"/>
    </row>
    <row r="28" spans="1:141" s="1" customFormat="1" ht="13.9" customHeight="1" x14ac:dyDescent="0.2">
      <c r="A28" s="24">
        <v>16</v>
      </c>
      <c r="B28" s="1" t="s">
        <v>136</v>
      </c>
      <c r="C28" s="22" t="s">
        <v>135</v>
      </c>
      <c r="E28" s="63" t="s">
        <v>671</v>
      </c>
      <c r="F28" s="63" t="s">
        <v>70</v>
      </c>
      <c r="G28" s="24">
        <v>175</v>
      </c>
      <c r="H28" s="24">
        <v>222</v>
      </c>
      <c r="I28" s="24">
        <v>206</v>
      </c>
      <c r="J28" s="24">
        <v>192</v>
      </c>
      <c r="K28" s="24">
        <v>223</v>
      </c>
      <c r="L28" s="19">
        <f t="shared" si="0"/>
        <v>1018</v>
      </c>
      <c r="M28" s="19">
        <f t="shared" si="1"/>
        <v>5</v>
      </c>
      <c r="N28" s="19">
        <f t="shared" si="2"/>
        <v>203.6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3"/>
      <c r="AB28" s="53"/>
      <c r="AC28" s="53"/>
      <c r="AD28" s="53"/>
      <c r="AE28" s="53"/>
      <c r="AF28" s="54"/>
      <c r="AG28" s="54"/>
      <c r="AH28" s="54"/>
      <c r="AI28" s="54"/>
      <c r="AJ28" s="54"/>
      <c r="AK28" s="54"/>
    </row>
    <row r="29" spans="1:141" s="1" customFormat="1" ht="13.9" customHeight="1" x14ac:dyDescent="0.2">
      <c r="A29" s="24">
        <v>17</v>
      </c>
      <c r="B29" s="1" t="s">
        <v>186</v>
      </c>
      <c r="C29" s="22" t="s">
        <v>185</v>
      </c>
      <c r="E29" s="1" t="s">
        <v>673</v>
      </c>
      <c r="F29" s="1" t="s">
        <v>70</v>
      </c>
      <c r="G29" s="58">
        <v>200</v>
      </c>
      <c r="H29" s="58">
        <v>180</v>
      </c>
      <c r="I29" s="58">
        <v>221</v>
      </c>
      <c r="J29" s="58">
        <v>201</v>
      </c>
      <c r="K29" s="58">
        <v>213</v>
      </c>
      <c r="L29" s="38">
        <f t="shared" si="0"/>
        <v>1015</v>
      </c>
      <c r="M29" s="38">
        <f t="shared" si="1"/>
        <v>5</v>
      </c>
      <c r="N29" s="38">
        <f t="shared" si="2"/>
        <v>203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3"/>
      <c r="AB29" s="53"/>
      <c r="AC29" s="53"/>
      <c r="AD29" s="53"/>
      <c r="AE29" s="53"/>
      <c r="AF29" s="54"/>
      <c r="AG29" s="54"/>
      <c r="AH29" s="54"/>
      <c r="AI29" s="54"/>
      <c r="AJ29" s="54"/>
      <c r="AK29" s="54"/>
    </row>
    <row r="30" spans="1:141" s="1" customFormat="1" ht="13.9" customHeight="1" x14ac:dyDescent="0.2">
      <c r="A30" s="24">
        <v>18</v>
      </c>
      <c r="B30" s="1" t="s">
        <v>116</v>
      </c>
      <c r="C30" s="22" t="s">
        <v>115</v>
      </c>
      <c r="E30" s="1" t="s">
        <v>671</v>
      </c>
      <c r="F30" s="1" t="s">
        <v>70</v>
      </c>
      <c r="G30" s="58">
        <v>167</v>
      </c>
      <c r="H30" s="58">
        <v>217</v>
      </c>
      <c r="I30" s="58">
        <v>165</v>
      </c>
      <c r="J30" s="58">
        <v>211</v>
      </c>
      <c r="K30" s="58">
        <v>250</v>
      </c>
      <c r="L30" s="38">
        <f t="shared" si="0"/>
        <v>1010</v>
      </c>
      <c r="M30" s="38">
        <f t="shared" si="1"/>
        <v>5</v>
      </c>
      <c r="N30" s="38">
        <f t="shared" si="2"/>
        <v>202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3"/>
      <c r="AB30" s="53"/>
      <c r="AC30" s="53"/>
      <c r="AD30" s="53"/>
      <c r="AE30" s="53"/>
      <c r="AF30" s="54"/>
      <c r="AG30" s="54"/>
      <c r="AH30" s="54"/>
      <c r="AI30" s="54"/>
      <c r="AJ30" s="54"/>
      <c r="AK30" s="54"/>
    </row>
    <row r="31" spans="1:141" s="1" customFormat="1" ht="13.9" customHeight="1" x14ac:dyDescent="0.2">
      <c r="A31" s="24">
        <v>19</v>
      </c>
      <c r="B31" s="1" t="s">
        <v>327</v>
      </c>
      <c r="C31" s="22" t="s">
        <v>326</v>
      </c>
      <c r="E31" s="1" t="s">
        <v>678</v>
      </c>
      <c r="F31" s="1" t="s">
        <v>70</v>
      </c>
      <c r="G31" s="58">
        <v>197</v>
      </c>
      <c r="H31" s="58">
        <v>189</v>
      </c>
      <c r="I31" s="58">
        <v>195</v>
      </c>
      <c r="J31" s="58">
        <v>239</v>
      </c>
      <c r="K31" s="58">
        <v>178</v>
      </c>
      <c r="L31" s="38">
        <f t="shared" si="0"/>
        <v>998</v>
      </c>
      <c r="M31" s="38">
        <f t="shared" si="1"/>
        <v>5</v>
      </c>
      <c r="N31" s="38">
        <f t="shared" si="2"/>
        <v>199.6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3"/>
      <c r="AB31" s="53"/>
      <c r="AC31" s="53"/>
      <c r="AD31" s="53"/>
      <c r="AE31" s="53"/>
      <c r="AF31" s="54"/>
      <c r="AG31" s="54"/>
      <c r="AH31" s="54"/>
      <c r="AI31" s="54"/>
      <c r="AJ31" s="54"/>
      <c r="AK31" s="54"/>
    </row>
    <row r="32" spans="1:141" s="1" customFormat="1" ht="13.9" customHeight="1" x14ac:dyDescent="0.2">
      <c r="A32" s="24">
        <v>20</v>
      </c>
      <c r="B32" s="1" t="s">
        <v>193</v>
      </c>
      <c r="C32" s="22" t="s">
        <v>192</v>
      </c>
      <c r="E32" s="1" t="s">
        <v>674</v>
      </c>
      <c r="F32" s="1" t="s">
        <v>70</v>
      </c>
      <c r="G32" s="58">
        <v>204</v>
      </c>
      <c r="H32" s="58">
        <v>224</v>
      </c>
      <c r="I32" s="58">
        <v>188</v>
      </c>
      <c r="J32" s="58">
        <v>178</v>
      </c>
      <c r="K32" s="58">
        <v>197</v>
      </c>
      <c r="L32" s="38">
        <f t="shared" si="0"/>
        <v>991</v>
      </c>
      <c r="M32" s="38">
        <f t="shared" si="1"/>
        <v>5</v>
      </c>
      <c r="N32" s="38">
        <f t="shared" si="2"/>
        <v>198.2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3"/>
      <c r="AB32" s="53"/>
      <c r="AC32" s="53"/>
      <c r="AD32" s="53"/>
      <c r="AE32" s="53"/>
      <c r="AF32" s="54"/>
      <c r="AG32" s="54"/>
      <c r="AH32" s="54"/>
      <c r="AI32" s="54"/>
      <c r="AJ32" s="54"/>
      <c r="AK32" s="54"/>
    </row>
    <row r="33" spans="1:37" s="1" customFormat="1" ht="13.9" customHeight="1" x14ac:dyDescent="0.2">
      <c r="A33" s="24">
        <v>21</v>
      </c>
      <c r="B33" s="1" t="s">
        <v>444</v>
      </c>
      <c r="C33" s="22" t="s">
        <v>443</v>
      </c>
      <c r="E33" s="1" t="s">
        <v>683</v>
      </c>
      <c r="F33" s="1" t="s">
        <v>70</v>
      </c>
      <c r="G33" s="58">
        <v>191</v>
      </c>
      <c r="H33" s="58">
        <v>182</v>
      </c>
      <c r="I33" s="58">
        <v>238</v>
      </c>
      <c r="J33" s="58">
        <v>163</v>
      </c>
      <c r="K33" s="58">
        <v>206</v>
      </c>
      <c r="L33" s="38">
        <f t="shared" si="0"/>
        <v>980</v>
      </c>
      <c r="M33" s="38">
        <f t="shared" si="1"/>
        <v>5</v>
      </c>
      <c r="N33" s="38">
        <f t="shared" si="2"/>
        <v>196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3"/>
      <c r="AB33" s="53"/>
      <c r="AC33" s="53"/>
      <c r="AD33" s="53"/>
      <c r="AE33" s="53"/>
      <c r="AF33" s="54"/>
      <c r="AG33" s="54"/>
      <c r="AH33" s="54"/>
      <c r="AI33" s="54"/>
      <c r="AJ33" s="54"/>
      <c r="AK33" s="54"/>
    </row>
    <row r="34" spans="1:37" s="1" customFormat="1" ht="13.9" customHeight="1" x14ac:dyDescent="0.2">
      <c r="A34" s="24">
        <v>22</v>
      </c>
      <c r="B34" s="1" t="s">
        <v>352</v>
      </c>
      <c r="C34" s="22" t="s">
        <v>351</v>
      </c>
      <c r="E34" s="63" t="s">
        <v>679</v>
      </c>
      <c r="F34" s="63" t="s">
        <v>70</v>
      </c>
      <c r="G34" s="24">
        <v>224</v>
      </c>
      <c r="H34" s="24">
        <v>179</v>
      </c>
      <c r="I34" s="24">
        <v>201</v>
      </c>
      <c r="J34" s="24">
        <v>160</v>
      </c>
      <c r="K34" s="24">
        <v>203</v>
      </c>
      <c r="L34" s="19">
        <f t="shared" si="0"/>
        <v>967</v>
      </c>
      <c r="M34" s="19">
        <f t="shared" si="1"/>
        <v>5</v>
      </c>
      <c r="N34" s="19">
        <f t="shared" si="2"/>
        <v>193.4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3"/>
      <c r="AB34" s="53"/>
      <c r="AC34" s="53"/>
      <c r="AD34" s="53"/>
      <c r="AE34" s="53"/>
      <c r="AF34" s="54"/>
      <c r="AG34" s="54"/>
      <c r="AH34" s="54"/>
      <c r="AI34" s="54"/>
      <c r="AJ34" s="54"/>
      <c r="AK34" s="54"/>
    </row>
    <row r="35" spans="1:37" s="1" customFormat="1" ht="13.9" customHeight="1" x14ac:dyDescent="0.2">
      <c r="A35" s="24">
        <v>23</v>
      </c>
      <c r="B35" s="1" t="s">
        <v>311</v>
      </c>
      <c r="C35" s="22" t="s">
        <v>310</v>
      </c>
      <c r="E35" s="1" t="s">
        <v>678</v>
      </c>
      <c r="F35" s="1" t="s">
        <v>70</v>
      </c>
      <c r="G35" s="58">
        <v>213</v>
      </c>
      <c r="H35" s="58">
        <v>209</v>
      </c>
      <c r="I35" s="58">
        <v>180</v>
      </c>
      <c r="J35" s="58">
        <v>181</v>
      </c>
      <c r="K35" s="58">
        <v>181</v>
      </c>
      <c r="L35" s="38">
        <f t="shared" si="0"/>
        <v>964</v>
      </c>
      <c r="M35" s="38">
        <f t="shared" si="1"/>
        <v>5</v>
      </c>
      <c r="N35" s="38">
        <f t="shared" si="2"/>
        <v>192.8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3"/>
      <c r="AB35" s="53"/>
      <c r="AC35" s="53"/>
      <c r="AD35" s="53"/>
      <c r="AE35" s="53"/>
      <c r="AF35" s="54"/>
      <c r="AG35" s="54"/>
      <c r="AH35" s="54"/>
      <c r="AI35" s="54"/>
      <c r="AJ35" s="54"/>
      <c r="AK35" s="54"/>
    </row>
    <row r="36" spans="1:37" s="1" customFormat="1" ht="13.9" customHeight="1" x14ac:dyDescent="0.2">
      <c r="A36" s="24">
        <v>24</v>
      </c>
      <c r="B36" s="1" t="s">
        <v>356</v>
      </c>
      <c r="C36" s="22" t="s">
        <v>355</v>
      </c>
      <c r="E36" s="1" t="s">
        <v>679</v>
      </c>
      <c r="F36" s="1" t="s">
        <v>70</v>
      </c>
      <c r="G36" s="58">
        <v>182</v>
      </c>
      <c r="H36" s="58">
        <v>213</v>
      </c>
      <c r="I36" s="58">
        <v>203</v>
      </c>
      <c r="J36" s="58">
        <v>203</v>
      </c>
      <c r="K36" s="58">
        <v>162</v>
      </c>
      <c r="L36" s="38">
        <f t="shared" si="0"/>
        <v>963</v>
      </c>
      <c r="M36" s="38">
        <f t="shared" si="1"/>
        <v>5</v>
      </c>
      <c r="N36" s="38">
        <f t="shared" si="2"/>
        <v>192.6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3"/>
      <c r="AB36" s="53"/>
      <c r="AC36" s="53"/>
      <c r="AD36" s="53"/>
      <c r="AE36" s="53"/>
      <c r="AF36" s="54"/>
      <c r="AG36" s="54"/>
      <c r="AH36" s="54"/>
      <c r="AI36" s="54"/>
      <c r="AJ36" s="54"/>
      <c r="AK36" s="54"/>
    </row>
    <row r="37" spans="1:37" s="1" customFormat="1" ht="13.9" customHeight="1" x14ac:dyDescent="0.2">
      <c r="A37" s="24">
        <v>25</v>
      </c>
      <c r="B37" s="1" t="s">
        <v>180</v>
      </c>
      <c r="C37" s="22" t="s">
        <v>179</v>
      </c>
      <c r="E37" s="1" t="s">
        <v>673</v>
      </c>
      <c r="F37" s="1" t="s">
        <v>70</v>
      </c>
      <c r="G37" s="58">
        <v>184</v>
      </c>
      <c r="H37" s="58">
        <v>163</v>
      </c>
      <c r="I37" s="58">
        <v>169</v>
      </c>
      <c r="J37" s="58">
        <v>190</v>
      </c>
      <c r="K37" s="58">
        <v>256</v>
      </c>
      <c r="L37" s="38">
        <f t="shared" si="0"/>
        <v>962</v>
      </c>
      <c r="M37" s="38">
        <f t="shared" si="1"/>
        <v>5</v>
      </c>
      <c r="N37" s="38">
        <f t="shared" si="2"/>
        <v>192.4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3"/>
      <c r="AB37" s="53"/>
      <c r="AC37" s="53"/>
      <c r="AD37" s="53"/>
      <c r="AE37" s="53"/>
      <c r="AF37" s="54"/>
      <c r="AG37" s="54"/>
      <c r="AH37" s="54"/>
      <c r="AI37" s="54"/>
      <c r="AJ37" s="54"/>
      <c r="AK37" s="54"/>
    </row>
    <row r="38" spans="1:37" s="1" customFormat="1" ht="13.9" customHeight="1" x14ac:dyDescent="0.2">
      <c r="A38" s="24">
        <v>26</v>
      </c>
      <c r="B38" s="1" t="s">
        <v>386</v>
      </c>
      <c r="C38" s="22" t="s">
        <v>385</v>
      </c>
      <c r="E38" s="63" t="s">
        <v>681</v>
      </c>
      <c r="F38" s="63" t="s">
        <v>70</v>
      </c>
      <c r="G38" s="24">
        <v>243</v>
      </c>
      <c r="H38" s="24">
        <v>188</v>
      </c>
      <c r="I38" s="24">
        <v>153</v>
      </c>
      <c r="J38" s="24">
        <v>174</v>
      </c>
      <c r="K38" s="24">
        <v>198</v>
      </c>
      <c r="L38" s="19">
        <f t="shared" si="0"/>
        <v>956</v>
      </c>
      <c r="M38" s="19">
        <f t="shared" si="1"/>
        <v>5</v>
      </c>
      <c r="N38" s="19">
        <f t="shared" si="2"/>
        <v>191.2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3"/>
      <c r="AB38" s="53"/>
      <c r="AC38" s="53"/>
      <c r="AD38" s="53"/>
      <c r="AE38" s="53"/>
      <c r="AF38" s="54"/>
      <c r="AG38" s="54"/>
      <c r="AH38" s="54"/>
      <c r="AI38" s="54"/>
      <c r="AJ38" s="54"/>
      <c r="AK38" s="54"/>
    </row>
    <row r="39" spans="1:37" s="1" customFormat="1" ht="13.9" customHeight="1" x14ac:dyDescent="0.2">
      <c r="A39" s="24">
        <v>27</v>
      </c>
      <c r="B39" s="1" t="s">
        <v>398</v>
      </c>
      <c r="C39" s="22" t="s">
        <v>397</v>
      </c>
      <c r="E39" s="1" t="s">
        <v>681</v>
      </c>
      <c r="F39" s="1" t="s">
        <v>70</v>
      </c>
      <c r="G39" s="58">
        <v>214</v>
      </c>
      <c r="H39" s="58">
        <v>186</v>
      </c>
      <c r="I39" s="58">
        <v>172</v>
      </c>
      <c r="J39" s="58">
        <v>170</v>
      </c>
      <c r="K39" s="58">
        <v>214</v>
      </c>
      <c r="L39" s="38">
        <f t="shared" si="0"/>
        <v>956</v>
      </c>
      <c r="M39" s="38">
        <f t="shared" si="1"/>
        <v>5</v>
      </c>
      <c r="N39" s="38">
        <f t="shared" si="2"/>
        <v>191.2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3"/>
      <c r="AB39" s="53"/>
      <c r="AC39" s="53"/>
      <c r="AD39" s="53"/>
      <c r="AE39" s="53"/>
      <c r="AF39" s="54"/>
      <c r="AG39" s="54"/>
      <c r="AH39" s="54"/>
      <c r="AI39" s="54"/>
      <c r="AJ39" s="54"/>
      <c r="AK39" s="54"/>
    </row>
    <row r="40" spans="1:37" s="1" customFormat="1" ht="13.9" customHeight="1" x14ac:dyDescent="0.2">
      <c r="A40" s="24">
        <v>28</v>
      </c>
      <c r="B40" s="1" t="s">
        <v>434</v>
      </c>
      <c r="C40" s="22" t="s">
        <v>433</v>
      </c>
      <c r="E40" s="63" t="s">
        <v>683</v>
      </c>
      <c r="F40" s="63" t="s">
        <v>70</v>
      </c>
      <c r="G40" s="24">
        <v>211</v>
      </c>
      <c r="H40" s="24">
        <v>165</v>
      </c>
      <c r="I40" s="24">
        <v>226</v>
      </c>
      <c r="J40" s="24">
        <v>172</v>
      </c>
      <c r="K40" s="24">
        <v>176</v>
      </c>
      <c r="L40" s="19">
        <f t="shared" si="0"/>
        <v>950</v>
      </c>
      <c r="M40" s="19">
        <f t="shared" si="1"/>
        <v>5</v>
      </c>
      <c r="N40" s="19">
        <f t="shared" si="2"/>
        <v>190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3"/>
      <c r="AB40" s="53"/>
      <c r="AC40" s="53"/>
      <c r="AD40" s="53"/>
      <c r="AE40" s="53"/>
      <c r="AF40" s="54"/>
      <c r="AG40" s="54"/>
      <c r="AH40" s="54"/>
      <c r="AI40" s="54"/>
      <c r="AJ40" s="54"/>
      <c r="AK40" s="54"/>
    </row>
    <row r="41" spans="1:37" s="1" customFormat="1" ht="13.9" customHeight="1" x14ac:dyDescent="0.2">
      <c r="A41" s="24">
        <v>29</v>
      </c>
      <c r="B41" s="1" t="s">
        <v>254</v>
      </c>
      <c r="C41" s="22" t="s">
        <v>253</v>
      </c>
      <c r="E41" s="1" t="s">
        <v>689</v>
      </c>
      <c r="F41" s="1" t="s">
        <v>70</v>
      </c>
      <c r="G41" s="58">
        <v>224</v>
      </c>
      <c r="H41" s="58">
        <v>167</v>
      </c>
      <c r="I41" s="58">
        <v>224</v>
      </c>
      <c r="J41" s="58">
        <v>158</v>
      </c>
      <c r="K41" s="58">
        <v>177</v>
      </c>
      <c r="L41" s="38">
        <f t="shared" si="0"/>
        <v>950</v>
      </c>
      <c r="M41" s="38">
        <f t="shared" si="1"/>
        <v>5</v>
      </c>
      <c r="N41" s="38">
        <f t="shared" si="2"/>
        <v>190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3"/>
      <c r="AB41" s="53"/>
      <c r="AC41" s="53"/>
      <c r="AD41" s="53"/>
      <c r="AE41" s="53"/>
      <c r="AF41" s="54"/>
      <c r="AG41" s="54"/>
      <c r="AH41" s="54"/>
      <c r="AI41" s="54"/>
      <c r="AJ41" s="54"/>
      <c r="AK41" s="54"/>
    </row>
    <row r="42" spans="1:37" s="1" customFormat="1" ht="13.9" customHeight="1" x14ac:dyDescent="0.2">
      <c r="A42" s="24">
        <v>30</v>
      </c>
      <c r="B42" s="1" t="s">
        <v>91</v>
      </c>
      <c r="C42" s="22" t="s">
        <v>90</v>
      </c>
      <c r="E42" s="63" t="s">
        <v>670</v>
      </c>
      <c r="F42" s="63" t="s">
        <v>70</v>
      </c>
      <c r="G42" s="24">
        <v>189</v>
      </c>
      <c r="H42" s="24">
        <v>223</v>
      </c>
      <c r="I42" s="24">
        <v>173</v>
      </c>
      <c r="J42" s="24">
        <v>188</v>
      </c>
      <c r="K42" s="24">
        <v>176</v>
      </c>
      <c r="L42" s="19">
        <f t="shared" si="0"/>
        <v>949</v>
      </c>
      <c r="M42" s="19">
        <f t="shared" si="1"/>
        <v>5</v>
      </c>
      <c r="N42" s="19">
        <f t="shared" si="2"/>
        <v>189.8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3"/>
      <c r="AB42" s="53"/>
      <c r="AC42" s="53"/>
      <c r="AD42" s="53"/>
      <c r="AE42" s="53"/>
      <c r="AF42" s="54"/>
      <c r="AG42" s="54"/>
      <c r="AH42" s="54"/>
      <c r="AI42" s="54"/>
      <c r="AJ42" s="54"/>
      <c r="AK42" s="54"/>
    </row>
    <row r="43" spans="1:37" s="1" customFormat="1" ht="13.9" customHeight="1" x14ac:dyDescent="0.2">
      <c r="A43" s="24">
        <v>31</v>
      </c>
      <c r="B43" s="1" t="s">
        <v>273</v>
      </c>
      <c r="C43" s="22" t="s">
        <v>272</v>
      </c>
      <c r="E43" s="63" t="s">
        <v>676</v>
      </c>
      <c r="F43" s="63" t="s">
        <v>70</v>
      </c>
      <c r="G43" s="24">
        <v>142</v>
      </c>
      <c r="H43" s="24">
        <v>218</v>
      </c>
      <c r="I43" s="24">
        <v>212</v>
      </c>
      <c r="J43" s="24">
        <v>175</v>
      </c>
      <c r="K43" s="24">
        <v>201</v>
      </c>
      <c r="L43" s="19">
        <f t="shared" si="0"/>
        <v>948</v>
      </c>
      <c r="M43" s="19">
        <f t="shared" si="1"/>
        <v>5</v>
      </c>
      <c r="N43" s="19">
        <f t="shared" si="2"/>
        <v>189.6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3"/>
      <c r="AB43" s="53"/>
      <c r="AC43" s="53"/>
      <c r="AD43" s="53"/>
      <c r="AE43" s="53"/>
      <c r="AF43" s="54"/>
      <c r="AG43" s="54"/>
      <c r="AH43" s="54"/>
      <c r="AI43" s="54"/>
      <c r="AJ43" s="54"/>
      <c r="AK43" s="54"/>
    </row>
    <row r="44" spans="1:37" s="1" customFormat="1" ht="13.9" customHeight="1" x14ac:dyDescent="0.2">
      <c r="A44" s="24">
        <v>32</v>
      </c>
      <c r="B44" s="1" t="s">
        <v>392</v>
      </c>
      <c r="C44" s="22" t="s">
        <v>391</v>
      </c>
      <c r="E44" s="1" t="s">
        <v>681</v>
      </c>
      <c r="F44" s="1" t="s">
        <v>70</v>
      </c>
      <c r="G44" s="58">
        <v>202</v>
      </c>
      <c r="H44" s="58">
        <v>156</v>
      </c>
      <c r="I44" s="58">
        <v>235</v>
      </c>
      <c r="J44" s="58">
        <v>175</v>
      </c>
      <c r="K44" s="58">
        <v>178</v>
      </c>
      <c r="L44" s="38">
        <f t="shared" si="0"/>
        <v>946</v>
      </c>
      <c r="M44" s="38">
        <f t="shared" si="1"/>
        <v>5</v>
      </c>
      <c r="N44" s="38">
        <f t="shared" si="2"/>
        <v>189.2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3"/>
      <c r="AB44" s="53"/>
      <c r="AC44" s="53"/>
      <c r="AD44" s="53"/>
      <c r="AE44" s="53"/>
      <c r="AF44" s="54"/>
      <c r="AG44" s="54"/>
      <c r="AH44" s="54"/>
      <c r="AI44" s="54"/>
      <c r="AJ44" s="54"/>
      <c r="AK44" s="54"/>
    </row>
    <row r="45" spans="1:37" s="1" customFormat="1" ht="13.9" customHeight="1" x14ac:dyDescent="0.2">
      <c r="A45" s="24">
        <v>33</v>
      </c>
      <c r="B45" s="1" t="s">
        <v>166</v>
      </c>
      <c r="C45" s="22" t="s">
        <v>165</v>
      </c>
      <c r="E45" s="1" t="s">
        <v>685</v>
      </c>
      <c r="F45" s="1" t="s">
        <v>70</v>
      </c>
      <c r="G45" s="58">
        <v>123</v>
      </c>
      <c r="H45" s="58">
        <v>212</v>
      </c>
      <c r="I45" s="58">
        <v>223</v>
      </c>
      <c r="J45" s="58">
        <v>158</v>
      </c>
      <c r="K45" s="58">
        <v>226</v>
      </c>
      <c r="L45" s="38">
        <f t="shared" si="0"/>
        <v>942</v>
      </c>
      <c r="M45" s="38">
        <f t="shared" si="1"/>
        <v>5</v>
      </c>
      <c r="N45" s="38">
        <f t="shared" si="2"/>
        <v>188.4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3"/>
      <c r="AB45" s="53"/>
      <c r="AC45" s="53"/>
      <c r="AD45" s="53"/>
      <c r="AE45" s="53"/>
      <c r="AF45" s="54"/>
      <c r="AG45" s="54"/>
      <c r="AH45" s="54"/>
      <c r="AI45" s="54"/>
      <c r="AJ45" s="54"/>
      <c r="AK45" s="54"/>
    </row>
    <row r="46" spans="1:37" s="1" customFormat="1" ht="13.9" customHeight="1" x14ac:dyDescent="0.2">
      <c r="A46" s="24">
        <v>34</v>
      </c>
      <c r="B46" s="1" t="s">
        <v>89</v>
      </c>
      <c r="C46" s="22" t="s">
        <v>88</v>
      </c>
      <c r="E46" s="1" t="s">
        <v>670</v>
      </c>
      <c r="F46" s="1" t="s">
        <v>70</v>
      </c>
      <c r="G46" s="58">
        <v>187</v>
      </c>
      <c r="H46" s="58">
        <v>179</v>
      </c>
      <c r="I46" s="58">
        <v>197</v>
      </c>
      <c r="J46" s="58">
        <v>161</v>
      </c>
      <c r="K46" s="58">
        <v>215</v>
      </c>
      <c r="L46" s="38">
        <f t="shared" si="0"/>
        <v>939</v>
      </c>
      <c r="M46" s="38">
        <f t="shared" si="1"/>
        <v>5</v>
      </c>
      <c r="N46" s="38">
        <f t="shared" si="2"/>
        <v>187.8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3"/>
      <c r="AB46" s="53"/>
      <c r="AC46" s="53"/>
      <c r="AD46" s="53"/>
      <c r="AE46" s="53"/>
      <c r="AF46" s="54"/>
      <c r="AG46" s="54"/>
      <c r="AH46" s="54"/>
      <c r="AI46" s="54"/>
      <c r="AJ46" s="54"/>
      <c r="AK46" s="54"/>
    </row>
    <row r="47" spans="1:37" s="1" customFormat="1" ht="13.9" customHeight="1" x14ac:dyDescent="0.2">
      <c r="A47" s="24">
        <v>35</v>
      </c>
      <c r="B47" s="1" t="s">
        <v>294</v>
      </c>
      <c r="C47" s="22" t="s">
        <v>293</v>
      </c>
      <c r="E47" s="1" t="s">
        <v>677</v>
      </c>
      <c r="F47" s="1" t="s">
        <v>70</v>
      </c>
      <c r="G47" s="58">
        <v>192</v>
      </c>
      <c r="H47" s="58">
        <v>223</v>
      </c>
      <c r="I47" s="58">
        <v>181</v>
      </c>
      <c r="J47" s="58">
        <v>172</v>
      </c>
      <c r="K47" s="58">
        <v>171</v>
      </c>
      <c r="L47" s="38">
        <f t="shared" si="0"/>
        <v>939</v>
      </c>
      <c r="M47" s="38">
        <f t="shared" si="1"/>
        <v>5</v>
      </c>
      <c r="N47" s="38">
        <f t="shared" si="2"/>
        <v>187.8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3"/>
      <c r="AB47" s="53"/>
      <c r="AC47" s="53"/>
      <c r="AD47" s="53"/>
      <c r="AE47" s="53"/>
      <c r="AF47" s="54"/>
      <c r="AG47" s="54"/>
      <c r="AH47" s="54"/>
      <c r="AI47" s="54"/>
      <c r="AJ47" s="54"/>
      <c r="AK47" s="54"/>
    </row>
    <row r="48" spans="1:37" s="1" customFormat="1" ht="13.9" customHeight="1" x14ac:dyDescent="0.2">
      <c r="A48" s="24">
        <v>36</v>
      </c>
      <c r="B48" s="1" t="s">
        <v>277</v>
      </c>
      <c r="C48" s="22" t="s">
        <v>276</v>
      </c>
      <c r="E48" s="1" t="s">
        <v>676</v>
      </c>
      <c r="F48" s="1" t="s">
        <v>70</v>
      </c>
      <c r="G48" s="58">
        <v>206</v>
      </c>
      <c r="H48" s="58">
        <v>165</v>
      </c>
      <c r="I48" s="58">
        <v>176</v>
      </c>
      <c r="J48" s="58">
        <v>224</v>
      </c>
      <c r="K48" s="58">
        <v>163</v>
      </c>
      <c r="L48" s="38">
        <f t="shared" si="0"/>
        <v>934</v>
      </c>
      <c r="M48" s="38">
        <f t="shared" si="1"/>
        <v>5</v>
      </c>
      <c r="N48" s="38">
        <f t="shared" si="2"/>
        <v>186.8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3"/>
      <c r="AB48" s="53"/>
      <c r="AC48" s="53"/>
      <c r="AD48" s="53"/>
      <c r="AE48" s="53"/>
      <c r="AF48" s="54"/>
      <c r="AG48" s="54"/>
      <c r="AH48" s="54"/>
      <c r="AI48" s="54"/>
      <c r="AJ48" s="54"/>
      <c r="AK48" s="54"/>
    </row>
    <row r="49" spans="1:37" s="1" customFormat="1" ht="13.9" customHeight="1" x14ac:dyDescent="0.2">
      <c r="A49" s="24">
        <v>37</v>
      </c>
      <c r="B49" s="1" t="s">
        <v>85</v>
      </c>
      <c r="C49" s="22" t="s">
        <v>84</v>
      </c>
      <c r="E49" s="1" t="s">
        <v>670</v>
      </c>
      <c r="F49" s="1" t="s">
        <v>70</v>
      </c>
      <c r="G49" s="58">
        <v>187</v>
      </c>
      <c r="H49" s="58">
        <v>184</v>
      </c>
      <c r="I49" s="58">
        <v>175</v>
      </c>
      <c r="J49" s="58">
        <v>176</v>
      </c>
      <c r="K49" s="58">
        <v>209</v>
      </c>
      <c r="L49" s="38">
        <f t="shared" si="0"/>
        <v>931</v>
      </c>
      <c r="M49" s="38">
        <f t="shared" si="1"/>
        <v>5</v>
      </c>
      <c r="N49" s="38">
        <f t="shared" si="2"/>
        <v>186.2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3"/>
      <c r="AB49" s="53"/>
      <c r="AC49" s="53"/>
      <c r="AD49" s="53"/>
      <c r="AE49" s="53"/>
      <c r="AF49" s="54"/>
      <c r="AG49" s="54"/>
      <c r="AH49" s="54"/>
      <c r="AI49" s="54"/>
      <c r="AJ49" s="54"/>
      <c r="AK49" s="54"/>
    </row>
    <row r="50" spans="1:37" s="1" customFormat="1" ht="13.9" customHeight="1" x14ac:dyDescent="0.2">
      <c r="A50" s="24">
        <v>38</v>
      </c>
      <c r="B50" s="1" t="s">
        <v>271</v>
      </c>
      <c r="C50" s="22" t="s">
        <v>270</v>
      </c>
      <c r="E50" s="63" t="s">
        <v>676</v>
      </c>
      <c r="F50" s="63" t="s">
        <v>70</v>
      </c>
      <c r="G50" s="24">
        <v>202</v>
      </c>
      <c r="H50" s="24">
        <v>185</v>
      </c>
      <c r="I50" s="24">
        <v>180</v>
      </c>
      <c r="J50" s="24">
        <v>174</v>
      </c>
      <c r="K50" s="24">
        <v>186</v>
      </c>
      <c r="L50" s="19">
        <f t="shared" si="0"/>
        <v>927</v>
      </c>
      <c r="M50" s="19">
        <f t="shared" si="1"/>
        <v>5</v>
      </c>
      <c r="N50" s="19">
        <f t="shared" si="2"/>
        <v>185.4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3"/>
      <c r="AB50" s="53"/>
      <c r="AC50" s="53"/>
      <c r="AD50" s="53"/>
      <c r="AE50" s="53"/>
      <c r="AF50" s="54"/>
      <c r="AG50" s="54"/>
      <c r="AH50" s="54"/>
      <c r="AI50" s="54"/>
      <c r="AJ50" s="54"/>
      <c r="AK50" s="54"/>
    </row>
    <row r="51" spans="1:37" s="1" customFormat="1" ht="13.9" customHeight="1" x14ac:dyDescent="0.2">
      <c r="A51" s="24">
        <v>39</v>
      </c>
      <c r="B51" s="1" t="s">
        <v>280</v>
      </c>
      <c r="C51" s="22" t="s">
        <v>279</v>
      </c>
      <c r="E51" s="63" t="s">
        <v>677</v>
      </c>
      <c r="F51" s="63" t="s">
        <v>70</v>
      </c>
      <c r="G51" s="24">
        <v>201</v>
      </c>
      <c r="H51" s="24">
        <v>193</v>
      </c>
      <c r="I51" s="24">
        <v>155</v>
      </c>
      <c r="J51" s="24">
        <v>191</v>
      </c>
      <c r="K51" s="24">
        <v>178</v>
      </c>
      <c r="L51" s="19">
        <f t="shared" si="0"/>
        <v>918</v>
      </c>
      <c r="M51" s="19">
        <f t="shared" si="1"/>
        <v>5</v>
      </c>
      <c r="N51" s="19">
        <f t="shared" si="2"/>
        <v>183.6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3"/>
      <c r="AB51" s="53"/>
      <c r="AC51" s="53"/>
      <c r="AD51" s="53"/>
      <c r="AE51" s="53"/>
      <c r="AF51" s="54"/>
      <c r="AG51" s="54"/>
      <c r="AH51" s="54"/>
      <c r="AI51" s="54"/>
      <c r="AJ51" s="54"/>
      <c r="AK51" s="54"/>
    </row>
    <row r="52" spans="1:37" s="1" customFormat="1" ht="13.9" customHeight="1" x14ac:dyDescent="0.2">
      <c r="A52" s="24">
        <v>40</v>
      </c>
      <c r="B52" s="1" t="s">
        <v>275</v>
      </c>
      <c r="C52" s="22" t="s">
        <v>274</v>
      </c>
      <c r="E52" s="1" t="s">
        <v>676</v>
      </c>
      <c r="F52" s="1" t="s">
        <v>70</v>
      </c>
      <c r="G52" s="58">
        <v>142</v>
      </c>
      <c r="H52" s="58">
        <v>194</v>
      </c>
      <c r="I52" s="58">
        <v>193</v>
      </c>
      <c r="J52" s="58">
        <v>204</v>
      </c>
      <c r="K52" s="58">
        <v>185</v>
      </c>
      <c r="L52" s="38">
        <f t="shared" si="0"/>
        <v>918</v>
      </c>
      <c r="M52" s="38">
        <f t="shared" si="1"/>
        <v>5</v>
      </c>
      <c r="N52" s="38">
        <f t="shared" si="2"/>
        <v>183.6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3"/>
      <c r="AB52" s="53"/>
      <c r="AC52" s="53"/>
      <c r="AD52" s="53"/>
      <c r="AE52" s="53"/>
      <c r="AF52" s="54"/>
      <c r="AG52" s="54"/>
      <c r="AH52" s="54"/>
      <c r="AI52" s="54"/>
      <c r="AJ52" s="54"/>
      <c r="AK52" s="54"/>
    </row>
    <row r="53" spans="1:37" s="1" customFormat="1" ht="13.9" customHeight="1" x14ac:dyDescent="0.2">
      <c r="A53" s="24">
        <v>41</v>
      </c>
      <c r="B53" s="1" t="s">
        <v>124</v>
      </c>
      <c r="C53" s="22" t="s">
        <v>123</v>
      </c>
      <c r="E53" s="63" t="s">
        <v>684</v>
      </c>
      <c r="F53" s="63" t="s">
        <v>70</v>
      </c>
      <c r="G53" s="24">
        <v>213</v>
      </c>
      <c r="H53" s="24">
        <v>194</v>
      </c>
      <c r="I53" s="24">
        <v>162</v>
      </c>
      <c r="J53" s="24">
        <v>156</v>
      </c>
      <c r="K53" s="24">
        <v>188</v>
      </c>
      <c r="L53" s="19">
        <f t="shared" si="0"/>
        <v>913</v>
      </c>
      <c r="M53" s="19">
        <f t="shared" si="1"/>
        <v>5</v>
      </c>
      <c r="N53" s="19">
        <f t="shared" si="2"/>
        <v>182.6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3"/>
      <c r="AB53" s="53"/>
      <c r="AC53" s="53"/>
      <c r="AD53" s="53"/>
      <c r="AE53" s="53"/>
      <c r="AF53" s="54"/>
      <c r="AG53" s="54"/>
      <c r="AH53" s="54"/>
      <c r="AI53" s="54"/>
      <c r="AJ53" s="54"/>
      <c r="AK53" s="54"/>
    </row>
    <row r="54" spans="1:37" s="1" customFormat="1" ht="13.9" customHeight="1" x14ac:dyDescent="0.2">
      <c r="A54" s="24">
        <v>42</v>
      </c>
      <c r="B54" s="1" t="s">
        <v>101</v>
      </c>
      <c r="C54" s="22" t="s">
        <v>100</v>
      </c>
      <c r="E54" s="1" t="s">
        <v>670</v>
      </c>
      <c r="F54" s="1" t="s">
        <v>70</v>
      </c>
      <c r="G54" s="58">
        <v>193</v>
      </c>
      <c r="H54" s="58">
        <v>171</v>
      </c>
      <c r="I54" s="58">
        <v>204</v>
      </c>
      <c r="J54" s="58">
        <v>177</v>
      </c>
      <c r="K54" s="58">
        <v>167</v>
      </c>
      <c r="L54" s="38">
        <f t="shared" si="0"/>
        <v>912</v>
      </c>
      <c r="M54" s="38">
        <f t="shared" si="1"/>
        <v>5</v>
      </c>
      <c r="N54" s="38">
        <f t="shared" si="2"/>
        <v>182.4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3"/>
      <c r="AB54" s="53"/>
      <c r="AC54" s="53"/>
      <c r="AD54" s="53"/>
      <c r="AE54" s="53"/>
      <c r="AF54" s="54"/>
      <c r="AG54" s="54"/>
      <c r="AH54" s="54"/>
      <c r="AI54" s="54"/>
      <c r="AJ54" s="54"/>
      <c r="AK54" s="54"/>
    </row>
    <row r="55" spans="1:37" s="1" customFormat="1" ht="13.9" customHeight="1" x14ac:dyDescent="0.2">
      <c r="A55" s="24">
        <v>43</v>
      </c>
      <c r="B55" s="1" t="s">
        <v>299</v>
      </c>
      <c r="C55" s="22" t="s">
        <v>298</v>
      </c>
      <c r="E55" s="1" t="s">
        <v>678</v>
      </c>
      <c r="F55" s="1" t="s">
        <v>70</v>
      </c>
      <c r="G55" s="58">
        <v>173</v>
      </c>
      <c r="H55" s="58">
        <v>172</v>
      </c>
      <c r="I55" s="58">
        <v>177</v>
      </c>
      <c r="J55" s="58">
        <v>174</v>
      </c>
      <c r="K55" s="58">
        <v>212</v>
      </c>
      <c r="L55" s="38">
        <f t="shared" si="0"/>
        <v>908</v>
      </c>
      <c r="M55" s="38">
        <f t="shared" si="1"/>
        <v>5</v>
      </c>
      <c r="N55" s="38">
        <f t="shared" si="2"/>
        <v>181.6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3"/>
      <c r="AB55" s="53"/>
      <c r="AC55" s="53"/>
      <c r="AD55" s="53"/>
      <c r="AE55" s="53"/>
      <c r="AF55" s="54"/>
      <c r="AG55" s="54"/>
      <c r="AH55" s="54"/>
      <c r="AI55" s="54"/>
      <c r="AJ55" s="54"/>
      <c r="AK55" s="54"/>
    </row>
    <row r="56" spans="1:37" s="1" customFormat="1" ht="13.9" customHeight="1" x14ac:dyDescent="0.2">
      <c r="A56" s="24">
        <v>44</v>
      </c>
      <c r="B56" s="1" t="s">
        <v>290</v>
      </c>
      <c r="C56" s="22" t="s">
        <v>289</v>
      </c>
      <c r="E56" s="1" t="s">
        <v>677</v>
      </c>
      <c r="F56" s="1" t="s">
        <v>70</v>
      </c>
      <c r="G56" s="58">
        <v>177</v>
      </c>
      <c r="H56" s="58">
        <v>172</v>
      </c>
      <c r="I56" s="58">
        <v>160</v>
      </c>
      <c r="J56" s="58">
        <v>172</v>
      </c>
      <c r="K56" s="58">
        <v>224</v>
      </c>
      <c r="L56" s="38">
        <f t="shared" si="0"/>
        <v>905</v>
      </c>
      <c r="M56" s="38">
        <f t="shared" si="1"/>
        <v>5</v>
      </c>
      <c r="N56" s="38">
        <f t="shared" si="2"/>
        <v>181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3"/>
      <c r="AB56" s="53"/>
      <c r="AC56" s="53"/>
      <c r="AD56" s="53"/>
      <c r="AE56" s="53"/>
      <c r="AF56" s="54"/>
      <c r="AG56" s="54"/>
      <c r="AH56" s="54"/>
      <c r="AI56" s="54"/>
      <c r="AJ56" s="54"/>
      <c r="AK56" s="54"/>
    </row>
    <row r="57" spans="1:37" s="1" customFormat="1" ht="13.9" customHeight="1" x14ac:dyDescent="0.2">
      <c r="A57" s="24">
        <v>45</v>
      </c>
      <c r="B57" s="1" t="s">
        <v>238</v>
      </c>
      <c r="C57" s="22" t="s">
        <v>237</v>
      </c>
      <c r="E57" s="1" t="s">
        <v>688</v>
      </c>
      <c r="F57" s="1" t="s">
        <v>70</v>
      </c>
      <c r="G57" s="58">
        <v>152</v>
      </c>
      <c r="H57" s="58">
        <v>190</v>
      </c>
      <c r="I57" s="58">
        <v>186</v>
      </c>
      <c r="J57" s="58">
        <v>178</v>
      </c>
      <c r="K57" s="58">
        <v>198</v>
      </c>
      <c r="L57" s="38">
        <f t="shared" si="0"/>
        <v>904</v>
      </c>
      <c r="M57" s="38">
        <f t="shared" si="1"/>
        <v>5</v>
      </c>
      <c r="N57" s="38">
        <f t="shared" si="2"/>
        <v>180.8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3"/>
      <c r="AB57" s="53"/>
      <c r="AC57" s="53"/>
      <c r="AD57" s="53"/>
      <c r="AE57" s="53"/>
      <c r="AF57" s="54"/>
      <c r="AG57" s="54"/>
      <c r="AH57" s="54"/>
      <c r="AI57" s="54"/>
      <c r="AJ57" s="54"/>
      <c r="AK57" s="54"/>
    </row>
    <row r="58" spans="1:37" s="1" customFormat="1" ht="13.9" customHeight="1" x14ac:dyDescent="0.2">
      <c r="A58" s="24">
        <v>46</v>
      </c>
      <c r="B58" s="1" t="s">
        <v>242</v>
      </c>
      <c r="C58" s="22" t="s">
        <v>241</v>
      </c>
      <c r="E58" s="1" t="s">
        <v>675</v>
      </c>
      <c r="F58" s="1" t="s">
        <v>70</v>
      </c>
      <c r="G58" s="58">
        <v>0</v>
      </c>
      <c r="H58" s="58">
        <v>259</v>
      </c>
      <c r="I58" s="58">
        <v>194</v>
      </c>
      <c r="J58" s="58">
        <v>211</v>
      </c>
      <c r="K58" s="58">
        <v>235</v>
      </c>
      <c r="L58" s="38">
        <f t="shared" si="0"/>
        <v>899</v>
      </c>
      <c r="M58" s="38">
        <f t="shared" si="1"/>
        <v>4</v>
      </c>
      <c r="N58" s="38">
        <f t="shared" si="2"/>
        <v>224.75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3"/>
      <c r="AB58" s="53"/>
      <c r="AC58" s="53"/>
      <c r="AD58" s="53"/>
      <c r="AE58" s="53"/>
      <c r="AF58" s="54"/>
      <c r="AG58" s="54"/>
      <c r="AH58" s="54"/>
      <c r="AI58" s="54"/>
      <c r="AJ58" s="54"/>
      <c r="AK58" s="54"/>
    </row>
    <row r="59" spans="1:37" s="1" customFormat="1" ht="13.9" customHeight="1" x14ac:dyDescent="0.2">
      <c r="A59" s="24">
        <v>47</v>
      </c>
      <c r="B59" s="1" t="s">
        <v>205</v>
      </c>
      <c r="C59" s="22" t="s">
        <v>204</v>
      </c>
      <c r="E59" s="1" t="s">
        <v>687</v>
      </c>
      <c r="F59" s="1" t="s">
        <v>70</v>
      </c>
      <c r="G59" s="58">
        <v>171</v>
      </c>
      <c r="H59" s="58">
        <v>189</v>
      </c>
      <c r="I59" s="58">
        <v>162</v>
      </c>
      <c r="J59" s="58">
        <v>159</v>
      </c>
      <c r="K59" s="58">
        <v>215</v>
      </c>
      <c r="L59" s="38">
        <f t="shared" si="0"/>
        <v>896</v>
      </c>
      <c r="M59" s="38">
        <f t="shared" si="1"/>
        <v>5</v>
      </c>
      <c r="N59" s="38">
        <f t="shared" si="2"/>
        <v>179.2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3"/>
      <c r="AB59" s="53"/>
      <c r="AC59" s="53"/>
      <c r="AD59" s="53"/>
      <c r="AE59" s="53"/>
      <c r="AF59" s="54"/>
      <c r="AG59" s="54"/>
      <c r="AH59" s="54"/>
      <c r="AI59" s="54"/>
      <c r="AJ59" s="54"/>
      <c r="AK59" s="54"/>
    </row>
    <row r="60" spans="1:37" s="1" customFormat="1" ht="13.9" customHeight="1" x14ac:dyDescent="0.2">
      <c r="A60" s="24">
        <v>48</v>
      </c>
      <c r="B60" s="1" t="s">
        <v>236</v>
      </c>
      <c r="C60" s="22" t="s">
        <v>235</v>
      </c>
      <c r="E60" s="1" t="s">
        <v>689</v>
      </c>
      <c r="F60" s="1" t="s">
        <v>70</v>
      </c>
      <c r="G60" s="58">
        <v>151</v>
      </c>
      <c r="H60" s="58">
        <v>177</v>
      </c>
      <c r="I60" s="58">
        <v>182</v>
      </c>
      <c r="J60" s="58">
        <v>187</v>
      </c>
      <c r="K60" s="58">
        <v>197</v>
      </c>
      <c r="L60" s="38">
        <f t="shared" si="0"/>
        <v>894</v>
      </c>
      <c r="M60" s="38">
        <f t="shared" si="1"/>
        <v>5</v>
      </c>
      <c r="N60" s="38">
        <f t="shared" si="2"/>
        <v>178.8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3"/>
      <c r="AB60" s="53"/>
      <c r="AC60" s="53"/>
      <c r="AD60" s="53"/>
      <c r="AE60" s="53"/>
      <c r="AF60" s="54"/>
      <c r="AG60" s="54"/>
      <c r="AH60" s="54"/>
      <c r="AI60" s="54"/>
      <c r="AJ60" s="54"/>
      <c r="AK60" s="54"/>
    </row>
    <row r="61" spans="1:37" s="1" customFormat="1" ht="13.9" customHeight="1" x14ac:dyDescent="0.2">
      <c r="A61" s="24">
        <v>49</v>
      </c>
      <c r="B61" s="1" t="s">
        <v>390</v>
      </c>
      <c r="C61" s="22" t="s">
        <v>389</v>
      </c>
      <c r="E61" s="63" t="s">
        <v>681</v>
      </c>
      <c r="F61" s="63" t="s">
        <v>70</v>
      </c>
      <c r="G61" s="24">
        <v>194</v>
      </c>
      <c r="H61" s="24">
        <v>161</v>
      </c>
      <c r="I61" s="24">
        <v>143</v>
      </c>
      <c r="J61" s="24">
        <v>200</v>
      </c>
      <c r="K61" s="24">
        <v>191</v>
      </c>
      <c r="L61" s="19">
        <f t="shared" si="0"/>
        <v>889</v>
      </c>
      <c r="M61" s="19">
        <f t="shared" si="1"/>
        <v>5</v>
      </c>
      <c r="N61" s="19">
        <f t="shared" si="2"/>
        <v>177.8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53"/>
      <c r="AB61" s="53"/>
      <c r="AC61" s="53"/>
      <c r="AD61" s="53"/>
      <c r="AE61" s="53"/>
      <c r="AF61" s="54"/>
      <c r="AG61" s="54"/>
      <c r="AH61" s="54"/>
      <c r="AI61" s="54"/>
      <c r="AJ61" s="54"/>
      <c r="AK61" s="54"/>
    </row>
    <row r="62" spans="1:37" s="1" customFormat="1" ht="13.9" customHeight="1" x14ac:dyDescent="0.2">
      <c r="A62" s="58">
        <v>50</v>
      </c>
      <c r="B62" s="1" t="s">
        <v>28</v>
      </c>
      <c r="C62" s="22" t="s">
        <v>27</v>
      </c>
      <c r="E62" s="63" t="s">
        <v>666</v>
      </c>
      <c r="F62" s="63" t="s">
        <v>70</v>
      </c>
      <c r="G62" s="24">
        <v>237</v>
      </c>
      <c r="H62" s="24">
        <v>169</v>
      </c>
      <c r="I62" s="24">
        <v>138</v>
      </c>
      <c r="J62" s="24">
        <v>169</v>
      </c>
      <c r="K62" s="24">
        <v>173</v>
      </c>
      <c r="L62" s="19">
        <f t="shared" si="0"/>
        <v>886</v>
      </c>
      <c r="M62" s="19">
        <f t="shared" si="1"/>
        <v>5</v>
      </c>
      <c r="N62" s="19">
        <f t="shared" si="2"/>
        <v>177.2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</row>
    <row r="63" spans="1:37" s="1" customFormat="1" ht="13.9" customHeight="1" x14ac:dyDescent="0.2">
      <c r="A63" s="58">
        <v>51</v>
      </c>
      <c r="B63" s="1" t="s">
        <v>50</v>
      </c>
      <c r="C63" s="22" t="s">
        <v>49</v>
      </c>
      <c r="E63" s="1" t="s">
        <v>667</v>
      </c>
      <c r="F63" s="1" t="s">
        <v>70</v>
      </c>
      <c r="G63" s="58">
        <v>190</v>
      </c>
      <c r="H63" s="58">
        <v>194</v>
      </c>
      <c r="I63" s="58">
        <v>170</v>
      </c>
      <c r="J63" s="58">
        <v>136</v>
      </c>
      <c r="K63" s="58">
        <v>179</v>
      </c>
      <c r="L63" s="38">
        <f t="shared" si="0"/>
        <v>869</v>
      </c>
      <c r="M63" s="38">
        <f t="shared" si="1"/>
        <v>5</v>
      </c>
      <c r="N63" s="38">
        <f t="shared" si="2"/>
        <v>173.8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</row>
    <row r="64" spans="1:37" s="1" customFormat="1" ht="13.9" customHeight="1" x14ac:dyDescent="0.2">
      <c r="A64" s="58">
        <v>52</v>
      </c>
      <c r="B64" s="1" t="s">
        <v>436</v>
      </c>
      <c r="C64" s="22" t="s">
        <v>435</v>
      </c>
      <c r="E64" s="1" t="s">
        <v>683</v>
      </c>
      <c r="F64" s="1" t="s">
        <v>70</v>
      </c>
      <c r="G64" s="58">
        <v>168</v>
      </c>
      <c r="H64" s="58">
        <v>163</v>
      </c>
      <c r="I64" s="58">
        <v>184</v>
      </c>
      <c r="J64" s="58">
        <v>178</v>
      </c>
      <c r="K64" s="58">
        <v>176</v>
      </c>
      <c r="L64" s="38">
        <f t="shared" si="0"/>
        <v>869</v>
      </c>
      <c r="M64" s="38">
        <f t="shared" si="1"/>
        <v>5</v>
      </c>
      <c r="N64" s="38">
        <f t="shared" si="2"/>
        <v>173.8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</row>
    <row r="65" spans="1:37" s="1" customFormat="1" ht="13.9" customHeight="1" x14ac:dyDescent="0.2">
      <c r="A65" s="58">
        <v>53</v>
      </c>
      <c r="B65" s="1" t="s">
        <v>145</v>
      </c>
      <c r="C65" s="22" t="s">
        <v>144</v>
      </c>
      <c r="E65" s="1" t="s">
        <v>672</v>
      </c>
      <c r="F65" s="1" t="s">
        <v>70</v>
      </c>
      <c r="G65" s="58">
        <v>184</v>
      </c>
      <c r="H65" s="58">
        <v>160</v>
      </c>
      <c r="I65" s="58">
        <v>192</v>
      </c>
      <c r="J65" s="58">
        <v>153</v>
      </c>
      <c r="K65" s="58">
        <v>179</v>
      </c>
      <c r="L65" s="38">
        <f t="shared" si="0"/>
        <v>868</v>
      </c>
      <c r="M65" s="38">
        <f t="shared" si="1"/>
        <v>5</v>
      </c>
      <c r="N65" s="38">
        <f t="shared" si="2"/>
        <v>173.6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</row>
    <row r="66" spans="1:37" s="1" customFormat="1" ht="13.9" customHeight="1" x14ac:dyDescent="0.2">
      <c r="A66" s="58">
        <v>54</v>
      </c>
      <c r="B66" s="1" t="s">
        <v>211</v>
      </c>
      <c r="C66" s="22" t="s">
        <v>210</v>
      </c>
      <c r="E66" s="1" t="s">
        <v>687</v>
      </c>
      <c r="F66" s="1" t="s">
        <v>70</v>
      </c>
      <c r="G66" s="58">
        <v>178</v>
      </c>
      <c r="H66" s="58">
        <v>168</v>
      </c>
      <c r="I66" s="58">
        <v>191</v>
      </c>
      <c r="J66" s="58">
        <v>163</v>
      </c>
      <c r="K66" s="58">
        <v>165</v>
      </c>
      <c r="L66" s="38">
        <f t="shared" si="0"/>
        <v>865</v>
      </c>
      <c r="M66" s="38">
        <f t="shared" si="1"/>
        <v>5</v>
      </c>
      <c r="N66" s="38">
        <f t="shared" si="2"/>
        <v>173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</row>
    <row r="67" spans="1:37" s="1" customFormat="1" ht="13.9" customHeight="1" x14ac:dyDescent="0.2">
      <c r="A67" s="58">
        <v>55</v>
      </c>
      <c r="B67" s="1" t="s">
        <v>267</v>
      </c>
      <c r="C67" s="22" t="s">
        <v>266</v>
      </c>
      <c r="E67" s="1" t="s">
        <v>676</v>
      </c>
      <c r="F67" s="1" t="s">
        <v>70</v>
      </c>
      <c r="G67" s="58">
        <v>169</v>
      </c>
      <c r="H67" s="58">
        <v>148</v>
      </c>
      <c r="I67" s="58">
        <v>154</v>
      </c>
      <c r="J67" s="58">
        <v>205</v>
      </c>
      <c r="K67" s="58">
        <v>172</v>
      </c>
      <c r="L67" s="38">
        <f t="shared" si="0"/>
        <v>848</v>
      </c>
      <c r="M67" s="38">
        <f t="shared" si="1"/>
        <v>5</v>
      </c>
      <c r="N67" s="38">
        <f t="shared" si="2"/>
        <v>169.6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</row>
    <row r="68" spans="1:37" s="1" customFormat="1" ht="13.9" customHeight="1" x14ac:dyDescent="0.2">
      <c r="A68" s="58">
        <v>56</v>
      </c>
      <c r="B68" s="1" t="s">
        <v>413</v>
      </c>
      <c r="C68" s="22" t="s">
        <v>412</v>
      </c>
      <c r="E68" s="1" t="s">
        <v>682</v>
      </c>
      <c r="F68" s="1" t="s">
        <v>70</v>
      </c>
      <c r="G68" s="58">
        <v>0</v>
      </c>
      <c r="H68" s="58">
        <v>177</v>
      </c>
      <c r="I68" s="58">
        <v>246</v>
      </c>
      <c r="J68" s="58">
        <v>225</v>
      </c>
      <c r="K68" s="58">
        <v>200</v>
      </c>
      <c r="L68" s="38">
        <f t="shared" si="0"/>
        <v>848</v>
      </c>
      <c r="M68" s="38">
        <f t="shared" si="1"/>
        <v>4</v>
      </c>
      <c r="N68" s="38">
        <f t="shared" si="2"/>
        <v>212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</row>
    <row r="69" spans="1:37" s="1" customFormat="1" ht="13.9" customHeight="1" x14ac:dyDescent="0.2">
      <c r="A69" s="58">
        <v>57</v>
      </c>
      <c r="B69" s="1" t="s">
        <v>218</v>
      </c>
      <c r="C69" s="22" t="s">
        <v>217</v>
      </c>
      <c r="E69" s="1" t="s">
        <v>688</v>
      </c>
      <c r="F69" s="1" t="s">
        <v>70</v>
      </c>
      <c r="G69" s="58">
        <v>161</v>
      </c>
      <c r="H69" s="58">
        <v>152</v>
      </c>
      <c r="I69" s="58">
        <v>191</v>
      </c>
      <c r="J69" s="58">
        <v>162</v>
      </c>
      <c r="K69" s="58">
        <v>179</v>
      </c>
      <c r="L69" s="38">
        <f t="shared" si="0"/>
        <v>845</v>
      </c>
      <c r="M69" s="38">
        <f t="shared" si="1"/>
        <v>5</v>
      </c>
      <c r="N69" s="38">
        <f t="shared" si="2"/>
        <v>169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</row>
    <row r="70" spans="1:37" s="1" customFormat="1" ht="13.9" customHeight="1" x14ac:dyDescent="0.2">
      <c r="A70" s="58">
        <v>58</v>
      </c>
      <c r="B70" s="1" t="s">
        <v>168</v>
      </c>
      <c r="C70" s="22" t="s">
        <v>167</v>
      </c>
      <c r="E70" s="1" t="s">
        <v>685</v>
      </c>
      <c r="F70" s="1" t="s">
        <v>70</v>
      </c>
      <c r="G70" s="58">
        <v>177</v>
      </c>
      <c r="H70" s="58">
        <v>164</v>
      </c>
      <c r="I70" s="58">
        <v>146</v>
      </c>
      <c r="J70" s="58">
        <v>171</v>
      </c>
      <c r="K70" s="58">
        <v>186</v>
      </c>
      <c r="L70" s="38">
        <f t="shared" si="0"/>
        <v>844</v>
      </c>
      <c r="M70" s="38">
        <f t="shared" si="1"/>
        <v>5</v>
      </c>
      <c r="N70" s="38">
        <f t="shared" si="2"/>
        <v>168.8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</row>
    <row r="71" spans="1:37" s="1" customFormat="1" ht="13.9" customHeight="1" x14ac:dyDescent="0.2">
      <c r="A71" s="58">
        <v>59</v>
      </c>
      <c r="B71" s="1" t="s">
        <v>258</v>
      </c>
      <c r="C71" s="22" t="s">
        <v>257</v>
      </c>
      <c r="E71" s="63" t="s">
        <v>675</v>
      </c>
      <c r="F71" s="63" t="s">
        <v>70</v>
      </c>
      <c r="G71" s="24">
        <v>0</v>
      </c>
      <c r="H71" s="24">
        <v>216</v>
      </c>
      <c r="I71" s="24">
        <v>231</v>
      </c>
      <c r="J71" s="24">
        <v>206</v>
      </c>
      <c r="K71" s="24">
        <v>191</v>
      </c>
      <c r="L71" s="19">
        <f t="shared" si="0"/>
        <v>844</v>
      </c>
      <c r="M71" s="19">
        <f t="shared" si="1"/>
        <v>4</v>
      </c>
      <c r="N71" s="19">
        <f t="shared" si="2"/>
        <v>211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</row>
    <row r="72" spans="1:37" s="1" customFormat="1" ht="13.9" customHeight="1" x14ac:dyDescent="0.2">
      <c r="A72" s="58">
        <v>60</v>
      </c>
      <c r="B72" s="1" t="s">
        <v>153</v>
      </c>
      <c r="C72" s="22" t="s">
        <v>152</v>
      </c>
      <c r="E72" s="1" t="s">
        <v>672</v>
      </c>
      <c r="F72" s="1" t="s">
        <v>70</v>
      </c>
      <c r="G72" s="58">
        <v>177</v>
      </c>
      <c r="H72" s="58">
        <v>192</v>
      </c>
      <c r="I72" s="58">
        <v>166</v>
      </c>
      <c r="J72" s="58">
        <v>144</v>
      </c>
      <c r="K72" s="58">
        <v>162</v>
      </c>
      <c r="L72" s="38">
        <f t="shared" si="0"/>
        <v>841</v>
      </c>
      <c r="M72" s="38">
        <f t="shared" si="1"/>
        <v>5</v>
      </c>
      <c r="N72" s="38">
        <f t="shared" si="2"/>
        <v>168.2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</row>
    <row r="73" spans="1:37" s="1" customFormat="1" ht="13.9" customHeight="1" x14ac:dyDescent="0.2">
      <c r="A73" s="58">
        <v>61</v>
      </c>
      <c r="B73" s="1" t="s">
        <v>143</v>
      </c>
      <c r="C73" s="22" t="s">
        <v>142</v>
      </c>
      <c r="E73" s="1" t="s">
        <v>672</v>
      </c>
      <c r="F73" s="1" t="s">
        <v>70</v>
      </c>
      <c r="G73" s="58">
        <v>180</v>
      </c>
      <c r="H73" s="58">
        <v>162</v>
      </c>
      <c r="I73" s="58">
        <v>160</v>
      </c>
      <c r="J73" s="58">
        <v>167</v>
      </c>
      <c r="K73" s="58">
        <v>159</v>
      </c>
      <c r="L73" s="38">
        <f t="shared" si="0"/>
        <v>828</v>
      </c>
      <c r="M73" s="38">
        <f t="shared" si="1"/>
        <v>5</v>
      </c>
      <c r="N73" s="38">
        <f t="shared" si="2"/>
        <v>165.6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</row>
    <row r="74" spans="1:37" s="1" customFormat="1" ht="13.9" customHeight="1" x14ac:dyDescent="0.2">
      <c r="A74" s="58">
        <v>62</v>
      </c>
      <c r="B74" s="1" t="s">
        <v>191</v>
      </c>
      <c r="C74" s="22" t="s">
        <v>190</v>
      </c>
      <c r="E74" s="1" t="s">
        <v>687</v>
      </c>
      <c r="F74" s="1" t="s">
        <v>70</v>
      </c>
      <c r="G74" s="58">
        <v>135</v>
      </c>
      <c r="H74" s="58">
        <v>184</v>
      </c>
      <c r="I74" s="58">
        <v>174</v>
      </c>
      <c r="J74" s="58">
        <v>192</v>
      </c>
      <c r="K74" s="58">
        <v>139</v>
      </c>
      <c r="L74" s="38">
        <f t="shared" si="0"/>
        <v>824</v>
      </c>
      <c r="M74" s="38">
        <f t="shared" si="1"/>
        <v>5</v>
      </c>
      <c r="N74" s="38">
        <f t="shared" si="2"/>
        <v>164.8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</row>
    <row r="75" spans="1:37" s="1" customFormat="1" ht="13.9" customHeight="1" x14ac:dyDescent="0.2">
      <c r="A75" s="58">
        <v>63</v>
      </c>
      <c r="B75" s="1" t="s">
        <v>31</v>
      </c>
      <c r="C75" s="22" t="s">
        <v>30</v>
      </c>
      <c r="E75" s="1" t="s">
        <v>666</v>
      </c>
      <c r="F75" s="1" t="s">
        <v>70</v>
      </c>
      <c r="G75" s="58">
        <v>170</v>
      </c>
      <c r="H75" s="58">
        <v>162</v>
      </c>
      <c r="I75" s="58">
        <v>153</v>
      </c>
      <c r="J75" s="58">
        <v>195</v>
      </c>
      <c r="K75" s="58">
        <v>143</v>
      </c>
      <c r="L75" s="38">
        <f t="shared" si="0"/>
        <v>823</v>
      </c>
      <c r="M75" s="38">
        <f t="shared" si="1"/>
        <v>5</v>
      </c>
      <c r="N75" s="38">
        <f t="shared" si="2"/>
        <v>164.6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</row>
    <row r="76" spans="1:37" s="1" customFormat="1" ht="13.9" customHeight="1" x14ac:dyDescent="0.2">
      <c r="A76" s="58">
        <v>64</v>
      </c>
      <c r="B76" s="1" t="s">
        <v>176</v>
      </c>
      <c r="C76" s="22" t="s">
        <v>175</v>
      </c>
      <c r="E76" s="1" t="s">
        <v>685</v>
      </c>
      <c r="F76" s="1" t="s">
        <v>70</v>
      </c>
      <c r="G76" s="58">
        <v>151</v>
      </c>
      <c r="H76" s="58">
        <v>173</v>
      </c>
      <c r="I76" s="58">
        <v>198</v>
      </c>
      <c r="J76" s="58">
        <v>159</v>
      </c>
      <c r="K76" s="58">
        <v>142</v>
      </c>
      <c r="L76" s="38">
        <f t="shared" si="0"/>
        <v>823</v>
      </c>
      <c r="M76" s="38">
        <f t="shared" si="1"/>
        <v>5</v>
      </c>
      <c r="N76" s="38">
        <f t="shared" si="2"/>
        <v>164.6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</row>
    <row r="77" spans="1:37" s="1" customFormat="1" ht="13.9" customHeight="1" x14ac:dyDescent="0.2">
      <c r="A77" s="58">
        <v>65</v>
      </c>
      <c r="B77" s="1" t="s">
        <v>240</v>
      </c>
      <c r="C77" s="22" t="s">
        <v>239</v>
      </c>
      <c r="E77" s="1" t="s">
        <v>689</v>
      </c>
      <c r="F77" s="1" t="s">
        <v>70</v>
      </c>
      <c r="G77" s="58">
        <v>166</v>
      </c>
      <c r="H77" s="58">
        <v>163</v>
      </c>
      <c r="I77" s="58">
        <v>168</v>
      </c>
      <c r="J77" s="58">
        <v>153</v>
      </c>
      <c r="K77" s="58">
        <v>170</v>
      </c>
      <c r="L77" s="38">
        <f t="shared" ref="L77:L140" si="3">SUM(G77:K77)</f>
        <v>820</v>
      </c>
      <c r="M77" s="38">
        <f t="shared" ref="M77:M140" si="4">COUNTIF(G77:K77, "&gt;0" )</f>
        <v>5</v>
      </c>
      <c r="N77" s="38">
        <f t="shared" ref="N77:N140" si="5">IF(M77=0,0,L77/M77)</f>
        <v>164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</row>
    <row r="78" spans="1:37" s="1" customFormat="1" ht="13.9" customHeight="1" x14ac:dyDescent="0.2">
      <c r="A78" s="58">
        <v>66</v>
      </c>
      <c r="B78" s="1" t="s">
        <v>207</v>
      </c>
      <c r="C78" s="22" t="s">
        <v>206</v>
      </c>
      <c r="E78" s="1" t="s">
        <v>674</v>
      </c>
      <c r="F78" s="1" t="s">
        <v>70</v>
      </c>
      <c r="G78" s="58">
        <v>152</v>
      </c>
      <c r="H78" s="58">
        <v>189</v>
      </c>
      <c r="I78" s="58">
        <v>191</v>
      </c>
      <c r="J78" s="58">
        <v>158</v>
      </c>
      <c r="K78" s="58">
        <v>128</v>
      </c>
      <c r="L78" s="38">
        <f t="shared" si="3"/>
        <v>818</v>
      </c>
      <c r="M78" s="38">
        <f t="shared" si="4"/>
        <v>5</v>
      </c>
      <c r="N78" s="38">
        <f t="shared" si="5"/>
        <v>163.6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</row>
    <row r="79" spans="1:37" s="1" customFormat="1" ht="13.9" customHeight="1" x14ac:dyDescent="0.2">
      <c r="A79" s="58">
        <v>67</v>
      </c>
      <c r="B79" s="1" t="s">
        <v>68</v>
      </c>
      <c r="C79" s="22" t="s">
        <v>67</v>
      </c>
      <c r="E79" s="1" t="s">
        <v>667</v>
      </c>
      <c r="F79" s="1" t="s">
        <v>70</v>
      </c>
      <c r="G79" s="58">
        <v>147</v>
      </c>
      <c r="H79" s="58">
        <v>179</v>
      </c>
      <c r="I79" s="58">
        <v>194</v>
      </c>
      <c r="J79" s="58">
        <v>167</v>
      </c>
      <c r="K79" s="58">
        <v>127</v>
      </c>
      <c r="L79" s="38">
        <f t="shared" si="3"/>
        <v>814</v>
      </c>
      <c r="M79" s="38">
        <f t="shared" si="4"/>
        <v>5</v>
      </c>
      <c r="N79" s="38">
        <f t="shared" si="5"/>
        <v>162.80000000000001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</row>
    <row r="80" spans="1:37" s="1" customFormat="1" ht="13.9" customHeight="1" x14ac:dyDescent="0.2">
      <c r="A80" s="58">
        <v>68</v>
      </c>
      <c r="B80" s="1" t="s">
        <v>195</v>
      </c>
      <c r="C80" s="22" t="s">
        <v>194</v>
      </c>
      <c r="E80" s="63" t="s">
        <v>687</v>
      </c>
      <c r="F80" s="63" t="s">
        <v>70</v>
      </c>
      <c r="G80" s="24">
        <v>173</v>
      </c>
      <c r="H80" s="24">
        <v>130</v>
      </c>
      <c r="I80" s="24">
        <v>194</v>
      </c>
      <c r="J80" s="24">
        <v>179</v>
      </c>
      <c r="K80" s="24">
        <v>137</v>
      </c>
      <c r="L80" s="19">
        <f t="shared" si="3"/>
        <v>813</v>
      </c>
      <c r="M80" s="19">
        <f t="shared" si="4"/>
        <v>5</v>
      </c>
      <c r="N80" s="19">
        <f t="shared" si="5"/>
        <v>162.6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</row>
    <row r="81" spans="1:37" s="1" customFormat="1" ht="13.9" customHeight="1" x14ac:dyDescent="0.2">
      <c r="A81" s="58">
        <v>69</v>
      </c>
      <c r="B81" s="1" t="s">
        <v>47</v>
      </c>
      <c r="C81" s="22" t="s">
        <v>46</v>
      </c>
      <c r="E81" s="63" t="s">
        <v>666</v>
      </c>
      <c r="F81" s="63" t="s">
        <v>70</v>
      </c>
      <c r="G81" s="24">
        <v>146</v>
      </c>
      <c r="H81" s="24">
        <v>178</v>
      </c>
      <c r="I81" s="24">
        <v>160</v>
      </c>
      <c r="J81" s="24">
        <v>169</v>
      </c>
      <c r="K81" s="24">
        <v>156</v>
      </c>
      <c r="L81" s="19">
        <f t="shared" si="3"/>
        <v>809</v>
      </c>
      <c r="M81" s="19">
        <f t="shared" si="4"/>
        <v>5</v>
      </c>
      <c r="N81" s="19">
        <f t="shared" si="5"/>
        <v>161.80000000000001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</row>
    <row r="82" spans="1:37" s="1" customFormat="1" ht="13.9" customHeight="1" x14ac:dyDescent="0.2">
      <c r="A82" s="58">
        <v>70</v>
      </c>
      <c r="B82" s="1" t="s">
        <v>140</v>
      </c>
      <c r="C82" s="22" t="s">
        <v>139</v>
      </c>
      <c r="E82" s="1" t="s">
        <v>684</v>
      </c>
      <c r="F82" s="1" t="s">
        <v>70</v>
      </c>
      <c r="G82" s="58">
        <v>168</v>
      </c>
      <c r="H82" s="58">
        <v>135</v>
      </c>
      <c r="I82" s="58">
        <v>171</v>
      </c>
      <c r="J82" s="58">
        <v>171</v>
      </c>
      <c r="K82" s="58">
        <v>164</v>
      </c>
      <c r="L82" s="38">
        <f t="shared" si="3"/>
        <v>809</v>
      </c>
      <c r="M82" s="38">
        <f t="shared" si="4"/>
        <v>5</v>
      </c>
      <c r="N82" s="38">
        <f t="shared" si="5"/>
        <v>161.80000000000001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</row>
    <row r="83" spans="1:37" s="1" customFormat="1" ht="13.9" customHeight="1" x14ac:dyDescent="0.2">
      <c r="A83" s="58">
        <v>71</v>
      </c>
      <c r="B83" s="1" t="s">
        <v>228</v>
      </c>
      <c r="C83" s="22" t="s">
        <v>227</v>
      </c>
      <c r="E83" s="1" t="s">
        <v>689</v>
      </c>
      <c r="F83" s="1" t="s">
        <v>70</v>
      </c>
      <c r="G83" s="58">
        <v>144</v>
      </c>
      <c r="H83" s="58">
        <v>168</v>
      </c>
      <c r="I83" s="58">
        <v>171</v>
      </c>
      <c r="J83" s="58">
        <v>173</v>
      </c>
      <c r="K83" s="58">
        <v>152</v>
      </c>
      <c r="L83" s="38">
        <f t="shared" si="3"/>
        <v>808</v>
      </c>
      <c r="M83" s="38">
        <f t="shared" si="4"/>
        <v>5</v>
      </c>
      <c r="N83" s="38">
        <f t="shared" si="5"/>
        <v>161.6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</row>
    <row r="84" spans="1:37" s="1" customFormat="1" ht="13.9" customHeight="1" x14ac:dyDescent="0.2">
      <c r="A84" s="58">
        <v>72</v>
      </c>
      <c r="B84" s="1" t="s">
        <v>56</v>
      </c>
      <c r="C84" s="22" t="s">
        <v>55</v>
      </c>
      <c r="E84" s="1" t="s">
        <v>667</v>
      </c>
      <c r="F84" s="1" t="s">
        <v>70</v>
      </c>
      <c r="G84" s="58">
        <v>127</v>
      </c>
      <c r="H84" s="58">
        <v>161</v>
      </c>
      <c r="I84" s="58">
        <v>148</v>
      </c>
      <c r="J84" s="58">
        <v>197</v>
      </c>
      <c r="K84" s="58">
        <v>173</v>
      </c>
      <c r="L84" s="38">
        <f t="shared" si="3"/>
        <v>806</v>
      </c>
      <c r="M84" s="38">
        <f t="shared" si="4"/>
        <v>5</v>
      </c>
      <c r="N84" s="38">
        <f t="shared" si="5"/>
        <v>161.19999999999999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</row>
    <row r="85" spans="1:37" s="1" customFormat="1" ht="13.9" customHeight="1" x14ac:dyDescent="0.2">
      <c r="A85" s="58">
        <v>73</v>
      </c>
      <c r="B85" s="1" t="s">
        <v>371</v>
      </c>
      <c r="C85" s="22" t="s">
        <v>370</v>
      </c>
      <c r="E85" s="1" t="s">
        <v>680</v>
      </c>
      <c r="F85" s="1" t="s">
        <v>70</v>
      </c>
      <c r="G85" s="58">
        <v>131</v>
      </c>
      <c r="H85" s="58">
        <v>211</v>
      </c>
      <c r="I85" s="58">
        <v>159</v>
      </c>
      <c r="J85" s="58">
        <v>140</v>
      </c>
      <c r="K85" s="58">
        <v>162</v>
      </c>
      <c r="L85" s="38">
        <f t="shared" si="3"/>
        <v>803</v>
      </c>
      <c r="M85" s="38">
        <f t="shared" si="4"/>
        <v>5</v>
      </c>
      <c r="N85" s="38">
        <f t="shared" si="5"/>
        <v>160.6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</row>
    <row r="86" spans="1:37" s="1" customFormat="1" ht="13.9" customHeight="1" x14ac:dyDescent="0.2">
      <c r="A86" s="58">
        <v>74</v>
      </c>
      <c r="B86" s="1" t="s">
        <v>182</v>
      </c>
      <c r="C86" s="22" t="s">
        <v>181</v>
      </c>
      <c r="E86" s="63" t="s">
        <v>685</v>
      </c>
      <c r="F86" s="63" t="s">
        <v>70</v>
      </c>
      <c r="G86" s="24">
        <v>167</v>
      </c>
      <c r="H86" s="24">
        <v>138</v>
      </c>
      <c r="I86" s="24">
        <v>162</v>
      </c>
      <c r="J86" s="24">
        <v>192</v>
      </c>
      <c r="K86" s="24">
        <v>142</v>
      </c>
      <c r="L86" s="19">
        <f t="shared" si="3"/>
        <v>801</v>
      </c>
      <c r="M86" s="19">
        <f t="shared" si="4"/>
        <v>5</v>
      </c>
      <c r="N86" s="19">
        <f t="shared" si="5"/>
        <v>160.19999999999999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</row>
    <row r="87" spans="1:37" s="1" customFormat="1" ht="13.9" customHeight="1" x14ac:dyDescent="0.2">
      <c r="A87" s="58">
        <v>75</v>
      </c>
      <c r="B87" s="1" t="s">
        <v>97</v>
      </c>
      <c r="C87" s="22" t="s">
        <v>96</v>
      </c>
      <c r="E87" s="1" t="s">
        <v>670</v>
      </c>
      <c r="F87" s="1" t="s">
        <v>70</v>
      </c>
      <c r="G87" s="58">
        <v>174</v>
      </c>
      <c r="H87" s="58">
        <v>200</v>
      </c>
      <c r="I87" s="58">
        <v>214</v>
      </c>
      <c r="J87" s="58">
        <v>0</v>
      </c>
      <c r="K87" s="58">
        <v>212</v>
      </c>
      <c r="L87" s="38">
        <f t="shared" si="3"/>
        <v>800</v>
      </c>
      <c r="M87" s="38">
        <f t="shared" si="4"/>
        <v>4</v>
      </c>
      <c r="N87" s="38">
        <f t="shared" si="5"/>
        <v>200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</row>
    <row r="88" spans="1:37" s="1" customFormat="1" ht="13.9" customHeight="1" x14ac:dyDescent="0.2">
      <c r="A88" s="58">
        <v>76</v>
      </c>
      <c r="B88" s="1" t="s">
        <v>52</v>
      </c>
      <c r="C88" s="22" t="s">
        <v>51</v>
      </c>
      <c r="E88" s="1" t="s">
        <v>667</v>
      </c>
      <c r="F88" s="1" t="s">
        <v>70</v>
      </c>
      <c r="G88" s="58">
        <v>172</v>
      </c>
      <c r="H88" s="58">
        <v>139</v>
      </c>
      <c r="I88" s="58">
        <v>170</v>
      </c>
      <c r="J88" s="58">
        <v>147</v>
      </c>
      <c r="K88" s="58">
        <v>167</v>
      </c>
      <c r="L88" s="38">
        <f t="shared" si="3"/>
        <v>795</v>
      </c>
      <c r="M88" s="38">
        <f t="shared" si="4"/>
        <v>5</v>
      </c>
      <c r="N88" s="38">
        <f t="shared" si="5"/>
        <v>159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</row>
    <row r="89" spans="1:37" s="1" customFormat="1" ht="13.9" customHeight="1" x14ac:dyDescent="0.2">
      <c r="A89" s="58">
        <v>77</v>
      </c>
      <c r="B89" s="1" t="s">
        <v>178</v>
      </c>
      <c r="C89" s="22" t="s">
        <v>177</v>
      </c>
      <c r="E89" s="1" t="s">
        <v>685</v>
      </c>
      <c r="F89" s="1" t="s">
        <v>70</v>
      </c>
      <c r="G89" s="58">
        <v>134</v>
      </c>
      <c r="H89" s="58">
        <v>178</v>
      </c>
      <c r="I89" s="58">
        <v>180</v>
      </c>
      <c r="J89" s="58">
        <v>160</v>
      </c>
      <c r="K89" s="58">
        <v>137</v>
      </c>
      <c r="L89" s="38">
        <f t="shared" si="3"/>
        <v>789</v>
      </c>
      <c r="M89" s="38">
        <f t="shared" si="4"/>
        <v>5</v>
      </c>
      <c r="N89" s="38">
        <f t="shared" si="5"/>
        <v>157.80000000000001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</row>
    <row r="90" spans="1:37" s="1" customFormat="1" ht="13.9" customHeight="1" x14ac:dyDescent="0.2">
      <c r="A90" s="58">
        <v>78</v>
      </c>
      <c r="B90" s="1" t="s">
        <v>250</v>
      </c>
      <c r="C90" s="22" t="s">
        <v>249</v>
      </c>
      <c r="E90" s="1" t="s">
        <v>688</v>
      </c>
      <c r="F90" s="1" t="s">
        <v>70</v>
      </c>
      <c r="G90" s="58">
        <v>161</v>
      </c>
      <c r="H90" s="58">
        <v>156</v>
      </c>
      <c r="I90" s="58">
        <v>139</v>
      </c>
      <c r="J90" s="58">
        <v>166</v>
      </c>
      <c r="K90" s="58">
        <v>167</v>
      </c>
      <c r="L90" s="38">
        <f t="shared" si="3"/>
        <v>789</v>
      </c>
      <c r="M90" s="38">
        <f t="shared" si="4"/>
        <v>5</v>
      </c>
      <c r="N90" s="38">
        <f t="shared" si="5"/>
        <v>157.80000000000001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</row>
    <row r="91" spans="1:37" s="1" customFormat="1" ht="13.9" customHeight="1" x14ac:dyDescent="0.2">
      <c r="A91" s="58">
        <v>79</v>
      </c>
      <c r="B91" s="1" t="s">
        <v>74</v>
      </c>
      <c r="C91" s="22" t="s">
        <v>73</v>
      </c>
      <c r="E91" s="1" t="s">
        <v>669</v>
      </c>
      <c r="F91" s="1" t="s">
        <v>70</v>
      </c>
      <c r="G91" s="58">
        <v>222</v>
      </c>
      <c r="H91" s="58">
        <v>118</v>
      </c>
      <c r="I91" s="58">
        <v>171</v>
      </c>
      <c r="J91" s="58">
        <v>146</v>
      </c>
      <c r="K91" s="58">
        <v>130</v>
      </c>
      <c r="L91" s="38">
        <f t="shared" si="3"/>
        <v>787</v>
      </c>
      <c r="M91" s="38">
        <f t="shared" si="4"/>
        <v>5</v>
      </c>
      <c r="N91" s="38">
        <f t="shared" si="5"/>
        <v>157.4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</row>
    <row r="92" spans="1:37" s="1" customFormat="1" ht="13.9" customHeight="1" x14ac:dyDescent="0.2">
      <c r="A92" s="58">
        <v>80</v>
      </c>
      <c r="B92" s="1" t="s">
        <v>209</v>
      </c>
      <c r="C92" s="22" t="s">
        <v>208</v>
      </c>
      <c r="E92" s="1" t="s">
        <v>687</v>
      </c>
      <c r="F92" s="1" t="s">
        <v>70</v>
      </c>
      <c r="G92" s="58">
        <v>132</v>
      </c>
      <c r="H92" s="58">
        <v>159</v>
      </c>
      <c r="I92" s="58">
        <v>171</v>
      </c>
      <c r="J92" s="58">
        <v>172</v>
      </c>
      <c r="K92" s="58">
        <v>147</v>
      </c>
      <c r="L92" s="38">
        <f t="shared" si="3"/>
        <v>781</v>
      </c>
      <c r="M92" s="38">
        <f t="shared" si="4"/>
        <v>5</v>
      </c>
      <c r="N92" s="38">
        <f t="shared" si="5"/>
        <v>156.19999999999999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</row>
    <row r="93" spans="1:37" s="1" customFormat="1" ht="13.9" customHeight="1" x14ac:dyDescent="0.2">
      <c r="A93" s="58">
        <v>81</v>
      </c>
      <c r="B93" s="1" t="s">
        <v>365</v>
      </c>
      <c r="C93" s="22" t="s">
        <v>364</v>
      </c>
      <c r="E93" s="1" t="s">
        <v>680</v>
      </c>
      <c r="F93" s="1" t="s">
        <v>70</v>
      </c>
      <c r="G93" s="58">
        <v>151</v>
      </c>
      <c r="H93" s="58">
        <v>184</v>
      </c>
      <c r="I93" s="58">
        <v>117</v>
      </c>
      <c r="J93" s="58">
        <v>159</v>
      </c>
      <c r="K93" s="58">
        <v>160</v>
      </c>
      <c r="L93" s="38">
        <f t="shared" si="3"/>
        <v>771</v>
      </c>
      <c r="M93" s="38">
        <f t="shared" si="4"/>
        <v>5</v>
      </c>
      <c r="N93" s="38">
        <f t="shared" si="5"/>
        <v>154.19999999999999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</row>
    <row r="94" spans="1:37" s="1" customFormat="1" ht="13.9" customHeight="1" x14ac:dyDescent="0.2">
      <c r="A94" s="58">
        <v>82</v>
      </c>
      <c r="B94" s="1" t="s">
        <v>260</v>
      </c>
      <c r="C94" s="22" t="s">
        <v>259</v>
      </c>
      <c r="E94" s="1" t="s">
        <v>675</v>
      </c>
      <c r="F94" s="1" t="s">
        <v>70</v>
      </c>
      <c r="G94" s="58">
        <v>193</v>
      </c>
      <c r="H94" s="58">
        <v>195</v>
      </c>
      <c r="I94" s="58">
        <v>184</v>
      </c>
      <c r="J94" s="58">
        <v>0</v>
      </c>
      <c r="K94" s="58">
        <v>191</v>
      </c>
      <c r="L94" s="38">
        <f t="shared" si="3"/>
        <v>763</v>
      </c>
      <c r="M94" s="38">
        <f t="shared" si="4"/>
        <v>4</v>
      </c>
      <c r="N94" s="38">
        <f t="shared" si="5"/>
        <v>190.75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</row>
    <row r="95" spans="1:37" s="1" customFormat="1" ht="13.9" customHeight="1" x14ac:dyDescent="0.2">
      <c r="A95" s="58">
        <v>83</v>
      </c>
      <c r="B95" s="1" t="s">
        <v>104</v>
      </c>
      <c r="C95" s="22" t="s">
        <v>103</v>
      </c>
      <c r="E95" s="1" t="s">
        <v>684</v>
      </c>
      <c r="F95" s="1" t="s">
        <v>70</v>
      </c>
      <c r="G95" s="58">
        <v>158</v>
      </c>
      <c r="H95" s="58">
        <v>157</v>
      </c>
      <c r="I95" s="58">
        <v>133</v>
      </c>
      <c r="J95" s="58">
        <v>134</v>
      </c>
      <c r="K95" s="58">
        <v>166</v>
      </c>
      <c r="L95" s="38">
        <f t="shared" si="3"/>
        <v>748</v>
      </c>
      <c r="M95" s="38">
        <f t="shared" si="4"/>
        <v>5</v>
      </c>
      <c r="N95" s="38">
        <f t="shared" si="5"/>
        <v>149.6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</row>
    <row r="96" spans="1:37" s="1" customFormat="1" ht="13.9" customHeight="1" x14ac:dyDescent="0.2">
      <c r="A96" s="58">
        <v>84</v>
      </c>
      <c r="B96" s="1" t="s">
        <v>232</v>
      </c>
      <c r="C96" s="22" t="s">
        <v>231</v>
      </c>
      <c r="E96" s="1" t="s">
        <v>688</v>
      </c>
      <c r="F96" s="1" t="s">
        <v>70</v>
      </c>
      <c r="G96" s="58">
        <v>0</v>
      </c>
      <c r="H96" s="58">
        <v>160</v>
      </c>
      <c r="I96" s="58">
        <v>180</v>
      </c>
      <c r="J96" s="58">
        <v>233</v>
      </c>
      <c r="K96" s="58">
        <v>168</v>
      </c>
      <c r="L96" s="38">
        <f t="shared" si="3"/>
        <v>741</v>
      </c>
      <c r="M96" s="38">
        <f t="shared" si="4"/>
        <v>4</v>
      </c>
      <c r="N96" s="38">
        <f t="shared" si="5"/>
        <v>185.25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</row>
    <row r="97" spans="1:37" s="1" customFormat="1" ht="13.9" customHeight="1" x14ac:dyDescent="0.2">
      <c r="A97" s="58">
        <v>85</v>
      </c>
      <c r="B97" s="1" t="s">
        <v>201</v>
      </c>
      <c r="C97" s="22" t="s">
        <v>200</v>
      </c>
      <c r="E97" s="1" t="s">
        <v>674</v>
      </c>
      <c r="F97" s="1" t="s">
        <v>70</v>
      </c>
      <c r="G97" s="58">
        <v>0</v>
      </c>
      <c r="H97" s="58">
        <v>197</v>
      </c>
      <c r="I97" s="58">
        <v>166</v>
      </c>
      <c r="J97" s="58">
        <v>171</v>
      </c>
      <c r="K97" s="58">
        <v>204</v>
      </c>
      <c r="L97" s="38">
        <f t="shared" si="3"/>
        <v>738</v>
      </c>
      <c r="M97" s="38">
        <f t="shared" si="4"/>
        <v>4</v>
      </c>
      <c r="N97" s="38">
        <f t="shared" si="5"/>
        <v>184.5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</row>
    <row r="98" spans="1:37" s="1" customFormat="1" ht="13.9" customHeight="1" x14ac:dyDescent="0.2">
      <c r="A98" s="58">
        <v>86</v>
      </c>
      <c r="B98" s="1" t="s">
        <v>138</v>
      </c>
      <c r="C98" s="22" t="s">
        <v>137</v>
      </c>
      <c r="E98" s="1" t="s">
        <v>671</v>
      </c>
      <c r="F98" s="1" t="s">
        <v>70</v>
      </c>
      <c r="G98" s="58">
        <v>148</v>
      </c>
      <c r="H98" s="58">
        <v>206</v>
      </c>
      <c r="I98" s="58">
        <v>223</v>
      </c>
      <c r="J98" s="58">
        <v>156</v>
      </c>
      <c r="K98" s="58">
        <v>0</v>
      </c>
      <c r="L98" s="38">
        <f t="shared" si="3"/>
        <v>733</v>
      </c>
      <c r="M98" s="38">
        <f t="shared" si="4"/>
        <v>4</v>
      </c>
      <c r="N98" s="38">
        <f t="shared" si="5"/>
        <v>183.25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</row>
    <row r="99" spans="1:37" s="1" customFormat="1" ht="13.9" customHeight="1" x14ac:dyDescent="0.2">
      <c r="A99" s="58">
        <v>87</v>
      </c>
      <c r="B99" s="1" t="s">
        <v>417</v>
      </c>
      <c r="C99" s="22" t="s">
        <v>416</v>
      </c>
      <c r="E99" s="1" t="s">
        <v>682</v>
      </c>
      <c r="F99" s="1" t="s">
        <v>70</v>
      </c>
      <c r="G99" s="58">
        <v>153</v>
      </c>
      <c r="H99" s="58">
        <v>0</v>
      </c>
      <c r="I99" s="58">
        <v>185</v>
      </c>
      <c r="J99" s="58">
        <v>183</v>
      </c>
      <c r="K99" s="58">
        <v>182</v>
      </c>
      <c r="L99" s="38">
        <f t="shared" si="3"/>
        <v>703</v>
      </c>
      <c r="M99" s="38">
        <f t="shared" si="4"/>
        <v>4</v>
      </c>
      <c r="N99" s="38">
        <f t="shared" si="5"/>
        <v>175.75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</row>
    <row r="100" spans="1:37" s="1" customFormat="1" ht="13.9" customHeight="1" x14ac:dyDescent="0.2">
      <c r="A100" s="58">
        <v>88</v>
      </c>
      <c r="B100" s="1" t="s">
        <v>43</v>
      </c>
      <c r="C100" s="22" t="s">
        <v>42</v>
      </c>
      <c r="E100" s="1" t="s">
        <v>666</v>
      </c>
      <c r="F100" s="1" t="s">
        <v>70</v>
      </c>
      <c r="G100" s="58">
        <v>199</v>
      </c>
      <c r="H100" s="58">
        <v>173</v>
      </c>
      <c r="I100" s="58">
        <v>168</v>
      </c>
      <c r="J100" s="58">
        <v>160</v>
      </c>
      <c r="K100" s="58">
        <v>0</v>
      </c>
      <c r="L100" s="38">
        <f t="shared" si="3"/>
        <v>700</v>
      </c>
      <c r="M100" s="38">
        <f t="shared" si="4"/>
        <v>4</v>
      </c>
      <c r="N100" s="38">
        <f t="shared" si="5"/>
        <v>175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</row>
    <row r="101" spans="1:37" s="1" customFormat="1" ht="13.9" customHeight="1" x14ac:dyDescent="0.2">
      <c r="A101" s="58">
        <v>89</v>
      </c>
      <c r="B101" s="1" t="s">
        <v>375</v>
      </c>
      <c r="C101" s="22" t="s">
        <v>374</v>
      </c>
      <c r="E101" s="1" t="s">
        <v>680</v>
      </c>
      <c r="F101" s="1" t="s">
        <v>70</v>
      </c>
      <c r="G101" s="58">
        <v>144</v>
      </c>
      <c r="H101" s="58">
        <v>158</v>
      </c>
      <c r="I101" s="58">
        <v>161</v>
      </c>
      <c r="J101" s="58">
        <v>101</v>
      </c>
      <c r="K101" s="58">
        <v>134</v>
      </c>
      <c r="L101" s="38">
        <f t="shared" si="3"/>
        <v>698</v>
      </c>
      <c r="M101" s="38">
        <f t="shared" si="4"/>
        <v>5</v>
      </c>
      <c r="N101" s="38">
        <f t="shared" si="5"/>
        <v>139.6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</row>
    <row r="102" spans="1:37" s="1" customFormat="1" ht="13.9" customHeight="1" x14ac:dyDescent="0.2">
      <c r="A102" s="58">
        <v>90</v>
      </c>
      <c r="B102" s="1" t="s">
        <v>224</v>
      </c>
      <c r="C102" s="22" t="s">
        <v>223</v>
      </c>
      <c r="E102" s="63" t="s">
        <v>675</v>
      </c>
      <c r="F102" s="63" t="s">
        <v>70</v>
      </c>
      <c r="G102" s="24">
        <v>0</v>
      </c>
      <c r="H102" s="24">
        <v>0</v>
      </c>
      <c r="I102" s="24">
        <v>220</v>
      </c>
      <c r="J102" s="24">
        <v>233</v>
      </c>
      <c r="K102" s="24">
        <v>226</v>
      </c>
      <c r="L102" s="19">
        <f t="shared" si="3"/>
        <v>679</v>
      </c>
      <c r="M102" s="19">
        <f t="shared" si="4"/>
        <v>3</v>
      </c>
      <c r="N102" s="19">
        <f t="shared" si="5"/>
        <v>226.33333333333334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</row>
    <row r="103" spans="1:37" s="1" customFormat="1" ht="13.9" customHeight="1" x14ac:dyDescent="0.2">
      <c r="A103" s="58">
        <v>91</v>
      </c>
      <c r="B103" s="1" t="s">
        <v>348</v>
      </c>
      <c r="C103" s="22" t="s">
        <v>347</v>
      </c>
      <c r="E103" s="63" t="s">
        <v>679</v>
      </c>
      <c r="F103" s="63" t="s">
        <v>70</v>
      </c>
      <c r="G103" s="24">
        <v>0</v>
      </c>
      <c r="H103" s="24">
        <v>169</v>
      </c>
      <c r="I103" s="24">
        <v>183</v>
      </c>
      <c r="J103" s="24">
        <v>178</v>
      </c>
      <c r="K103" s="24">
        <v>143</v>
      </c>
      <c r="L103" s="19">
        <f t="shared" si="3"/>
        <v>673</v>
      </c>
      <c r="M103" s="19">
        <f t="shared" si="4"/>
        <v>4</v>
      </c>
      <c r="N103" s="19">
        <f t="shared" si="5"/>
        <v>168.25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</row>
    <row r="104" spans="1:37" s="1" customFormat="1" ht="13.9" customHeight="1" x14ac:dyDescent="0.2">
      <c r="A104" s="58">
        <v>92</v>
      </c>
      <c r="B104" s="1" t="s">
        <v>367</v>
      </c>
      <c r="C104" s="22" t="s">
        <v>366</v>
      </c>
      <c r="E104" s="1" t="s">
        <v>680</v>
      </c>
      <c r="F104" s="1" t="s">
        <v>70</v>
      </c>
      <c r="G104" s="58">
        <v>178</v>
      </c>
      <c r="H104" s="58">
        <v>85</v>
      </c>
      <c r="I104" s="58">
        <v>151</v>
      </c>
      <c r="J104" s="58">
        <v>121</v>
      </c>
      <c r="K104" s="58">
        <v>136</v>
      </c>
      <c r="L104" s="38">
        <f t="shared" si="3"/>
        <v>671</v>
      </c>
      <c r="M104" s="38">
        <f t="shared" si="4"/>
        <v>5</v>
      </c>
      <c r="N104" s="38">
        <f t="shared" si="5"/>
        <v>134.19999999999999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</row>
    <row r="105" spans="1:37" s="1" customFormat="1" ht="13.9" customHeight="1" x14ac:dyDescent="0.2">
      <c r="A105" s="58">
        <v>93</v>
      </c>
      <c r="B105" s="1" t="s">
        <v>377</v>
      </c>
      <c r="C105" s="22" t="s">
        <v>376</v>
      </c>
      <c r="E105" s="1" t="s">
        <v>680</v>
      </c>
      <c r="F105" s="1" t="s">
        <v>70</v>
      </c>
      <c r="G105" s="58">
        <v>126</v>
      </c>
      <c r="H105" s="58">
        <v>123</v>
      </c>
      <c r="I105" s="58">
        <v>151</v>
      </c>
      <c r="J105" s="58">
        <v>141</v>
      </c>
      <c r="K105" s="58">
        <v>105</v>
      </c>
      <c r="L105" s="38">
        <f t="shared" si="3"/>
        <v>646</v>
      </c>
      <c r="M105" s="38">
        <f t="shared" si="4"/>
        <v>5</v>
      </c>
      <c r="N105" s="38">
        <f t="shared" si="5"/>
        <v>129.19999999999999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</row>
    <row r="106" spans="1:37" s="1" customFormat="1" ht="13.9" customHeight="1" x14ac:dyDescent="0.2">
      <c r="A106" s="58">
        <v>94</v>
      </c>
      <c r="B106" s="1" t="s">
        <v>428</v>
      </c>
      <c r="C106" s="22" t="s">
        <v>427</v>
      </c>
      <c r="E106" s="1" t="s">
        <v>683</v>
      </c>
      <c r="F106" s="1" t="s">
        <v>70</v>
      </c>
      <c r="G106" s="58">
        <v>153</v>
      </c>
      <c r="H106" s="58">
        <v>175</v>
      </c>
      <c r="I106" s="58">
        <v>147</v>
      </c>
      <c r="J106" s="58">
        <v>0</v>
      </c>
      <c r="K106" s="58">
        <v>167</v>
      </c>
      <c r="L106" s="38">
        <f t="shared" si="3"/>
        <v>642</v>
      </c>
      <c r="M106" s="38">
        <f t="shared" si="4"/>
        <v>4</v>
      </c>
      <c r="N106" s="38">
        <f t="shared" si="5"/>
        <v>160.5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</row>
    <row r="107" spans="1:37" s="1" customFormat="1" ht="13.9" customHeight="1" x14ac:dyDescent="0.2">
      <c r="A107" s="58">
        <v>95</v>
      </c>
      <c r="B107" s="1" t="s">
        <v>80</v>
      </c>
      <c r="C107" s="22" t="s">
        <v>79</v>
      </c>
      <c r="E107" s="63" t="s">
        <v>669</v>
      </c>
      <c r="F107" s="63" t="s">
        <v>70</v>
      </c>
      <c r="G107" s="24">
        <v>153</v>
      </c>
      <c r="H107" s="24">
        <v>127</v>
      </c>
      <c r="I107" s="24">
        <v>146</v>
      </c>
      <c r="J107" s="24">
        <v>0</v>
      </c>
      <c r="K107" s="24">
        <v>205</v>
      </c>
      <c r="L107" s="19">
        <f t="shared" si="3"/>
        <v>631</v>
      </c>
      <c r="M107" s="19">
        <f t="shared" si="4"/>
        <v>4</v>
      </c>
      <c r="N107" s="19">
        <f t="shared" si="5"/>
        <v>157.75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</row>
    <row r="108" spans="1:37" s="1" customFormat="1" ht="13.9" customHeight="1" x14ac:dyDescent="0.2">
      <c r="A108" s="58">
        <v>96</v>
      </c>
      <c r="B108" s="1" t="s">
        <v>159</v>
      </c>
      <c r="C108" s="22" t="s">
        <v>158</v>
      </c>
      <c r="E108" s="1" t="s">
        <v>672</v>
      </c>
      <c r="F108" s="1" t="s">
        <v>70</v>
      </c>
      <c r="G108" s="58">
        <v>157</v>
      </c>
      <c r="H108" s="58">
        <v>152</v>
      </c>
      <c r="I108" s="58">
        <v>181</v>
      </c>
      <c r="J108" s="58">
        <v>0</v>
      </c>
      <c r="K108" s="58">
        <v>140</v>
      </c>
      <c r="L108" s="38">
        <f t="shared" si="3"/>
        <v>630</v>
      </c>
      <c r="M108" s="38">
        <f t="shared" si="4"/>
        <v>4</v>
      </c>
      <c r="N108" s="38">
        <f t="shared" si="5"/>
        <v>157.5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</row>
    <row r="109" spans="1:37" s="1" customFormat="1" ht="13.9" customHeight="1" x14ac:dyDescent="0.2">
      <c r="A109" s="58">
        <v>97</v>
      </c>
      <c r="B109" s="1" t="s">
        <v>78</v>
      </c>
      <c r="C109" s="22" t="s">
        <v>77</v>
      </c>
      <c r="E109" s="1" t="s">
        <v>669</v>
      </c>
      <c r="F109" s="1" t="s">
        <v>70</v>
      </c>
      <c r="G109" s="58">
        <v>0</v>
      </c>
      <c r="H109" s="58">
        <v>121</v>
      </c>
      <c r="I109" s="58">
        <v>189</v>
      </c>
      <c r="J109" s="58">
        <v>149</v>
      </c>
      <c r="K109" s="58">
        <v>160</v>
      </c>
      <c r="L109" s="38">
        <f t="shared" si="3"/>
        <v>619</v>
      </c>
      <c r="M109" s="38">
        <f t="shared" si="4"/>
        <v>4</v>
      </c>
      <c r="N109" s="38">
        <f t="shared" si="5"/>
        <v>154.75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</row>
    <row r="110" spans="1:37" s="1" customFormat="1" ht="13.9" customHeight="1" x14ac:dyDescent="0.2">
      <c r="A110" s="58">
        <v>98</v>
      </c>
      <c r="B110" s="1" t="s">
        <v>72</v>
      </c>
      <c r="C110" s="22" t="s">
        <v>71</v>
      </c>
      <c r="E110" s="1" t="s">
        <v>669</v>
      </c>
      <c r="F110" s="1" t="s">
        <v>70</v>
      </c>
      <c r="G110" s="58">
        <v>145</v>
      </c>
      <c r="H110" s="58">
        <v>0</v>
      </c>
      <c r="I110" s="58">
        <v>149</v>
      </c>
      <c r="J110" s="58">
        <v>147</v>
      </c>
      <c r="K110" s="58">
        <v>176</v>
      </c>
      <c r="L110" s="38">
        <f t="shared" si="3"/>
        <v>617</v>
      </c>
      <c r="M110" s="38">
        <f t="shared" si="4"/>
        <v>4</v>
      </c>
      <c r="N110" s="38">
        <f t="shared" si="5"/>
        <v>154.25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</row>
    <row r="111" spans="1:37" s="1" customFormat="1" ht="13.9" customHeight="1" x14ac:dyDescent="0.2">
      <c r="A111" s="58">
        <v>99</v>
      </c>
      <c r="B111" s="1" t="s">
        <v>82</v>
      </c>
      <c r="C111" s="22" t="s">
        <v>81</v>
      </c>
      <c r="E111" s="1" t="s">
        <v>669</v>
      </c>
      <c r="F111" s="1" t="s">
        <v>70</v>
      </c>
      <c r="G111" s="58">
        <v>150</v>
      </c>
      <c r="H111" s="58">
        <v>137</v>
      </c>
      <c r="I111" s="58">
        <v>150</v>
      </c>
      <c r="J111" s="58">
        <v>173</v>
      </c>
      <c r="K111" s="58">
        <v>0</v>
      </c>
      <c r="L111" s="38">
        <f t="shared" si="3"/>
        <v>610</v>
      </c>
      <c r="M111" s="38">
        <f t="shared" si="4"/>
        <v>4</v>
      </c>
      <c r="N111" s="38">
        <f t="shared" si="5"/>
        <v>152.5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</row>
    <row r="112" spans="1:37" s="1" customFormat="1" ht="13.9" customHeight="1" x14ac:dyDescent="0.2">
      <c r="A112" s="58">
        <v>100</v>
      </c>
      <c r="B112" s="1" t="s">
        <v>134</v>
      </c>
      <c r="C112" s="22" t="s">
        <v>133</v>
      </c>
      <c r="E112" s="1" t="s">
        <v>684</v>
      </c>
      <c r="F112" s="1" t="s">
        <v>70</v>
      </c>
      <c r="G112" s="58">
        <v>136</v>
      </c>
      <c r="H112" s="58">
        <v>0</v>
      </c>
      <c r="I112" s="58">
        <v>146</v>
      </c>
      <c r="J112" s="58">
        <v>126</v>
      </c>
      <c r="K112" s="58">
        <v>174</v>
      </c>
      <c r="L112" s="38">
        <f t="shared" si="3"/>
        <v>582</v>
      </c>
      <c r="M112" s="38">
        <f t="shared" si="4"/>
        <v>4</v>
      </c>
      <c r="N112" s="38">
        <f t="shared" si="5"/>
        <v>145.5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</row>
    <row r="113" spans="1:37" s="1" customFormat="1" ht="13.9" customHeight="1" x14ac:dyDescent="0.2">
      <c r="A113" s="58">
        <v>101</v>
      </c>
      <c r="B113" s="1" t="s">
        <v>76</v>
      </c>
      <c r="C113" s="22" t="s">
        <v>75</v>
      </c>
      <c r="E113" s="63" t="s">
        <v>669</v>
      </c>
      <c r="F113" s="63" t="s">
        <v>70</v>
      </c>
      <c r="G113" s="24">
        <v>151</v>
      </c>
      <c r="H113" s="24">
        <v>109</v>
      </c>
      <c r="I113" s="24">
        <v>0</v>
      </c>
      <c r="J113" s="24">
        <v>157</v>
      </c>
      <c r="K113" s="24">
        <v>157</v>
      </c>
      <c r="L113" s="19">
        <f t="shared" si="3"/>
        <v>574</v>
      </c>
      <c r="M113" s="19">
        <f t="shared" si="4"/>
        <v>4</v>
      </c>
      <c r="N113" s="19">
        <f t="shared" si="5"/>
        <v>143.5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</row>
    <row r="114" spans="1:37" s="1" customFormat="1" ht="13.9" customHeight="1" x14ac:dyDescent="0.2">
      <c r="A114" s="58">
        <v>102</v>
      </c>
      <c r="B114" s="1" t="s">
        <v>244</v>
      </c>
      <c r="C114" s="22" t="s">
        <v>243</v>
      </c>
      <c r="E114" s="63" t="s">
        <v>688</v>
      </c>
      <c r="F114" s="63" t="s">
        <v>70</v>
      </c>
      <c r="G114" s="24">
        <v>131</v>
      </c>
      <c r="H114" s="24">
        <v>156</v>
      </c>
      <c r="I114" s="24">
        <v>150</v>
      </c>
      <c r="J114" s="24">
        <v>134</v>
      </c>
      <c r="K114" s="24">
        <v>0</v>
      </c>
      <c r="L114" s="19">
        <f t="shared" si="3"/>
        <v>571</v>
      </c>
      <c r="M114" s="19">
        <f t="shared" si="4"/>
        <v>4</v>
      </c>
      <c r="N114" s="19">
        <f t="shared" si="5"/>
        <v>142.75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</row>
    <row r="115" spans="1:37" s="1" customFormat="1" ht="13.9" customHeight="1" x14ac:dyDescent="0.2">
      <c r="A115" s="58">
        <v>103</v>
      </c>
      <c r="B115" s="1" t="s">
        <v>147</v>
      </c>
      <c r="C115" s="22" t="s">
        <v>146</v>
      </c>
      <c r="E115" s="1" t="s">
        <v>672</v>
      </c>
      <c r="F115" s="1" t="s">
        <v>70</v>
      </c>
      <c r="G115" s="58">
        <v>0</v>
      </c>
      <c r="H115" s="58">
        <v>184</v>
      </c>
      <c r="I115" s="58">
        <v>197</v>
      </c>
      <c r="J115" s="58">
        <v>146</v>
      </c>
      <c r="K115" s="58">
        <v>0</v>
      </c>
      <c r="L115" s="38">
        <f t="shared" si="3"/>
        <v>527</v>
      </c>
      <c r="M115" s="38">
        <f t="shared" si="4"/>
        <v>3</v>
      </c>
      <c r="N115" s="38">
        <f t="shared" si="5"/>
        <v>175.66666666666666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</row>
    <row r="116" spans="1:37" s="1" customFormat="1" ht="13.9" customHeight="1" x14ac:dyDescent="0.2">
      <c r="A116" s="58">
        <v>104</v>
      </c>
      <c r="B116" s="1" t="s">
        <v>170</v>
      </c>
      <c r="C116" s="22" t="s">
        <v>169</v>
      </c>
      <c r="E116" s="1" t="s">
        <v>673</v>
      </c>
      <c r="F116" s="1" t="s">
        <v>70</v>
      </c>
      <c r="G116" s="58">
        <v>145</v>
      </c>
      <c r="H116" s="58">
        <v>148</v>
      </c>
      <c r="I116" s="58">
        <v>0</v>
      </c>
      <c r="J116" s="58">
        <v>0</v>
      </c>
      <c r="K116" s="58">
        <v>227</v>
      </c>
      <c r="L116" s="38">
        <f t="shared" si="3"/>
        <v>520</v>
      </c>
      <c r="M116" s="38">
        <f t="shared" si="4"/>
        <v>3</v>
      </c>
      <c r="N116" s="38">
        <f t="shared" si="5"/>
        <v>173.33333333333334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</row>
    <row r="117" spans="1:37" s="1" customFormat="1" ht="13.9" customHeight="1" x14ac:dyDescent="0.2">
      <c r="A117" s="58">
        <v>105</v>
      </c>
      <c r="B117" s="1" t="s">
        <v>354</v>
      </c>
      <c r="C117" s="22" t="s">
        <v>353</v>
      </c>
      <c r="E117" s="63" t="s">
        <v>679</v>
      </c>
      <c r="F117" s="63" t="s">
        <v>70</v>
      </c>
      <c r="G117" s="24">
        <v>159</v>
      </c>
      <c r="H117" s="24">
        <v>202</v>
      </c>
      <c r="I117" s="24">
        <v>0</v>
      </c>
      <c r="J117" s="24">
        <v>0</v>
      </c>
      <c r="K117" s="24">
        <v>156</v>
      </c>
      <c r="L117" s="19">
        <f t="shared" si="3"/>
        <v>517</v>
      </c>
      <c r="M117" s="19">
        <f t="shared" si="4"/>
        <v>3</v>
      </c>
      <c r="N117" s="19">
        <f t="shared" si="5"/>
        <v>172.33333333333334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</row>
    <row r="118" spans="1:37" s="1" customFormat="1" ht="13.9" customHeight="1" x14ac:dyDescent="0.2">
      <c r="A118" s="58">
        <v>106</v>
      </c>
      <c r="B118" s="1" t="s">
        <v>333</v>
      </c>
      <c r="C118" s="22" t="s">
        <v>332</v>
      </c>
      <c r="E118" s="1" t="s">
        <v>678</v>
      </c>
      <c r="F118" s="1" t="s">
        <v>70</v>
      </c>
      <c r="G118" s="58">
        <v>0</v>
      </c>
      <c r="H118" s="58">
        <v>0</v>
      </c>
      <c r="I118" s="58">
        <v>180</v>
      </c>
      <c r="J118" s="58">
        <v>148</v>
      </c>
      <c r="K118" s="58">
        <v>185</v>
      </c>
      <c r="L118" s="38">
        <f t="shared" si="3"/>
        <v>513</v>
      </c>
      <c r="M118" s="38">
        <f t="shared" si="4"/>
        <v>3</v>
      </c>
      <c r="N118" s="38">
        <f t="shared" si="5"/>
        <v>171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</row>
    <row r="119" spans="1:37" s="1" customFormat="1" ht="13.9" customHeight="1" x14ac:dyDescent="0.2">
      <c r="A119" s="58">
        <v>107</v>
      </c>
      <c r="B119" s="1" t="s">
        <v>284</v>
      </c>
      <c r="C119" s="22" t="s">
        <v>283</v>
      </c>
      <c r="E119" s="1" t="s">
        <v>677</v>
      </c>
      <c r="F119" s="1" t="s">
        <v>70</v>
      </c>
      <c r="G119" s="58">
        <v>0</v>
      </c>
      <c r="H119" s="58">
        <v>0</v>
      </c>
      <c r="I119" s="58">
        <v>164</v>
      </c>
      <c r="J119" s="58">
        <v>175</v>
      </c>
      <c r="K119" s="58">
        <v>166</v>
      </c>
      <c r="L119" s="38">
        <f t="shared" si="3"/>
        <v>505</v>
      </c>
      <c r="M119" s="38">
        <f t="shared" si="4"/>
        <v>3</v>
      </c>
      <c r="N119" s="38">
        <f t="shared" si="5"/>
        <v>168.33333333333334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</row>
    <row r="120" spans="1:37" s="1" customFormat="1" ht="13.9" customHeight="1" x14ac:dyDescent="0.2">
      <c r="A120" s="58">
        <v>108</v>
      </c>
      <c r="B120" s="1" t="s">
        <v>188</v>
      </c>
      <c r="C120" s="22" t="s">
        <v>187</v>
      </c>
      <c r="E120" s="1" t="s">
        <v>673</v>
      </c>
      <c r="F120" s="1" t="s">
        <v>70</v>
      </c>
      <c r="G120" s="58">
        <v>0</v>
      </c>
      <c r="H120" s="58">
        <v>0</v>
      </c>
      <c r="I120" s="58">
        <v>136</v>
      </c>
      <c r="J120" s="58">
        <v>190</v>
      </c>
      <c r="K120" s="58">
        <v>167</v>
      </c>
      <c r="L120" s="38">
        <f t="shared" si="3"/>
        <v>493</v>
      </c>
      <c r="M120" s="38">
        <f t="shared" si="4"/>
        <v>3</v>
      </c>
      <c r="N120" s="38">
        <f t="shared" si="5"/>
        <v>164.33333333333334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</row>
    <row r="121" spans="1:37" s="1" customFormat="1" ht="13.9" customHeight="1" x14ac:dyDescent="0.2">
      <c r="A121" s="58">
        <v>109</v>
      </c>
      <c r="B121" s="1" t="s">
        <v>262</v>
      </c>
      <c r="C121" s="22" t="s">
        <v>261</v>
      </c>
      <c r="E121" s="1" t="s">
        <v>689</v>
      </c>
      <c r="F121" s="1" t="s">
        <v>70</v>
      </c>
      <c r="G121" s="58">
        <v>0</v>
      </c>
      <c r="H121" s="58">
        <v>0</v>
      </c>
      <c r="I121" s="58">
        <v>148</v>
      </c>
      <c r="J121" s="58">
        <v>196</v>
      </c>
      <c r="K121" s="58">
        <v>146</v>
      </c>
      <c r="L121" s="38">
        <f t="shared" si="3"/>
        <v>490</v>
      </c>
      <c r="M121" s="38">
        <f t="shared" si="4"/>
        <v>3</v>
      </c>
      <c r="N121" s="38">
        <f t="shared" si="5"/>
        <v>163.33333333333334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</row>
    <row r="122" spans="1:37" s="1" customFormat="1" ht="13.9" customHeight="1" x14ac:dyDescent="0.2">
      <c r="A122" s="58">
        <v>110</v>
      </c>
      <c r="B122" s="1" t="s">
        <v>33</v>
      </c>
      <c r="C122" s="22" t="s">
        <v>32</v>
      </c>
      <c r="E122" s="63" t="s">
        <v>666</v>
      </c>
      <c r="F122" s="63" t="s">
        <v>70</v>
      </c>
      <c r="G122" s="24">
        <v>149</v>
      </c>
      <c r="H122" s="24">
        <v>144</v>
      </c>
      <c r="I122" s="24">
        <v>149</v>
      </c>
      <c r="J122" s="24">
        <v>0</v>
      </c>
      <c r="K122" s="24">
        <v>0</v>
      </c>
      <c r="L122" s="19">
        <f t="shared" si="3"/>
        <v>442</v>
      </c>
      <c r="M122" s="19">
        <f t="shared" si="4"/>
        <v>3</v>
      </c>
      <c r="N122" s="19">
        <f t="shared" si="5"/>
        <v>147.33333333333334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</row>
    <row r="123" spans="1:37" s="1" customFormat="1" ht="13.9" customHeight="1" x14ac:dyDescent="0.2">
      <c r="A123" s="58">
        <v>111</v>
      </c>
      <c r="B123" s="1" t="s">
        <v>130</v>
      </c>
      <c r="C123" s="22" t="s">
        <v>129</v>
      </c>
      <c r="E123" s="1" t="s">
        <v>684</v>
      </c>
      <c r="F123" s="1" t="s">
        <v>70</v>
      </c>
      <c r="G123" s="58">
        <v>0</v>
      </c>
      <c r="H123" s="58">
        <v>115</v>
      </c>
      <c r="I123" s="58">
        <v>0</v>
      </c>
      <c r="J123" s="58">
        <v>161</v>
      </c>
      <c r="K123" s="58">
        <v>157</v>
      </c>
      <c r="L123" s="38">
        <f t="shared" si="3"/>
        <v>433</v>
      </c>
      <c r="M123" s="38">
        <f t="shared" si="4"/>
        <v>3</v>
      </c>
      <c r="N123" s="38">
        <f t="shared" si="5"/>
        <v>144.33333333333334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</row>
    <row r="124" spans="1:37" s="1" customFormat="1" ht="13.9" customHeight="1" x14ac:dyDescent="0.2">
      <c r="A124" s="58">
        <v>112</v>
      </c>
      <c r="B124" s="1" t="s">
        <v>252</v>
      </c>
      <c r="C124" s="22" t="s">
        <v>251</v>
      </c>
      <c r="E124" s="63" t="s">
        <v>675</v>
      </c>
      <c r="F124" s="63" t="s">
        <v>70</v>
      </c>
      <c r="G124" s="24">
        <v>170</v>
      </c>
      <c r="H124" s="24">
        <v>0</v>
      </c>
      <c r="I124" s="24">
        <v>0</v>
      </c>
      <c r="J124" s="24">
        <v>230</v>
      </c>
      <c r="K124" s="24">
        <v>0</v>
      </c>
      <c r="L124" s="19">
        <f t="shared" si="3"/>
        <v>400</v>
      </c>
      <c r="M124" s="19">
        <f t="shared" si="4"/>
        <v>2</v>
      </c>
      <c r="N124" s="19">
        <f t="shared" si="5"/>
        <v>200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</row>
    <row r="125" spans="1:37" s="1" customFormat="1" ht="13.9" customHeight="1" x14ac:dyDescent="0.2">
      <c r="A125" s="58">
        <v>113</v>
      </c>
      <c r="B125" s="1" t="s">
        <v>45</v>
      </c>
      <c r="C125" s="22" t="s">
        <v>44</v>
      </c>
      <c r="E125" s="1" t="s">
        <v>666</v>
      </c>
      <c r="F125" s="1" t="s">
        <v>70</v>
      </c>
      <c r="G125" s="58">
        <v>0</v>
      </c>
      <c r="H125" s="58">
        <v>0</v>
      </c>
      <c r="I125" s="58">
        <v>0</v>
      </c>
      <c r="J125" s="58">
        <v>176</v>
      </c>
      <c r="K125" s="58">
        <v>180</v>
      </c>
      <c r="L125" s="38">
        <f t="shared" si="3"/>
        <v>356</v>
      </c>
      <c r="M125" s="38">
        <f t="shared" si="4"/>
        <v>2</v>
      </c>
      <c r="N125" s="38">
        <f t="shared" si="5"/>
        <v>178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</row>
    <row r="126" spans="1:37" s="1" customFormat="1" ht="13.9" customHeight="1" x14ac:dyDescent="0.2">
      <c r="A126" s="58">
        <v>114</v>
      </c>
      <c r="B126" s="1" t="s">
        <v>323</v>
      </c>
      <c r="C126" s="22" t="s">
        <v>322</v>
      </c>
      <c r="E126" s="1" t="s">
        <v>678</v>
      </c>
      <c r="F126" s="1" t="s">
        <v>70</v>
      </c>
      <c r="G126" s="58">
        <v>176</v>
      </c>
      <c r="H126" s="58">
        <v>158</v>
      </c>
      <c r="I126" s="58">
        <v>0</v>
      </c>
      <c r="J126" s="58">
        <v>0</v>
      </c>
      <c r="K126" s="58">
        <v>0</v>
      </c>
      <c r="L126" s="38">
        <f t="shared" si="3"/>
        <v>334</v>
      </c>
      <c r="M126" s="38">
        <f t="shared" si="4"/>
        <v>2</v>
      </c>
      <c r="N126" s="38">
        <f t="shared" si="5"/>
        <v>167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</row>
    <row r="127" spans="1:37" s="1" customFormat="1" ht="13.9" customHeight="1" x14ac:dyDescent="0.2">
      <c r="A127" s="58">
        <v>115</v>
      </c>
      <c r="B127" s="1" t="s">
        <v>172</v>
      </c>
      <c r="C127" s="22" t="s">
        <v>171</v>
      </c>
      <c r="E127" s="63" t="s">
        <v>673</v>
      </c>
      <c r="F127" s="63" t="s">
        <v>70</v>
      </c>
      <c r="G127" s="24">
        <v>166</v>
      </c>
      <c r="H127" s="24">
        <v>157</v>
      </c>
      <c r="I127" s="24">
        <v>0</v>
      </c>
      <c r="J127" s="24">
        <v>0</v>
      </c>
      <c r="K127" s="24">
        <v>0</v>
      </c>
      <c r="L127" s="19">
        <f t="shared" si="3"/>
        <v>323</v>
      </c>
      <c r="M127" s="19">
        <f t="shared" si="4"/>
        <v>2</v>
      </c>
      <c r="N127" s="19">
        <f t="shared" si="5"/>
        <v>161.5</v>
      </c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</row>
    <row r="128" spans="1:37" s="1" customFormat="1" ht="13.9" customHeight="1" x14ac:dyDescent="0.2">
      <c r="A128" s="58">
        <v>116</v>
      </c>
      <c r="B128" s="1" t="s">
        <v>174</v>
      </c>
      <c r="C128" s="22" t="s">
        <v>173</v>
      </c>
      <c r="E128" s="63" t="s">
        <v>673</v>
      </c>
      <c r="F128" s="63" t="s">
        <v>70</v>
      </c>
      <c r="G128" s="24">
        <v>0</v>
      </c>
      <c r="H128" s="24">
        <v>0</v>
      </c>
      <c r="I128" s="24">
        <v>192</v>
      </c>
      <c r="J128" s="24">
        <v>126</v>
      </c>
      <c r="K128" s="24">
        <v>0</v>
      </c>
      <c r="L128" s="19">
        <f t="shared" si="3"/>
        <v>318</v>
      </c>
      <c r="M128" s="19">
        <f t="shared" si="4"/>
        <v>2</v>
      </c>
      <c r="N128" s="19">
        <f t="shared" si="5"/>
        <v>159</v>
      </c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</row>
    <row r="129" spans="1:37" s="1" customFormat="1" ht="13.9" customHeight="1" x14ac:dyDescent="0.2">
      <c r="A129" s="58">
        <v>117</v>
      </c>
      <c r="B129" s="1" t="s">
        <v>362</v>
      </c>
      <c r="C129" s="22" t="s">
        <v>361</v>
      </c>
      <c r="E129" s="1" t="s">
        <v>679</v>
      </c>
      <c r="F129" s="1" t="s">
        <v>70</v>
      </c>
      <c r="G129" s="58">
        <v>0</v>
      </c>
      <c r="H129" s="58">
        <v>0</v>
      </c>
      <c r="I129" s="58">
        <v>175</v>
      </c>
      <c r="J129" s="58">
        <v>135</v>
      </c>
      <c r="K129" s="58">
        <v>0</v>
      </c>
      <c r="L129" s="38">
        <f t="shared" si="3"/>
        <v>310</v>
      </c>
      <c r="M129" s="38">
        <f t="shared" si="4"/>
        <v>2</v>
      </c>
      <c r="N129" s="38">
        <f t="shared" si="5"/>
        <v>155</v>
      </c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</row>
    <row r="130" spans="1:37" s="1" customFormat="1" ht="13.9" customHeight="1" x14ac:dyDescent="0.2">
      <c r="A130" s="58">
        <v>118</v>
      </c>
      <c r="B130" s="1" t="s">
        <v>230</v>
      </c>
      <c r="C130" s="22" t="s">
        <v>229</v>
      </c>
      <c r="E130" s="1" t="s">
        <v>675</v>
      </c>
      <c r="F130" s="1" t="s">
        <v>70</v>
      </c>
      <c r="G130" s="58">
        <v>165</v>
      </c>
      <c r="H130" s="58">
        <v>142</v>
      </c>
      <c r="I130" s="58">
        <v>0</v>
      </c>
      <c r="J130" s="58">
        <v>0</v>
      </c>
      <c r="K130" s="58">
        <v>0</v>
      </c>
      <c r="L130" s="38">
        <f t="shared" si="3"/>
        <v>307</v>
      </c>
      <c r="M130" s="38">
        <f t="shared" si="4"/>
        <v>2</v>
      </c>
      <c r="N130" s="38">
        <f t="shared" si="5"/>
        <v>153.5</v>
      </c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</row>
    <row r="131" spans="1:37" s="1" customFormat="1" ht="13.9" customHeight="1" x14ac:dyDescent="0.2">
      <c r="A131" s="58">
        <v>119</v>
      </c>
      <c r="B131" s="1" t="s">
        <v>114</v>
      </c>
      <c r="C131" s="22" t="s">
        <v>113</v>
      </c>
      <c r="E131" s="1" t="s">
        <v>684</v>
      </c>
      <c r="F131" s="1" t="s">
        <v>70</v>
      </c>
      <c r="G131" s="58">
        <v>191</v>
      </c>
      <c r="H131" s="58">
        <v>114</v>
      </c>
      <c r="I131" s="58">
        <v>0</v>
      </c>
      <c r="J131" s="58">
        <v>0</v>
      </c>
      <c r="K131" s="58">
        <v>0</v>
      </c>
      <c r="L131" s="38">
        <f t="shared" si="3"/>
        <v>305</v>
      </c>
      <c r="M131" s="38">
        <f t="shared" si="4"/>
        <v>2</v>
      </c>
      <c r="N131" s="38">
        <f t="shared" si="5"/>
        <v>152.5</v>
      </c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</row>
    <row r="132" spans="1:37" s="1" customFormat="1" ht="13.9" customHeight="1" x14ac:dyDescent="0.2">
      <c r="A132" s="58">
        <v>120</v>
      </c>
      <c r="B132" s="1" t="s">
        <v>151</v>
      </c>
      <c r="C132" s="22" t="s">
        <v>150</v>
      </c>
      <c r="E132" s="1" t="s">
        <v>672</v>
      </c>
      <c r="F132" s="1" t="s">
        <v>70</v>
      </c>
      <c r="G132" s="58">
        <v>0</v>
      </c>
      <c r="H132" s="58">
        <v>0</v>
      </c>
      <c r="I132" s="58">
        <v>0</v>
      </c>
      <c r="J132" s="58">
        <v>176</v>
      </c>
      <c r="K132" s="58">
        <v>118</v>
      </c>
      <c r="L132" s="38">
        <f t="shared" si="3"/>
        <v>294</v>
      </c>
      <c r="M132" s="38">
        <f t="shared" si="4"/>
        <v>2</v>
      </c>
      <c r="N132" s="38">
        <f t="shared" si="5"/>
        <v>147</v>
      </c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</row>
    <row r="133" spans="1:37" s="1" customFormat="1" ht="13.9" customHeight="1" x14ac:dyDescent="0.2">
      <c r="A133" s="58">
        <v>121</v>
      </c>
      <c r="B133" s="1" t="s">
        <v>222</v>
      </c>
      <c r="C133" s="22" t="s">
        <v>221</v>
      </c>
      <c r="E133" s="1" t="s">
        <v>688</v>
      </c>
      <c r="F133" s="1" t="s">
        <v>70</v>
      </c>
      <c r="G133" s="58">
        <v>117</v>
      </c>
      <c r="H133" s="58">
        <v>0</v>
      </c>
      <c r="I133" s="58">
        <v>0</v>
      </c>
      <c r="J133" s="58">
        <v>0</v>
      </c>
      <c r="K133" s="58">
        <v>159</v>
      </c>
      <c r="L133" s="38">
        <f t="shared" si="3"/>
        <v>276</v>
      </c>
      <c r="M133" s="38">
        <f t="shared" si="4"/>
        <v>2</v>
      </c>
      <c r="N133" s="38">
        <f t="shared" si="5"/>
        <v>138</v>
      </c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</row>
    <row r="134" spans="1:37" s="1" customFormat="1" ht="13.9" customHeight="1" x14ac:dyDescent="0.2">
      <c r="A134" s="58">
        <v>122</v>
      </c>
      <c r="B134" s="1" t="s">
        <v>93</v>
      </c>
      <c r="C134" s="22" t="s">
        <v>92</v>
      </c>
      <c r="E134" s="1" t="s">
        <v>670</v>
      </c>
      <c r="F134" s="1" t="s">
        <v>70</v>
      </c>
      <c r="G134" s="58">
        <v>0</v>
      </c>
      <c r="H134" s="58">
        <v>0</v>
      </c>
      <c r="I134" s="58">
        <v>0</v>
      </c>
      <c r="J134" s="58">
        <v>199</v>
      </c>
      <c r="K134" s="58">
        <v>0</v>
      </c>
      <c r="L134" s="38">
        <f t="shared" si="3"/>
        <v>199</v>
      </c>
      <c r="M134" s="38">
        <f t="shared" si="4"/>
        <v>1</v>
      </c>
      <c r="N134" s="38">
        <f t="shared" si="5"/>
        <v>199</v>
      </c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</row>
    <row r="135" spans="1:37" s="1" customFormat="1" ht="13.9" customHeight="1" x14ac:dyDescent="0.2">
      <c r="A135" s="58">
        <v>123</v>
      </c>
      <c r="B135" s="1" t="s">
        <v>213</v>
      </c>
      <c r="C135" s="22" t="s">
        <v>212</v>
      </c>
      <c r="E135" s="1" t="s">
        <v>674</v>
      </c>
      <c r="F135" s="1" t="s">
        <v>70</v>
      </c>
      <c r="G135" s="58">
        <v>163</v>
      </c>
      <c r="H135" s="58">
        <v>0</v>
      </c>
      <c r="I135" s="58">
        <v>0</v>
      </c>
      <c r="J135" s="58">
        <v>0</v>
      </c>
      <c r="K135" s="58">
        <v>0</v>
      </c>
      <c r="L135" s="38">
        <f t="shared" si="3"/>
        <v>163</v>
      </c>
      <c r="M135" s="38">
        <f t="shared" si="4"/>
        <v>1</v>
      </c>
      <c r="N135" s="38">
        <f t="shared" si="5"/>
        <v>163</v>
      </c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</row>
    <row r="136" spans="1:37" s="1" customFormat="1" ht="13.9" customHeight="1" x14ac:dyDescent="0.2">
      <c r="A136" s="58">
        <v>124</v>
      </c>
      <c r="B136" s="1" t="s">
        <v>411</v>
      </c>
      <c r="C136" s="22" t="s">
        <v>410</v>
      </c>
      <c r="E136" s="1" t="s">
        <v>682</v>
      </c>
      <c r="F136" s="1" t="s">
        <v>70</v>
      </c>
      <c r="G136" s="58">
        <v>0</v>
      </c>
      <c r="H136" s="58">
        <v>156</v>
      </c>
      <c r="I136" s="58">
        <v>0</v>
      </c>
      <c r="J136" s="58">
        <v>0</v>
      </c>
      <c r="K136" s="58">
        <v>0</v>
      </c>
      <c r="L136" s="38">
        <f t="shared" si="3"/>
        <v>156</v>
      </c>
      <c r="M136" s="38">
        <f t="shared" si="4"/>
        <v>1</v>
      </c>
      <c r="N136" s="38">
        <f t="shared" si="5"/>
        <v>156</v>
      </c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</row>
    <row r="137" spans="1:37" s="1" customFormat="1" ht="13.9" customHeight="1" x14ac:dyDescent="0.2">
      <c r="A137" s="58">
        <v>125</v>
      </c>
      <c r="B137" s="1" t="s">
        <v>288</v>
      </c>
      <c r="C137" s="22" t="s">
        <v>287</v>
      </c>
      <c r="E137" s="63" t="s">
        <v>677</v>
      </c>
      <c r="F137" s="63" t="s">
        <v>70</v>
      </c>
      <c r="G137" s="24">
        <v>155</v>
      </c>
      <c r="H137" s="24">
        <v>0</v>
      </c>
      <c r="I137" s="24">
        <v>0</v>
      </c>
      <c r="J137" s="24">
        <v>0</v>
      </c>
      <c r="K137" s="24">
        <v>0</v>
      </c>
      <c r="L137" s="19">
        <f t="shared" si="3"/>
        <v>155</v>
      </c>
      <c r="M137" s="19">
        <f t="shared" si="4"/>
        <v>1</v>
      </c>
      <c r="N137" s="19">
        <f t="shared" si="5"/>
        <v>155</v>
      </c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</row>
    <row r="138" spans="1:37" s="1" customFormat="1" ht="13.9" customHeight="1" x14ac:dyDescent="0.2">
      <c r="A138" s="58">
        <v>126</v>
      </c>
      <c r="B138" s="1" t="s">
        <v>403</v>
      </c>
      <c r="C138" s="22" t="s">
        <v>402</v>
      </c>
      <c r="E138" s="63" t="s">
        <v>682</v>
      </c>
      <c r="F138" s="63" t="s">
        <v>70</v>
      </c>
      <c r="G138" s="24">
        <v>150</v>
      </c>
      <c r="H138" s="24">
        <v>0</v>
      </c>
      <c r="I138" s="24">
        <v>0</v>
      </c>
      <c r="J138" s="24">
        <v>0</v>
      </c>
      <c r="K138" s="24">
        <v>0</v>
      </c>
      <c r="L138" s="19">
        <f t="shared" si="3"/>
        <v>150</v>
      </c>
      <c r="M138" s="19">
        <f t="shared" si="4"/>
        <v>1</v>
      </c>
      <c r="N138" s="19">
        <f t="shared" si="5"/>
        <v>150</v>
      </c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</row>
    <row r="139" spans="1:37" s="1" customFormat="1" ht="13.9" customHeight="1" x14ac:dyDescent="0.2">
      <c r="A139" s="58">
        <v>127</v>
      </c>
      <c r="B139" s="1" t="s">
        <v>350</v>
      </c>
      <c r="C139" s="22" t="s">
        <v>349</v>
      </c>
      <c r="E139" s="1" t="s">
        <v>679</v>
      </c>
      <c r="F139" s="1" t="s">
        <v>70</v>
      </c>
      <c r="G139" s="58">
        <v>149</v>
      </c>
      <c r="H139" s="58">
        <v>0</v>
      </c>
      <c r="I139" s="58">
        <v>0</v>
      </c>
      <c r="J139" s="58">
        <v>0</v>
      </c>
      <c r="K139" s="58">
        <v>0</v>
      </c>
      <c r="L139" s="38">
        <f t="shared" si="3"/>
        <v>149</v>
      </c>
      <c r="M139" s="38">
        <f t="shared" si="4"/>
        <v>1</v>
      </c>
      <c r="N139" s="38">
        <f t="shared" si="5"/>
        <v>149</v>
      </c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</row>
    <row r="140" spans="1:37" s="1" customFormat="1" ht="13.9" customHeight="1" x14ac:dyDescent="0.2">
      <c r="A140" s="58">
        <v>128</v>
      </c>
      <c r="B140" s="1" t="s">
        <v>132</v>
      </c>
      <c r="C140" s="22" t="s">
        <v>131</v>
      </c>
      <c r="E140" s="63" t="s">
        <v>671</v>
      </c>
      <c r="F140" s="63" t="s">
        <v>70</v>
      </c>
      <c r="G140" s="24">
        <v>0</v>
      </c>
      <c r="H140" s="24">
        <v>0</v>
      </c>
      <c r="I140" s="24">
        <v>0</v>
      </c>
      <c r="J140" s="24">
        <v>0</v>
      </c>
      <c r="K140" s="24">
        <v>149</v>
      </c>
      <c r="L140" s="19">
        <f t="shared" si="3"/>
        <v>149</v>
      </c>
      <c r="M140" s="19">
        <f t="shared" si="4"/>
        <v>1</v>
      </c>
      <c r="N140" s="19">
        <f t="shared" si="5"/>
        <v>149</v>
      </c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</row>
    <row r="141" spans="1:37" s="1" customFormat="1" ht="13.9" customHeight="1" x14ac:dyDescent="0.2">
      <c r="A141" s="58">
        <v>129</v>
      </c>
      <c r="B141" s="1" t="s">
        <v>292</v>
      </c>
      <c r="C141" s="22" t="s">
        <v>291</v>
      </c>
      <c r="E141" s="1" t="s">
        <v>677</v>
      </c>
      <c r="F141" s="1" t="s">
        <v>70</v>
      </c>
      <c r="G141" s="58">
        <v>0</v>
      </c>
      <c r="H141" s="58">
        <v>147</v>
      </c>
      <c r="I141" s="58">
        <v>0</v>
      </c>
      <c r="J141" s="58">
        <v>0</v>
      </c>
      <c r="K141" s="58">
        <v>0</v>
      </c>
      <c r="L141" s="38">
        <f t="shared" ref="L141:L204" si="6">SUM(G141:K141)</f>
        <v>147</v>
      </c>
      <c r="M141" s="38">
        <f t="shared" ref="M141:M204" si="7">COUNTIF(G141:K141, "&gt;0" )</f>
        <v>1</v>
      </c>
      <c r="N141" s="38">
        <f t="shared" ref="N141:N204" si="8">IF(M141=0,0,L141/M141)</f>
        <v>147</v>
      </c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</row>
    <row r="142" spans="1:37" s="1" customFormat="1" ht="13.9" customHeight="1" x14ac:dyDescent="0.2">
      <c r="A142" s="58">
        <v>130</v>
      </c>
      <c r="B142" s="1" t="s">
        <v>234</v>
      </c>
      <c r="C142" s="22" t="s">
        <v>233</v>
      </c>
      <c r="E142" s="1" t="s">
        <v>675</v>
      </c>
      <c r="F142" s="1" t="s">
        <v>70</v>
      </c>
      <c r="G142" s="58">
        <v>144</v>
      </c>
      <c r="H142" s="58">
        <v>0</v>
      </c>
      <c r="I142" s="58">
        <v>0</v>
      </c>
      <c r="J142" s="58">
        <v>0</v>
      </c>
      <c r="K142" s="58">
        <v>0</v>
      </c>
      <c r="L142" s="38">
        <f t="shared" si="6"/>
        <v>144</v>
      </c>
      <c r="M142" s="38">
        <f t="shared" si="7"/>
        <v>1</v>
      </c>
      <c r="N142" s="38">
        <f t="shared" si="8"/>
        <v>144</v>
      </c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</row>
    <row r="143" spans="1:37" s="1" customFormat="1" ht="13.9" customHeight="1" x14ac:dyDescent="0.2">
      <c r="A143" s="58">
        <v>131</v>
      </c>
      <c r="B143" s="1" t="s">
        <v>161</v>
      </c>
      <c r="C143" s="22" t="s">
        <v>160</v>
      </c>
      <c r="E143" s="1" t="s">
        <v>672</v>
      </c>
      <c r="F143" s="1" t="s">
        <v>70</v>
      </c>
      <c r="G143" s="58">
        <v>142</v>
      </c>
      <c r="H143" s="58">
        <v>0</v>
      </c>
      <c r="I143" s="58">
        <v>0</v>
      </c>
      <c r="J143" s="58">
        <v>0</v>
      </c>
      <c r="K143" s="58">
        <v>0</v>
      </c>
      <c r="L143" s="38">
        <f t="shared" si="6"/>
        <v>142</v>
      </c>
      <c r="M143" s="38">
        <f t="shared" si="7"/>
        <v>1</v>
      </c>
      <c r="N143" s="38">
        <f t="shared" si="8"/>
        <v>142</v>
      </c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</row>
    <row r="144" spans="1:37" s="1" customFormat="1" ht="13.9" customHeight="1" x14ac:dyDescent="0.2">
      <c r="A144" s="58">
        <v>132</v>
      </c>
      <c r="B144" s="1" t="s">
        <v>37</v>
      </c>
      <c r="C144" s="22" t="s">
        <v>36</v>
      </c>
      <c r="E144" s="1" t="s">
        <v>666</v>
      </c>
      <c r="F144" s="1" t="s">
        <v>70</v>
      </c>
      <c r="G144" s="58">
        <v>0</v>
      </c>
      <c r="H144" s="58">
        <v>0</v>
      </c>
      <c r="I144" s="58">
        <v>0</v>
      </c>
      <c r="J144" s="58">
        <v>0</v>
      </c>
      <c r="K144" s="58">
        <v>136</v>
      </c>
      <c r="L144" s="38">
        <f t="shared" si="6"/>
        <v>136</v>
      </c>
      <c r="M144" s="38">
        <f t="shared" si="7"/>
        <v>1</v>
      </c>
      <c r="N144" s="38">
        <f t="shared" si="8"/>
        <v>136</v>
      </c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</row>
    <row r="145" spans="1:37" s="1" customFormat="1" ht="13.9" customHeight="1" x14ac:dyDescent="0.2">
      <c r="A145" s="58">
        <v>133</v>
      </c>
      <c r="B145" s="1" t="s">
        <v>442</v>
      </c>
      <c r="C145" s="22" t="s">
        <v>441</v>
      </c>
      <c r="E145" s="1" t="s">
        <v>683</v>
      </c>
      <c r="F145" s="1" t="s">
        <v>70</v>
      </c>
      <c r="G145" s="58">
        <v>0</v>
      </c>
      <c r="H145" s="58">
        <v>0</v>
      </c>
      <c r="I145" s="58">
        <v>0</v>
      </c>
      <c r="J145" s="58">
        <v>127</v>
      </c>
      <c r="K145" s="58">
        <v>0</v>
      </c>
      <c r="L145" s="38">
        <f t="shared" si="6"/>
        <v>127</v>
      </c>
      <c r="M145" s="38">
        <f t="shared" si="7"/>
        <v>1</v>
      </c>
      <c r="N145" s="38">
        <f t="shared" si="8"/>
        <v>127</v>
      </c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</row>
    <row r="146" spans="1:37" s="1" customFormat="1" ht="13.9" customHeight="1" x14ac:dyDescent="0.2">
      <c r="A146" s="58">
        <v>134</v>
      </c>
      <c r="B146" s="1" t="s">
        <v>106</v>
      </c>
      <c r="C146" s="22" t="s">
        <v>105</v>
      </c>
      <c r="E146" s="1" t="s">
        <v>684</v>
      </c>
      <c r="F146" s="1" t="s">
        <v>70</v>
      </c>
      <c r="G146" s="58">
        <v>0</v>
      </c>
      <c r="H146" s="58">
        <v>0</v>
      </c>
      <c r="I146" s="58">
        <v>120</v>
      </c>
      <c r="J146" s="58">
        <v>0</v>
      </c>
      <c r="K146" s="58">
        <v>0</v>
      </c>
      <c r="L146" s="38">
        <f t="shared" si="6"/>
        <v>120</v>
      </c>
      <c r="M146" s="38">
        <f t="shared" si="7"/>
        <v>1</v>
      </c>
      <c r="N146" s="38">
        <f t="shared" si="8"/>
        <v>120</v>
      </c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</row>
    <row r="147" spans="1:37" s="1" customFormat="1" ht="13.9" customHeight="1" x14ac:dyDescent="0.2">
      <c r="A147" s="58">
        <v>135</v>
      </c>
      <c r="B147" s="1" t="s">
        <v>256</v>
      </c>
      <c r="C147" s="22" t="s">
        <v>255</v>
      </c>
      <c r="E147" s="1" t="s">
        <v>689</v>
      </c>
      <c r="F147" s="1" t="s">
        <v>70</v>
      </c>
      <c r="G147" s="58">
        <v>0</v>
      </c>
      <c r="H147" s="58">
        <v>118</v>
      </c>
      <c r="I147" s="58">
        <v>0</v>
      </c>
      <c r="J147" s="58">
        <v>0</v>
      </c>
      <c r="K147" s="58">
        <v>0</v>
      </c>
      <c r="L147" s="38">
        <f t="shared" si="6"/>
        <v>118</v>
      </c>
      <c r="M147" s="38">
        <f t="shared" si="7"/>
        <v>1</v>
      </c>
      <c r="N147" s="38">
        <f t="shared" si="8"/>
        <v>118</v>
      </c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</row>
    <row r="148" spans="1:37" s="1" customFormat="1" ht="13.9" customHeight="1" x14ac:dyDescent="0.2">
      <c r="A148" s="58">
        <v>136</v>
      </c>
      <c r="B148" s="1" t="s">
        <v>216</v>
      </c>
      <c r="C148" s="22" t="s">
        <v>215</v>
      </c>
      <c r="E148" s="1" t="s">
        <v>689</v>
      </c>
      <c r="F148" s="1" t="s">
        <v>70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38">
        <f t="shared" si="6"/>
        <v>0</v>
      </c>
      <c r="M148" s="38">
        <f t="shared" si="7"/>
        <v>0</v>
      </c>
      <c r="N148" s="38">
        <f t="shared" si="8"/>
        <v>0</v>
      </c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</row>
    <row r="149" spans="1:37" s="1" customFormat="1" ht="13.9" customHeight="1" x14ac:dyDescent="0.2">
      <c r="A149" s="58">
        <v>137</v>
      </c>
      <c r="B149" s="1" t="s">
        <v>220</v>
      </c>
      <c r="C149" s="22" t="s">
        <v>219</v>
      </c>
      <c r="E149" s="1" t="s">
        <v>688</v>
      </c>
      <c r="F149" s="1" t="s">
        <v>70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38">
        <f t="shared" si="6"/>
        <v>0</v>
      </c>
      <c r="M149" s="38">
        <f t="shared" si="7"/>
        <v>0</v>
      </c>
      <c r="N149" s="38">
        <f t="shared" si="8"/>
        <v>0</v>
      </c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</row>
    <row r="150" spans="1:37" s="1" customFormat="1" ht="13.9" customHeight="1" x14ac:dyDescent="0.2">
      <c r="A150" s="58">
        <v>138</v>
      </c>
      <c r="B150" s="1" t="s">
        <v>426</v>
      </c>
      <c r="C150" s="22" t="s">
        <v>425</v>
      </c>
      <c r="E150" s="1" t="s">
        <v>683</v>
      </c>
      <c r="F150" s="1" t="s">
        <v>70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38">
        <f t="shared" si="6"/>
        <v>0</v>
      </c>
      <c r="M150" s="38">
        <f t="shared" si="7"/>
        <v>0</v>
      </c>
      <c r="N150" s="38">
        <f t="shared" si="8"/>
        <v>0</v>
      </c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</row>
    <row r="151" spans="1:37" s="1" customFormat="1" ht="13.9" customHeight="1" x14ac:dyDescent="0.2">
      <c r="A151" s="58">
        <v>139</v>
      </c>
      <c r="B151" s="1" t="s">
        <v>301</v>
      </c>
      <c r="C151" s="22" t="s">
        <v>300</v>
      </c>
      <c r="E151" s="1" t="s">
        <v>678</v>
      </c>
      <c r="F151" s="1" t="s">
        <v>70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38">
        <f t="shared" si="6"/>
        <v>0</v>
      </c>
      <c r="M151" s="38">
        <f t="shared" si="7"/>
        <v>0</v>
      </c>
      <c r="N151" s="38">
        <f t="shared" si="8"/>
        <v>0</v>
      </c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</row>
    <row r="152" spans="1:37" s="1" customFormat="1" ht="13.9" customHeight="1" x14ac:dyDescent="0.2">
      <c r="A152" s="58">
        <v>140</v>
      </c>
      <c r="B152" s="1" t="s">
        <v>108</v>
      </c>
      <c r="C152" s="22" t="s">
        <v>107</v>
      </c>
      <c r="E152" s="63" t="s">
        <v>671</v>
      </c>
      <c r="F152" s="63" t="s">
        <v>70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19">
        <f t="shared" si="6"/>
        <v>0</v>
      </c>
      <c r="M152" s="19">
        <f t="shared" si="7"/>
        <v>0</v>
      </c>
      <c r="N152" s="19">
        <f t="shared" si="8"/>
        <v>0</v>
      </c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</row>
    <row r="153" spans="1:37" s="1" customFormat="1" ht="13.9" customHeight="1" x14ac:dyDescent="0.2">
      <c r="A153" s="58">
        <v>141</v>
      </c>
      <c r="B153" s="1" t="s">
        <v>265</v>
      </c>
      <c r="C153" s="22" t="s">
        <v>264</v>
      </c>
      <c r="E153" s="1" t="s">
        <v>676</v>
      </c>
      <c r="F153" s="1" t="s">
        <v>70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38">
        <f t="shared" si="6"/>
        <v>0</v>
      </c>
      <c r="M153" s="38">
        <f t="shared" si="7"/>
        <v>0</v>
      </c>
      <c r="N153" s="38">
        <f t="shared" si="8"/>
        <v>0</v>
      </c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</row>
    <row r="154" spans="1:37" s="1" customFormat="1" ht="13.9" customHeight="1" x14ac:dyDescent="0.2">
      <c r="A154" s="58">
        <v>142</v>
      </c>
      <c r="B154" s="1" t="s">
        <v>87</v>
      </c>
      <c r="C154" s="22" t="s">
        <v>86</v>
      </c>
      <c r="E154" s="1" t="s">
        <v>670</v>
      </c>
      <c r="F154" s="1" t="s">
        <v>70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38">
        <f t="shared" si="6"/>
        <v>0</v>
      </c>
      <c r="M154" s="38">
        <f t="shared" si="7"/>
        <v>0</v>
      </c>
      <c r="N154" s="38">
        <f t="shared" si="8"/>
        <v>0</v>
      </c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</row>
    <row r="155" spans="1:37" s="1" customFormat="1" ht="13.9" customHeight="1" x14ac:dyDescent="0.2">
      <c r="A155" s="58">
        <v>143</v>
      </c>
      <c r="B155" s="1" t="s">
        <v>226</v>
      </c>
      <c r="C155" s="22" t="s">
        <v>225</v>
      </c>
      <c r="E155" s="1" t="s">
        <v>688</v>
      </c>
      <c r="F155" s="1" t="s">
        <v>70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38">
        <f t="shared" si="6"/>
        <v>0</v>
      </c>
      <c r="M155" s="38">
        <f t="shared" si="7"/>
        <v>0</v>
      </c>
      <c r="N155" s="38">
        <f t="shared" si="8"/>
        <v>0</v>
      </c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</row>
    <row r="156" spans="1:37" s="1" customFormat="1" ht="13.9" customHeight="1" x14ac:dyDescent="0.2">
      <c r="A156" s="58">
        <v>144</v>
      </c>
      <c r="B156" s="1" t="s">
        <v>122</v>
      </c>
      <c r="C156" s="22" t="s">
        <v>121</v>
      </c>
      <c r="E156" s="1" t="s">
        <v>671</v>
      </c>
      <c r="F156" s="1" t="s">
        <v>70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38">
        <f t="shared" si="6"/>
        <v>0</v>
      </c>
      <c r="M156" s="38">
        <f t="shared" si="7"/>
        <v>0</v>
      </c>
      <c r="N156" s="38">
        <f t="shared" si="8"/>
        <v>0</v>
      </c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</row>
    <row r="157" spans="1:37" s="1" customFormat="1" ht="13.9" customHeight="1" x14ac:dyDescent="0.2">
      <c r="A157" s="58">
        <v>145</v>
      </c>
      <c r="B157" s="1" t="s">
        <v>39</v>
      </c>
      <c r="C157" s="22" t="s">
        <v>38</v>
      </c>
      <c r="E157" s="1" t="s">
        <v>666</v>
      </c>
      <c r="F157" s="1" t="s">
        <v>70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38">
        <f t="shared" si="6"/>
        <v>0</v>
      </c>
      <c r="M157" s="38">
        <f t="shared" si="7"/>
        <v>0</v>
      </c>
      <c r="N157" s="38">
        <f t="shared" si="8"/>
        <v>0</v>
      </c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</row>
    <row r="158" spans="1:37" s="1" customFormat="1" ht="13.9" customHeight="1" x14ac:dyDescent="0.2">
      <c r="A158" s="58">
        <v>146</v>
      </c>
      <c r="B158" s="1" t="s">
        <v>329</v>
      </c>
      <c r="C158" s="22" t="s">
        <v>328</v>
      </c>
      <c r="E158" s="1" t="s">
        <v>678</v>
      </c>
      <c r="F158" s="1" t="s">
        <v>70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38">
        <f t="shared" si="6"/>
        <v>0</v>
      </c>
      <c r="M158" s="38">
        <f t="shared" si="7"/>
        <v>0</v>
      </c>
      <c r="N158" s="38">
        <f t="shared" si="8"/>
        <v>0</v>
      </c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</row>
    <row r="159" spans="1:37" s="1" customFormat="1" ht="13.9" customHeight="1" x14ac:dyDescent="0.2">
      <c r="A159" s="58">
        <v>147</v>
      </c>
      <c r="B159" s="1" t="s">
        <v>126</v>
      </c>
      <c r="C159" s="22" t="s">
        <v>125</v>
      </c>
      <c r="E159" s="1" t="s">
        <v>684</v>
      </c>
      <c r="F159" s="1" t="s">
        <v>70</v>
      </c>
      <c r="G159" s="58">
        <v>0</v>
      </c>
      <c r="H159" s="58"/>
      <c r="I159" s="58">
        <v>0</v>
      </c>
      <c r="J159" s="58">
        <v>0</v>
      </c>
      <c r="K159" s="58">
        <v>0</v>
      </c>
      <c r="L159" s="38">
        <f t="shared" si="6"/>
        <v>0</v>
      </c>
      <c r="M159" s="38">
        <f t="shared" si="7"/>
        <v>0</v>
      </c>
      <c r="N159" s="38">
        <f t="shared" si="8"/>
        <v>0</v>
      </c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</row>
    <row r="160" spans="1:37" s="1" customFormat="1" ht="13.9" customHeight="1" x14ac:dyDescent="0.2">
      <c r="A160" s="58">
        <v>148</v>
      </c>
      <c r="B160" s="1" t="s">
        <v>286</v>
      </c>
      <c r="C160" s="22" t="s">
        <v>285</v>
      </c>
      <c r="E160" s="63" t="s">
        <v>677</v>
      </c>
      <c r="F160" s="63" t="s">
        <v>70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19">
        <f t="shared" si="6"/>
        <v>0</v>
      </c>
      <c r="M160" s="19">
        <f t="shared" si="7"/>
        <v>0</v>
      </c>
      <c r="N160" s="19">
        <f t="shared" si="8"/>
        <v>0</v>
      </c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</row>
    <row r="161" spans="1:37" s="1" customFormat="1" ht="13.9" customHeight="1" x14ac:dyDescent="0.2">
      <c r="A161" s="58">
        <v>149</v>
      </c>
      <c r="B161" s="1" t="s">
        <v>438</v>
      </c>
      <c r="C161" s="22" t="s">
        <v>437</v>
      </c>
      <c r="E161" s="1" t="s">
        <v>683</v>
      </c>
      <c r="F161" s="1" t="s">
        <v>70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38">
        <f t="shared" si="6"/>
        <v>0</v>
      </c>
      <c r="M161" s="38">
        <f t="shared" si="7"/>
        <v>0</v>
      </c>
      <c r="N161" s="38">
        <f t="shared" si="8"/>
        <v>0</v>
      </c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</row>
    <row r="162" spans="1:37" s="1" customFormat="1" ht="13.9" customHeight="1" x14ac:dyDescent="0.2">
      <c r="A162" s="58">
        <v>150</v>
      </c>
      <c r="B162" s="1" t="s">
        <v>248</v>
      </c>
      <c r="C162" s="22" t="s">
        <v>247</v>
      </c>
      <c r="E162" s="1" t="s">
        <v>689</v>
      </c>
      <c r="F162" s="1" t="s">
        <v>70</v>
      </c>
      <c r="G162" s="58">
        <v>0</v>
      </c>
      <c r="H162" s="58">
        <v>0</v>
      </c>
      <c r="I162" s="58"/>
      <c r="J162" s="58">
        <v>0</v>
      </c>
      <c r="K162" s="58">
        <v>0</v>
      </c>
      <c r="L162" s="38">
        <f t="shared" si="6"/>
        <v>0</v>
      </c>
      <c r="M162" s="38">
        <f t="shared" si="7"/>
        <v>0</v>
      </c>
      <c r="N162" s="38">
        <f t="shared" si="8"/>
        <v>0</v>
      </c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</row>
    <row r="163" spans="1:37" s="1" customFormat="1" ht="13.9" customHeight="1" x14ac:dyDescent="0.2">
      <c r="A163" s="58">
        <v>151</v>
      </c>
      <c r="B163" s="1" t="s">
        <v>99</v>
      </c>
      <c r="C163" s="22" t="s">
        <v>98</v>
      </c>
      <c r="E163" s="1" t="s">
        <v>670</v>
      </c>
      <c r="F163" s="1" t="s">
        <v>70</v>
      </c>
      <c r="G163" s="58">
        <v>0</v>
      </c>
      <c r="H163" s="58">
        <v>0</v>
      </c>
      <c r="I163" s="58">
        <v>0</v>
      </c>
      <c r="J163" s="58"/>
      <c r="K163" s="58">
        <v>0</v>
      </c>
      <c r="L163" s="38">
        <f t="shared" si="6"/>
        <v>0</v>
      </c>
      <c r="M163" s="38">
        <f t="shared" si="7"/>
        <v>0</v>
      </c>
      <c r="N163" s="38">
        <f t="shared" si="8"/>
        <v>0</v>
      </c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</row>
    <row r="164" spans="1:37" s="1" customFormat="1" ht="13.9" customHeight="1" x14ac:dyDescent="0.2">
      <c r="A164" s="58">
        <v>152</v>
      </c>
      <c r="B164" s="1" t="s">
        <v>66</v>
      </c>
      <c r="C164" s="22" t="s">
        <v>65</v>
      </c>
      <c r="E164" s="1" t="s">
        <v>667</v>
      </c>
      <c r="F164" s="1" t="s">
        <v>70</v>
      </c>
      <c r="G164" s="58">
        <v>0</v>
      </c>
      <c r="H164" s="58"/>
      <c r="I164" s="58">
        <v>0</v>
      </c>
      <c r="J164" s="58"/>
      <c r="K164" s="58">
        <v>0</v>
      </c>
      <c r="L164" s="38">
        <f t="shared" si="6"/>
        <v>0</v>
      </c>
      <c r="M164" s="38">
        <f t="shared" si="7"/>
        <v>0</v>
      </c>
      <c r="N164" s="38">
        <f t="shared" si="8"/>
        <v>0</v>
      </c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</row>
    <row r="165" spans="1:37" s="1" customFormat="1" ht="13.9" customHeight="1" x14ac:dyDescent="0.2">
      <c r="A165" s="58">
        <v>153</v>
      </c>
      <c r="B165" s="1" t="s">
        <v>400</v>
      </c>
      <c r="C165" s="22" t="s">
        <v>399</v>
      </c>
      <c r="E165" s="1" t="s">
        <v>681</v>
      </c>
      <c r="F165" s="1" t="s">
        <v>70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38">
        <f t="shared" si="6"/>
        <v>0</v>
      </c>
      <c r="M165" s="38">
        <f t="shared" si="7"/>
        <v>0</v>
      </c>
      <c r="N165" s="38">
        <f t="shared" si="8"/>
        <v>0</v>
      </c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</row>
    <row r="166" spans="1:37" s="1" customFormat="1" ht="13.9" customHeight="1" x14ac:dyDescent="0.2">
      <c r="A166" s="58">
        <v>154</v>
      </c>
      <c r="C166" s="22" t="s">
        <v>70</v>
      </c>
      <c r="E166" s="63" t="s">
        <v>456</v>
      </c>
      <c r="F166" s="63" t="s">
        <v>70</v>
      </c>
      <c r="G166" s="24"/>
      <c r="H166" s="24"/>
      <c r="I166" s="24"/>
      <c r="J166" s="24"/>
      <c r="K166" s="24"/>
      <c r="L166" s="19">
        <f t="shared" si="6"/>
        <v>0</v>
      </c>
      <c r="M166" s="19">
        <f t="shared" si="7"/>
        <v>0</v>
      </c>
      <c r="N166" s="19">
        <f t="shared" si="8"/>
        <v>0</v>
      </c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</row>
    <row r="167" spans="1:37" s="1" customFormat="1" ht="13.9" customHeight="1" x14ac:dyDescent="0.2">
      <c r="A167" s="58">
        <v>155</v>
      </c>
      <c r="C167" s="22" t="s">
        <v>70</v>
      </c>
      <c r="E167" s="1" t="s">
        <v>456</v>
      </c>
      <c r="F167" s="1" t="s">
        <v>70</v>
      </c>
      <c r="G167" s="58"/>
      <c r="H167" s="58"/>
      <c r="I167" s="58"/>
      <c r="J167" s="58"/>
      <c r="K167" s="58"/>
      <c r="L167" s="38">
        <f t="shared" si="6"/>
        <v>0</v>
      </c>
      <c r="M167" s="38">
        <f t="shared" si="7"/>
        <v>0</v>
      </c>
      <c r="N167" s="38">
        <f t="shared" si="8"/>
        <v>0</v>
      </c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</row>
    <row r="168" spans="1:37" s="1" customFormat="1" ht="13.9" customHeight="1" x14ac:dyDescent="0.2">
      <c r="A168" s="58">
        <v>156</v>
      </c>
      <c r="C168" s="22" t="s">
        <v>70</v>
      </c>
      <c r="E168" s="1" t="s">
        <v>456</v>
      </c>
      <c r="F168" s="1" t="s">
        <v>70</v>
      </c>
      <c r="G168" s="58"/>
      <c r="H168" s="58"/>
      <c r="I168" s="58"/>
      <c r="J168" s="58"/>
      <c r="K168" s="58"/>
      <c r="L168" s="38">
        <f t="shared" si="6"/>
        <v>0</v>
      </c>
      <c r="M168" s="38">
        <f t="shared" si="7"/>
        <v>0</v>
      </c>
      <c r="N168" s="38">
        <f t="shared" si="8"/>
        <v>0</v>
      </c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</row>
    <row r="169" spans="1:37" s="1" customFormat="1" ht="13.9" customHeight="1" x14ac:dyDescent="0.2">
      <c r="A169" s="58">
        <v>157</v>
      </c>
      <c r="C169" s="22" t="s">
        <v>70</v>
      </c>
      <c r="E169" s="1" t="s">
        <v>668</v>
      </c>
      <c r="F169" s="1" t="s">
        <v>70</v>
      </c>
      <c r="G169" s="58">
        <v>0</v>
      </c>
      <c r="H169" s="58"/>
      <c r="I169" s="58">
        <v>0</v>
      </c>
      <c r="J169" s="58">
        <v>0</v>
      </c>
      <c r="K169" s="58">
        <v>0</v>
      </c>
      <c r="L169" s="38">
        <f t="shared" si="6"/>
        <v>0</v>
      </c>
      <c r="M169" s="38">
        <f t="shared" si="7"/>
        <v>0</v>
      </c>
      <c r="N169" s="38">
        <f t="shared" si="8"/>
        <v>0</v>
      </c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</row>
    <row r="170" spans="1:37" s="1" customFormat="1" ht="13.9" customHeight="1" x14ac:dyDescent="0.2">
      <c r="A170" s="58">
        <v>158</v>
      </c>
      <c r="C170" s="22" t="s">
        <v>70</v>
      </c>
      <c r="E170" s="1" t="s">
        <v>668</v>
      </c>
      <c r="F170" s="1" t="s">
        <v>70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38">
        <f t="shared" si="6"/>
        <v>0</v>
      </c>
      <c r="M170" s="38">
        <f t="shared" si="7"/>
        <v>0</v>
      </c>
      <c r="N170" s="38">
        <f t="shared" si="8"/>
        <v>0</v>
      </c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</row>
    <row r="171" spans="1:37" s="1" customFormat="1" ht="13.9" customHeight="1" x14ac:dyDescent="0.2">
      <c r="A171" s="58">
        <v>159</v>
      </c>
      <c r="C171" s="22" t="s">
        <v>70</v>
      </c>
      <c r="E171" s="1" t="s">
        <v>457</v>
      </c>
      <c r="F171" s="1" t="s">
        <v>70</v>
      </c>
      <c r="G171" s="58"/>
      <c r="H171" s="58"/>
      <c r="I171" s="58"/>
      <c r="J171" s="58"/>
      <c r="K171" s="58"/>
      <c r="L171" s="38">
        <f t="shared" si="6"/>
        <v>0</v>
      </c>
      <c r="M171" s="38">
        <f t="shared" si="7"/>
        <v>0</v>
      </c>
      <c r="N171" s="38">
        <f t="shared" si="8"/>
        <v>0</v>
      </c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</row>
    <row r="172" spans="1:37" s="1" customFormat="1" ht="13.9" customHeight="1" x14ac:dyDescent="0.2">
      <c r="A172" s="58">
        <v>160</v>
      </c>
      <c r="C172" s="22" t="s">
        <v>70</v>
      </c>
      <c r="E172" s="63" t="s">
        <v>457</v>
      </c>
      <c r="F172" s="63" t="s">
        <v>70</v>
      </c>
      <c r="G172" s="24"/>
      <c r="H172" s="24"/>
      <c r="I172" s="24"/>
      <c r="J172" s="24"/>
      <c r="K172" s="24"/>
      <c r="L172" s="19">
        <f t="shared" si="6"/>
        <v>0</v>
      </c>
      <c r="M172" s="19">
        <f t="shared" si="7"/>
        <v>0</v>
      </c>
      <c r="N172" s="19">
        <f t="shared" si="8"/>
        <v>0</v>
      </c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</row>
    <row r="173" spans="1:37" s="1" customFormat="1" ht="13.9" customHeight="1" x14ac:dyDescent="0.2">
      <c r="A173" s="58">
        <v>161</v>
      </c>
      <c r="C173" s="22" t="s">
        <v>70</v>
      </c>
      <c r="E173" s="63" t="s">
        <v>457</v>
      </c>
      <c r="F173" s="63" t="s">
        <v>70</v>
      </c>
      <c r="G173" s="24"/>
      <c r="H173" s="24"/>
      <c r="I173" s="24"/>
      <c r="J173" s="24"/>
      <c r="K173" s="24"/>
      <c r="L173" s="19">
        <f t="shared" si="6"/>
        <v>0</v>
      </c>
      <c r="M173" s="19">
        <f t="shared" si="7"/>
        <v>0</v>
      </c>
      <c r="N173" s="19">
        <f t="shared" si="8"/>
        <v>0</v>
      </c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</row>
    <row r="174" spans="1:37" s="1" customFormat="1" ht="13.9" customHeight="1" x14ac:dyDescent="0.2">
      <c r="A174" s="58">
        <v>162</v>
      </c>
      <c r="C174" s="22" t="s">
        <v>70</v>
      </c>
      <c r="E174" s="1" t="s">
        <v>668</v>
      </c>
      <c r="F174" s="1" t="s">
        <v>70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38">
        <f t="shared" si="6"/>
        <v>0</v>
      </c>
      <c r="M174" s="38">
        <f t="shared" si="7"/>
        <v>0</v>
      </c>
      <c r="N174" s="38">
        <f t="shared" si="8"/>
        <v>0</v>
      </c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</row>
    <row r="175" spans="1:37" s="1" customFormat="1" ht="13.9" customHeight="1" x14ac:dyDescent="0.2">
      <c r="A175" s="58">
        <v>163</v>
      </c>
      <c r="C175" s="22" t="s">
        <v>70</v>
      </c>
      <c r="E175" s="1" t="s">
        <v>668</v>
      </c>
      <c r="F175" s="1" t="s">
        <v>70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38">
        <f t="shared" si="6"/>
        <v>0</v>
      </c>
      <c r="M175" s="38">
        <f t="shared" si="7"/>
        <v>0</v>
      </c>
      <c r="N175" s="38">
        <f t="shared" si="8"/>
        <v>0</v>
      </c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</row>
    <row r="176" spans="1:37" s="1" customFormat="1" ht="13.9" customHeight="1" x14ac:dyDescent="0.2">
      <c r="A176" s="58">
        <v>164</v>
      </c>
      <c r="C176" s="22" t="s">
        <v>70</v>
      </c>
      <c r="E176" s="1" t="s">
        <v>458</v>
      </c>
      <c r="F176" s="1" t="s">
        <v>70</v>
      </c>
      <c r="G176" s="58"/>
      <c r="H176" s="58"/>
      <c r="I176" s="58"/>
      <c r="J176" s="58"/>
      <c r="K176" s="58"/>
      <c r="L176" s="38">
        <f t="shared" si="6"/>
        <v>0</v>
      </c>
      <c r="M176" s="38">
        <f t="shared" si="7"/>
        <v>0</v>
      </c>
      <c r="N176" s="38">
        <f t="shared" si="8"/>
        <v>0</v>
      </c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</row>
    <row r="177" spans="1:37" s="1" customFormat="1" ht="13.9" customHeight="1" x14ac:dyDescent="0.2">
      <c r="A177" s="58">
        <v>165</v>
      </c>
      <c r="C177" s="22" t="s">
        <v>70</v>
      </c>
      <c r="E177" s="1" t="s">
        <v>458</v>
      </c>
      <c r="F177" s="1" t="s">
        <v>70</v>
      </c>
      <c r="G177" s="58"/>
      <c r="H177" s="58"/>
      <c r="I177" s="58"/>
      <c r="J177" s="58"/>
      <c r="K177" s="58"/>
      <c r="L177" s="38">
        <f t="shared" si="6"/>
        <v>0</v>
      </c>
      <c r="M177" s="38">
        <f t="shared" si="7"/>
        <v>0</v>
      </c>
      <c r="N177" s="38">
        <f t="shared" si="8"/>
        <v>0</v>
      </c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</row>
    <row r="178" spans="1:37" s="1" customFormat="1" ht="13.9" customHeight="1" x14ac:dyDescent="0.2">
      <c r="A178" s="58">
        <v>166</v>
      </c>
      <c r="C178" s="22" t="s">
        <v>70</v>
      </c>
      <c r="E178" s="1" t="s">
        <v>458</v>
      </c>
      <c r="F178" s="1" t="s">
        <v>70</v>
      </c>
      <c r="G178" s="58"/>
      <c r="H178" s="58"/>
      <c r="I178" s="58"/>
      <c r="J178" s="58"/>
      <c r="K178" s="58"/>
      <c r="L178" s="38">
        <f t="shared" si="6"/>
        <v>0</v>
      </c>
      <c r="M178" s="38">
        <f t="shared" si="7"/>
        <v>0</v>
      </c>
      <c r="N178" s="38">
        <f t="shared" si="8"/>
        <v>0</v>
      </c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</row>
    <row r="179" spans="1:37" s="1" customFormat="1" ht="13.9" customHeight="1" x14ac:dyDescent="0.2">
      <c r="A179" s="58">
        <v>167</v>
      </c>
      <c r="C179" s="22" t="s">
        <v>70</v>
      </c>
      <c r="E179" s="1" t="s">
        <v>459</v>
      </c>
      <c r="F179" s="1" t="s">
        <v>70</v>
      </c>
      <c r="G179" s="58"/>
      <c r="H179" s="58"/>
      <c r="I179" s="58"/>
      <c r="J179" s="58"/>
      <c r="K179" s="58"/>
      <c r="L179" s="38">
        <f t="shared" si="6"/>
        <v>0</v>
      </c>
      <c r="M179" s="38">
        <f t="shared" si="7"/>
        <v>0</v>
      </c>
      <c r="N179" s="38">
        <f t="shared" si="8"/>
        <v>0</v>
      </c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</row>
    <row r="180" spans="1:37" s="1" customFormat="1" ht="13.9" customHeight="1" x14ac:dyDescent="0.2">
      <c r="A180" s="58">
        <v>168</v>
      </c>
      <c r="C180" s="22" t="s">
        <v>70</v>
      </c>
      <c r="E180" s="1" t="s">
        <v>459</v>
      </c>
      <c r="F180" s="1" t="s">
        <v>70</v>
      </c>
      <c r="G180" s="58"/>
      <c r="H180" s="58"/>
      <c r="I180" s="58"/>
      <c r="J180" s="58"/>
      <c r="K180" s="58"/>
      <c r="L180" s="38">
        <f t="shared" si="6"/>
        <v>0</v>
      </c>
      <c r="M180" s="38">
        <f t="shared" si="7"/>
        <v>0</v>
      </c>
      <c r="N180" s="38">
        <f t="shared" si="8"/>
        <v>0</v>
      </c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</row>
    <row r="181" spans="1:37" s="1" customFormat="1" ht="13.9" customHeight="1" x14ac:dyDescent="0.2">
      <c r="A181" s="58">
        <v>169</v>
      </c>
      <c r="C181" s="22" t="s">
        <v>70</v>
      </c>
      <c r="E181" s="1" t="s">
        <v>459</v>
      </c>
      <c r="F181" s="1" t="s">
        <v>70</v>
      </c>
      <c r="G181" s="58"/>
      <c r="H181" s="58"/>
      <c r="I181" s="58"/>
      <c r="J181" s="58"/>
      <c r="K181" s="58"/>
      <c r="L181" s="38">
        <f t="shared" si="6"/>
        <v>0</v>
      </c>
      <c r="M181" s="38">
        <f t="shared" si="7"/>
        <v>0</v>
      </c>
      <c r="N181" s="38">
        <f t="shared" si="8"/>
        <v>0</v>
      </c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</row>
    <row r="182" spans="1:37" s="1" customFormat="1" ht="13.9" customHeight="1" x14ac:dyDescent="0.2">
      <c r="A182" s="58">
        <v>170</v>
      </c>
      <c r="C182" s="22" t="s">
        <v>70</v>
      </c>
      <c r="E182" s="1" t="s">
        <v>460</v>
      </c>
      <c r="F182" s="1" t="s">
        <v>70</v>
      </c>
      <c r="G182" s="58"/>
      <c r="H182" s="58"/>
      <c r="I182" s="58"/>
      <c r="J182" s="58"/>
      <c r="K182" s="58"/>
      <c r="L182" s="38">
        <f t="shared" si="6"/>
        <v>0</v>
      </c>
      <c r="M182" s="38">
        <f t="shared" si="7"/>
        <v>0</v>
      </c>
      <c r="N182" s="38">
        <f t="shared" si="8"/>
        <v>0</v>
      </c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</row>
    <row r="183" spans="1:37" s="1" customFormat="1" ht="13.9" customHeight="1" x14ac:dyDescent="0.2">
      <c r="A183" s="58">
        <v>171</v>
      </c>
      <c r="C183" s="22" t="s">
        <v>70</v>
      </c>
      <c r="E183" s="63" t="s">
        <v>460</v>
      </c>
      <c r="F183" s="63" t="s">
        <v>70</v>
      </c>
      <c r="G183" s="24"/>
      <c r="H183" s="24"/>
      <c r="I183" s="24"/>
      <c r="J183" s="24"/>
      <c r="K183" s="24"/>
      <c r="L183" s="19">
        <f t="shared" si="6"/>
        <v>0</v>
      </c>
      <c r="M183" s="19">
        <f t="shared" si="7"/>
        <v>0</v>
      </c>
      <c r="N183" s="19">
        <f t="shared" si="8"/>
        <v>0</v>
      </c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</row>
    <row r="184" spans="1:37" s="1" customFormat="1" ht="13.9" customHeight="1" x14ac:dyDescent="0.2">
      <c r="A184" s="58">
        <v>172</v>
      </c>
      <c r="C184" s="22" t="s">
        <v>70</v>
      </c>
      <c r="E184" s="1" t="s">
        <v>460</v>
      </c>
      <c r="F184" s="1" t="s">
        <v>70</v>
      </c>
      <c r="G184" s="58"/>
      <c r="H184" s="58"/>
      <c r="I184" s="58"/>
      <c r="J184" s="58"/>
      <c r="K184" s="58"/>
      <c r="L184" s="38">
        <f t="shared" si="6"/>
        <v>0</v>
      </c>
      <c r="M184" s="38">
        <f t="shared" si="7"/>
        <v>0</v>
      </c>
      <c r="N184" s="38">
        <f t="shared" si="8"/>
        <v>0</v>
      </c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</row>
    <row r="185" spans="1:37" s="1" customFormat="1" ht="13.9" customHeight="1" x14ac:dyDescent="0.2">
      <c r="A185" s="58">
        <v>173</v>
      </c>
      <c r="C185" s="22" t="s">
        <v>70</v>
      </c>
      <c r="E185" s="1" t="s">
        <v>668</v>
      </c>
      <c r="F185" s="1" t="s">
        <v>70</v>
      </c>
      <c r="G185" s="58">
        <v>0</v>
      </c>
      <c r="H185" s="58">
        <v>0</v>
      </c>
      <c r="I185" s="58">
        <v>0</v>
      </c>
      <c r="J185" s="58">
        <v>0</v>
      </c>
      <c r="K185" s="58">
        <v>0</v>
      </c>
      <c r="L185" s="38">
        <f t="shared" si="6"/>
        <v>0</v>
      </c>
      <c r="M185" s="38">
        <f t="shared" si="7"/>
        <v>0</v>
      </c>
      <c r="N185" s="38">
        <f t="shared" si="8"/>
        <v>0</v>
      </c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</row>
    <row r="186" spans="1:37" s="1" customFormat="1" ht="13.9" customHeight="1" x14ac:dyDescent="0.2">
      <c r="A186" s="58">
        <v>174</v>
      </c>
      <c r="C186" s="22" t="s">
        <v>70</v>
      </c>
      <c r="E186" s="1" t="s">
        <v>461</v>
      </c>
      <c r="F186" s="1" t="s">
        <v>70</v>
      </c>
      <c r="G186" s="58"/>
      <c r="H186" s="58"/>
      <c r="I186" s="58"/>
      <c r="J186" s="58"/>
      <c r="K186" s="58"/>
      <c r="L186" s="38">
        <f t="shared" si="6"/>
        <v>0</v>
      </c>
      <c r="M186" s="38">
        <f t="shared" si="7"/>
        <v>0</v>
      </c>
      <c r="N186" s="38">
        <f t="shared" si="8"/>
        <v>0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</row>
    <row r="187" spans="1:37" s="1" customFormat="1" ht="13.9" customHeight="1" x14ac:dyDescent="0.2">
      <c r="A187" s="58">
        <v>175</v>
      </c>
      <c r="C187" s="22" t="s">
        <v>70</v>
      </c>
      <c r="E187" s="63" t="s">
        <v>461</v>
      </c>
      <c r="F187" s="63" t="s">
        <v>70</v>
      </c>
      <c r="G187" s="24"/>
      <c r="H187" s="24"/>
      <c r="I187" s="24"/>
      <c r="J187" s="24"/>
      <c r="K187" s="24"/>
      <c r="L187" s="19">
        <f t="shared" si="6"/>
        <v>0</v>
      </c>
      <c r="M187" s="19">
        <f t="shared" si="7"/>
        <v>0</v>
      </c>
      <c r="N187" s="19">
        <f t="shared" si="8"/>
        <v>0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</row>
    <row r="188" spans="1:37" s="1" customFormat="1" ht="13.9" customHeight="1" x14ac:dyDescent="0.2">
      <c r="A188" s="58">
        <v>176</v>
      </c>
      <c r="C188" s="22" t="s">
        <v>70</v>
      </c>
      <c r="E188" s="1" t="s">
        <v>461</v>
      </c>
      <c r="F188" s="1" t="s">
        <v>70</v>
      </c>
      <c r="G188" s="58"/>
      <c r="H188" s="58"/>
      <c r="I188" s="58"/>
      <c r="J188" s="58"/>
      <c r="K188" s="58"/>
      <c r="L188" s="38">
        <f t="shared" si="6"/>
        <v>0</v>
      </c>
      <c r="M188" s="38">
        <f t="shared" si="7"/>
        <v>0</v>
      </c>
      <c r="N188" s="38">
        <f t="shared" si="8"/>
        <v>0</v>
      </c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</row>
    <row r="189" spans="1:37" s="1" customFormat="1" ht="13.9" customHeight="1" x14ac:dyDescent="0.2">
      <c r="A189" s="58">
        <v>177</v>
      </c>
      <c r="C189" s="22" t="s">
        <v>70</v>
      </c>
      <c r="E189" s="1" t="s">
        <v>668</v>
      </c>
      <c r="F189" s="1" t="s">
        <v>70</v>
      </c>
      <c r="G189" s="58">
        <v>0</v>
      </c>
      <c r="H189" s="58">
        <v>0</v>
      </c>
      <c r="I189" s="58">
        <v>0</v>
      </c>
      <c r="J189" s="58"/>
      <c r="K189" s="58">
        <v>0</v>
      </c>
      <c r="L189" s="38">
        <f t="shared" si="6"/>
        <v>0</v>
      </c>
      <c r="M189" s="38">
        <f t="shared" si="7"/>
        <v>0</v>
      </c>
      <c r="N189" s="38">
        <f t="shared" si="8"/>
        <v>0</v>
      </c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</row>
    <row r="190" spans="1:37" s="1" customFormat="1" ht="13.9" customHeight="1" x14ac:dyDescent="0.2">
      <c r="A190" s="58">
        <v>178</v>
      </c>
      <c r="C190" s="22" t="s">
        <v>70</v>
      </c>
      <c r="E190" s="63" t="s">
        <v>462</v>
      </c>
      <c r="F190" s="63" t="s">
        <v>70</v>
      </c>
      <c r="G190" s="24"/>
      <c r="H190" s="24"/>
      <c r="I190" s="24"/>
      <c r="J190" s="24"/>
      <c r="K190" s="24"/>
      <c r="L190" s="19">
        <f t="shared" si="6"/>
        <v>0</v>
      </c>
      <c r="M190" s="19">
        <f t="shared" si="7"/>
        <v>0</v>
      </c>
      <c r="N190" s="19">
        <f t="shared" si="8"/>
        <v>0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</row>
    <row r="191" spans="1:37" s="1" customFormat="1" ht="13.9" customHeight="1" x14ac:dyDescent="0.2">
      <c r="A191" s="58">
        <v>179</v>
      </c>
      <c r="C191" s="22" t="s">
        <v>70</v>
      </c>
      <c r="E191" s="1" t="s">
        <v>462</v>
      </c>
      <c r="F191" s="1" t="s">
        <v>70</v>
      </c>
      <c r="G191" s="58"/>
      <c r="H191" s="58"/>
      <c r="I191" s="58"/>
      <c r="J191" s="58"/>
      <c r="K191" s="58"/>
      <c r="L191" s="38">
        <f t="shared" si="6"/>
        <v>0</v>
      </c>
      <c r="M191" s="38">
        <f t="shared" si="7"/>
        <v>0</v>
      </c>
      <c r="N191" s="38">
        <f t="shared" si="8"/>
        <v>0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</row>
    <row r="192" spans="1:37" s="1" customFormat="1" ht="13.9" customHeight="1" x14ac:dyDescent="0.2">
      <c r="A192" s="58">
        <v>180</v>
      </c>
      <c r="C192" s="22" t="s">
        <v>70</v>
      </c>
      <c r="E192" s="1" t="s">
        <v>462</v>
      </c>
      <c r="F192" s="1" t="s">
        <v>70</v>
      </c>
      <c r="G192" s="58"/>
      <c r="H192" s="58"/>
      <c r="I192" s="58"/>
      <c r="J192" s="58"/>
      <c r="K192" s="58"/>
      <c r="L192" s="38">
        <f t="shared" si="6"/>
        <v>0</v>
      </c>
      <c r="M192" s="38">
        <f t="shared" si="7"/>
        <v>0</v>
      </c>
      <c r="N192" s="38">
        <f t="shared" si="8"/>
        <v>0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</row>
    <row r="193" spans="1:37" s="1" customFormat="1" ht="13.9" customHeight="1" x14ac:dyDescent="0.2">
      <c r="A193" s="58">
        <v>181</v>
      </c>
      <c r="C193" s="22" t="s">
        <v>70</v>
      </c>
      <c r="E193" s="1" t="s">
        <v>668</v>
      </c>
      <c r="F193" s="1" t="s">
        <v>70</v>
      </c>
      <c r="G193" s="58">
        <v>0</v>
      </c>
      <c r="H193" s="58">
        <v>0</v>
      </c>
      <c r="I193" s="58">
        <v>0</v>
      </c>
      <c r="J193" s="58">
        <v>0</v>
      </c>
      <c r="K193" s="58">
        <v>0</v>
      </c>
      <c r="L193" s="38">
        <f t="shared" si="6"/>
        <v>0</v>
      </c>
      <c r="M193" s="38">
        <f t="shared" si="7"/>
        <v>0</v>
      </c>
      <c r="N193" s="38">
        <f t="shared" si="8"/>
        <v>0</v>
      </c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</row>
    <row r="194" spans="1:37" s="1" customFormat="1" ht="13.9" customHeight="1" x14ac:dyDescent="0.2">
      <c r="A194" s="58">
        <v>182</v>
      </c>
      <c r="C194" s="22" t="s">
        <v>70</v>
      </c>
      <c r="E194" s="1" t="s">
        <v>668</v>
      </c>
      <c r="F194" s="1" t="s">
        <v>70</v>
      </c>
      <c r="G194" s="58">
        <v>0</v>
      </c>
      <c r="H194" s="58">
        <v>0</v>
      </c>
      <c r="I194" s="58">
        <v>0</v>
      </c>
      <c r="J194" s="58">
        <v>0</v>
      </c>
      <c r="K194" s="58">
        <v>0</v>
      </c>
      <c r="L194" s="38">
        <f t="shared" si="6"/>
        <v>0</v>
      </c>
      <c r="M194" s="38">
        <f t="shared" si="7"/>
        <v>0</v>
      </c>
      <c r="N194" s="38">
        <f t="shared" si="8"/>
        <v>0</v>
      </c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</row>
    <row r="195" spans="1:37" s="1" customFormat="1" ht="13.9" customHeight="1" x14ac:dyDescent="0.2">
      <c r="A195" s="58">
        <v>183</v>
      </c>
      <c r="C195" s="22" t="s">
        <v>70</v>
      </c>
      <c r="E195" s="1" t="s">
        <v>463</v>
      </c>
      <c r="F195" s="1" t="s">
        <v>70</v>
      </c>
      <c r="G195" s="58"/>
      <c r="H195" s="58"/>
      <c r="I195" s="58"/>
      <c r="J195" s="58"/>
      <c r="K195" s="58"/>
      <c r="L195" s="38">
        <f t="shared" si="6"/>
        <v>0</v>
      </c>
      <c r="M195" s="38">
        <f t="shared" si="7"/>
        <v>0</v>
      </c>
      <c r="N195" s="38">
        <f t="shared" si="8"/>
        <v>0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</row>
    <row r="196" spans="1:37" s="1" customFormat="1" ht="13.9" customHeight="1" x14ac:dyDescent="0.2">
      <c r="A196" s="58">
        <v>184</v>
      </c>
      <c r="C196" s="22" t="s">
        <v>70</v>
      </c>
      <c r="E196" s="1" t="s">
        <v>463</v>
      </c>
      <c r="F196" s="1" t="s">
        <v>70</v>
      </c>
      <c r="G196" s="58"/>
      <c r="H196" s="58"/>
      <c r="I196" s="58"/>
      <c r="J196" s="58"/>
      <c r="K196" s="58"/>
      <c r="L196" s="38">
        <f t="shared" si="6"/>
        <v>0</v>
      </c>
      <c r="M196" s="38">
        <f t="shared" si="7"/>
        <v>0</v>
      </c>
      <c r="N196" s="38">
        <f t="shared" si="8"/>
        <v>0</v>
      </c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</row>
    <row r="197" spans="1:37" s="1" customFormat="1" ht="13.9" customHeight="1" x14ac:dyDescent="0.2">
      <c r="A197" s="58">
        <v>185</v>
      </c>
      <c r="C197" s="22" t="s">
        <v>70</v>
      </c>
      <c r="E197" s="1" t="s">
        <v>463</v>
      </c>
      <c r="F197" s="1" t="s">
        <v>70</v>
      </c>
      <c r="G197" s="58"/>
      <c r="H197" s="58"/>
      <c r="I197" s="58"/>
      <c r="J197" s="58"/>
      <c r="K197" s="58"/>
      <c r="L197" s="38">
        <f t="shared" si="6"/>
        <v>0</v>
      </c>
      <c r="M197" s="38">
        <f t="shared" si="7"/>
        <v>0</v>
      </c>
      <c r="N197" s="38">
        <f t="shared" si="8"/>
        <v>0</v>
      </c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</row>
    <row r="198" spans="1:37" s="1" customFormat="1" ht="13.9" customHeight="1" x14ac:dyDescent="0.2">
      <c r="A198" s="58">
        <v>186</v>
      </c>
      <c r="C198" s="22" t="s">
        <v>70</v>
      </c>
      <c r="E198" s="1" t="s">
        <v>464</v>
      </c>
      <c r="F198" s="1" t="s">
        <v>70</v>
      </c>
      <c r="G198" s="58"/>
      <c r="H198" s="58"/>
      <c r="I198" s="58"/>
      <c r="J198" s="58"/>
      <c r="K198" s="58"/>
      <c r="L198" s="38">
        <f t="shared" si="6"/>
        <v>0</v>
      </c>
      <c r="M198" s="38">
        <f t="shared" si="7"/>
        <v>0</v>
      </c>
      <c r="N198" s="38">
        <f t="shared" si="8"/>
        <v>0</v>
      </c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</row>
    <row r="199" spans="1:37" s="1" customFormat="1" ht="13.9" customHeight="1" x14ac:dyDescent="0.2">
      <c r="A199" s="58">
        <v>187</v>
      </c>
      <c r="C199" s="22" t="s">
        <v>70</v>
      </c>
      <c r="E199" s="63" t="s">
        <v>464</v>
      </c>
      <c r="F199" s="63" t="s">
        <v>70</v>
      </c>
      <c r="G199" s="24"/>
      <c r="H199" s="24"/>
      <c r="I199" s="24"/>
      <c r="J199" s="24"/>
      <c r="K199" s="24"/>
      <c r="L199" s="19">
        <f t="shared" si="6"/>
        <v>0</v>
      </c>
      <c r="M199" s="19">
        <f t="shared" si="7"/>
        <v>0</v>
      </c>
      <c r="N199" s="19">
        <f t="shared" si="8"/>
        <v>0</v>
      </c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</row>
    <row r="200" spans="1:37" s="1" customFormat="1" ht="13.9" customHeight="1" x14ac:dyDescent="0.2">
      <c r="A200" s="58">
        <v>188</v>
      </c>
      <c r="C200" s="22" t="s">
        <v>70</v>
      </c>
      <c r="E200" s="63" t="s">
        <v>464</v>
      </c>
      <c r="F200" s="63" t="s">
        <v>70</v>
      </c>
      <c r="G200" s="24"/>
      <c r="H200" s="24"/>
      <c r="I200" s="24"/>
      <c r="J200" s="24"/>
      <c r="K200" s="24"/>
      <c r="L200" s="19">
        <f t="shared" si="6"/>
        <v>0</v>
      </c>
      <c r="M200" s="19">
        <f t="shared" si="7"/>
        <v>0</v>
      </c>
      <c r="N200" s="19">
        <f t="shared" si="8"/>
        <v>0</v>
      </c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</row>
    <row r="201" spans="1:37" s="1" customFormat="1" ht="13.9" customHeight="1" x14ac:dyDescent="0.2">
      <c r="A201" s="58">
        <v>189</v>
      </c>
      <c r="C201" s="22" t="s">
        <v>70</v>
      </c>
      <c r="E201" s="1" t="s">
        <v>668</v>
      </c>
      <c r="F201" s="1" t="s">
        <v>70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38">
        <f t="shared" si="6"/>
        <v>0</v>
      </c>
      <c r="M201" s="38">
        <f t="shared" si="7"/>
        <v>0</v>
      </c>
      <c r="N201" s="38">
        <f t="shared" si="8"/>
        <v>0</v>
      </c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</row>
    <row r="202" spans="1:37" s="1" customFormat="1" ht="13.9" customHeight="1" x14ac:dyDescent="0.2">
      <c r="A202" s="58">
        <v>190</v>
      </c>
      <c r="C202" s="22" t="s">
        <v>70</v>
      </c>
      <c r="E202" s="1" t="s">
        <v>668</v>
      </c>
      <c r="F202" s="1" t="s">
        <v>70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38">
        <f t="shared" si="6"/>
        <v>0</v>
      </c>
      <c r="M202" s="38">
        <f t="shared" si="7"/>
        <v>0</v>
      </c>
      <c r="N202" s="38">
        <f t="shared" si="8"/>
        <v>0</v>
      </c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</row>
    <row r="203" spans="1:37" s="1" customFormat="1" ht="13.9" customHeight="1" x14ac:dyDescent="0.2">
      <c r="A203" s="58">
        <v>191</v>
      </c>
      <c r="C203" s="22" t="s">
        <v>70</v>
      </c>
      <c r="E203" s="1" t="s">
        <v>465</v>
      </c>
      <c r="F203" s="1" t="s">
        <v>70</v>
      </c>
      <c r="G203" s="58"/>
      <c r="H203" s="58"/>
      <c r="I203" s="58"/>
      <c r="J203" s="58"/>
      <c r="K203" s="58"/>
      <c r="L203" s="38">
        <f t="shared" si="6"/>
        <v>0</v>
      </c>
      <c r="M203" s="38">
        <f t="shared" si="7"/>
        <v>0</v>
      </c>
      <c r="N203" s="38">
        <f t="shared" si="8"/>
        <v>0</v>
      </c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</row>
    <row r="204" spans="1:37" s="1" customFormat="1" ht="13.9" customHeight="1" x14ac:dyDescent="0.2">
      <c r="A204" s="58">
        <v>192</v>
      </c>
      <c r="C204" s="22" t="s">
        <v>70</v>
      </c>
      <c r="E204" s="1" t="s">
        <v>465</v>
      </c>
      <c r="F204" s="1" t="s">
        <v>70</v>
      </c>
      <c r="G204" s="58"/>
      <c r="H204" s="58"/>
      <c r="I204" s="58"/>
      <c r="J204" s="58"/>
      <c r="K204" s="58"/>
      <c r="L204" s="38">
        <f t="shared" si="6"/>
        <v>0</v>
      </c>
      <c r="M204" s="38">
        <f t="shared" si="7"/>
        <v>0</v>
      </c>
      <c r="N204" s="38">
        <f t="shared" si="8"/>
        <v>0</v>
      </c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</row>
    <row r="205" spans="1:37" s="1" customFormat="1" ht="13.9" customHeight="1" x14ac:dyDescent="0.2">
      <c r="A205" s="58">
        <v>193</v>
      </c>
      <c r="C205" s="22" t="s">
        <v>70</v>
      </c>
      <c r="E205" s="1" t="s">
        <v>465</v>
      </c>
      <c r="F205" s="1" t="s">
        <v>70</v>
      </c>
      <c r="G205" s="58"/>
      <c r="H205" s="58"/>
      <c r="I205" s="58"/>
      <c r="J205" s="58"/>
      <c r="K205" s="58"/>
      <c r="L205" s="38">
        <f t="shared" ref="L205:L268" si="9">SUM(G205:K205)</f>
        <v>0</v>
      </c>
      <c r="M205" s="38">
        <f t="shared" ref="M205:M254" si="10">COUNTIF(G205:K205, "&gt;0" )</f>
        <v>0</v>
      </c>
      <c r="N205" s="38">
        <f t="shared" ref="N205:N268" si="11">IF(M205=0,0,L205/M205)</f>
        <v>0</v>
      </c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</row>
    <row r="206" spans="1:37" s="1" customFormat="1" ht="13.9" customHeight="1" x14ac:dyDescent="0.2">
      <c r="A206" s="58">
        <v>194</v>
      </c>
      <c r="C206" s="22" t="s">
        <v>70</v>
      </c>
      <c r="E206" s="1" t="s">
        <v>466</v>
      </c>
      <c r="F206" s="1" t="s">
        <v>70</v>
      </c>
      <c r="G206" s="58"/>
      <c r="H206" s="58"/>
      <c r="I206" s="58"/>
      <c r="J206" s="58"/>
      <c r="K206" s="58"/>
      <c r="L206" s="38">
        <f t="shared" si="9"/>
        <v>0</v>
      </c>
      <c r="M206" s="38">
        <f t="shared" si="10"/>
        <v>0</v>
      </c>
      <c r="N206" s="38">
        <f t="shared" si="11"/>
        <v>0</v>
      </c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</row>
    <row r="207" spans="1:37" s="1" customFormat="1" ht="13.9" customHeight="1" x14ac:dyDescent="0.2">
      <c r="A207" s="58">
        <v>195</v>
      </c>
      <c r="C207" s="22" t="s">
        <v>70</v>
      </c>
      <c r="E207" s="63" t="s">
        <v>466</v>
      </c>
      <c r="F207" s="63" t="s">
        <v>70</v>
      </c>
      <c r="G207" s="24"/>
      <c r="H207" s="24"/>
      <c r="I207" s="24"/>
      <c r="J207" s="24"/>
      <c r="K207" s="24"/>
      <c r="L207" s="19">
        <f t="shared" si="9"/>
        <v>0</v>
      </c>
      <c r="M207" s="19">
        <f t="shared" si="10"/>
        <v>0</v>
      </c>
      <c r="N207" s="19">
        <f t="shared" si="11"/>
        <v>0</v>
      </c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</row>
    <row r="208" spans="1:37" s="1" customFormat="1" ht="13.9" customHeight="1" x14ac:dyDescent="0.2">
      <c r="A208" s="58">
        <v>196</v>
      </c>
      <c r="C208" s="22" t="s">
        <v>70</v>
      </c>
      <c r="E208" s="1" t="s">
        <v>466</v>
      </c>
      <c r="F208" s="1" t="s">
        <v>70</v>
      </c>
      <c r="G208" s="58"/>
      <c r="H208" s="58"/>
      <c r="I208" s="58"/>
      <c r="J208" s="58"/>
      <c r="K208" s="58"/>
      <c r="L208" s="38">
        <f t="shared" si="9"/>
        <v>0</v>
      </c>
      <c r="M208" s="38">
        <f t="shared" si="10"/>
        <v>0</v>
      </c>
      <c r="N208" s="38">
        <f t="shared" si="11"/>
        <v>0</v>
      </c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</row>
    <row r="209" spans="1:37" s="1" customFormat="1" ht="13.9" customHeight="1" x14ac:dyDescent="0.2">
      <c r="A209" s="58">
        <v>197</v>
      </c>
      <c r="C209" s="22" t="s">
        <v>70</v>
      </c>
      <c r="E209" s="1" t="s">
        <v>467</v>
      </c>
      <c r="F209" s="1" t="s">
        <v>70</v>
      </c>
      <c r="G209" s="58"/>
      <c r="H209" s="58"/>
      <c r="I209" s="58"/>
      <c r="J209" s="58"/>
      <c r="K209" s="58"/>
      <c r="L209" s="38">
        <f t="shared" si="9"/>
        <v>0</v>
      </c>
      <c r="M209" s="38">
        <f t="shared" si="10"/>
        <v>0</v>
      </c>
      <c r="N209" s="38">
        <f t="shared" si="11"/>
        <v>0</v>
      </c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</row>
    <row r="210" spans="1:37" s="1" customFormat="1" ht="13.9" customHeight="1" x14ac:dyDescent="0.2">
      <c r="A210" s="58">
        <v>198</v>
      </c>
      <c r="C210" s="22" t="s">
        <v>70</v>
      </c>
      <c r="E210" s="1" t="s">
        <v>467</v>
      </c>
      <c r="F210" s="1" t="s">
        <v>70</v>
      </c>
      <c r="G210" s="58"/>
      <c r="H210" s="58"/>
      <c r="I210" s="58"/>
      <c r="J210" s="58"/>
      <c r="K210" s="58"/>
      <c r="L210" s="38">
        <f t="shared" si="9"/>
        <v>0</v>
      </c>
      <c r="M210" s="38">
        <f t="shared" si="10"/>
        <v>0</v>
      </c>
      <c r="N210" s="38">
        <f t="shared" si="11"/>
        <v>0</v>
      </c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</row>
    <row r="211" spans="1:37" s="1" customFormat="1" ht="13.9" customHeight="1" x14ac:dyDescent="0.2">
      <c r="A211" s="58">
        <v>199</v>
      </c>
      <c r="C211" s="22" t="s">
        <v>70</v>
      </c>
      <c r="E211" s="63" t="s">
        <v>467</v>
      </c>
      <c r="F211" s="63" t="s">
        <v>70</v>
      </c>
      <c r="G211" s="24"/>
      <c r="H211" s="24"/>
      <c r="I211" s="24"/>
      <c r="J211" s="24"/>
      <c r="K211" s="24"/>
      <c r="L211" s="19">
        <f t="shared" si="9"/>
        <v>0</v>
      </c>
      <c r="M211" s="19">
        <f t="shared" si="10"/>
        <v>0</v>
      </c>
      <c r="N211" s="19">
        <f t="shared" si="11"/>
        <v>0</v>
      </c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</row>
    <row r="212" spans="1:37" s="1" customFormat="1" ht="13.9" customHeight="1" x14ac:dyDescent="0.2">
      <c r="A212" s="58">
        <v>200</v>
      </c>
      <c r="C212" s="22" t="s">
        <v>70</v>
      </c>
      <c r="E212" s="1" t="s">
        <v>668</v>
      </c>
      <c r="F212" s="1" t="s">
        <v>70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38">
        <f t="shared" si="9"/>
        <v>0</v>
      </c>
      <c r="M212" s="38">
        <f t="shared" si="10"/>
        <v>0</v>
      </c>
      <c r="N212" s="38">
        <f t="shared" si="11"/>
        <v>0</v>
      </c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</row>
    <row r="213" spans="1:37" s="1" customFormat="1" ht="13.9" customHeight="1" x14ac:dyDescent="0.2">
      <c r="A213" s="58">
        <v>201</v>
      </c>
      <c r="C213" s="22" t="s">
        <v>70</v>
      </c>
      <c r="E213" s="1" t="s">
        <v>468</v>
      </c>
      <c r="F213" s="1" t="s">
        <v>70</v>
      </c>
      <c r="G213" s="58"/>
      <c r="H213" s="58"/>
      <c r="I213" s="58"/>
      <c r="J213" s="58"/>
      <c r="K213" s="58"/>
      <c r="L213" s="38">
        <f t="shared" si="9"/>
        <v>0</v>
      </c>
      <c r="M213" s="38">
        <f t="shared" si="10"/>
        <v>0</v>
      </c>
      <c r="N213" s="38">
        <f t="shared" si="11"/>
        <v>0</v>
      </c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</row>
    <row r="214" spans="1:37" s="1" customFormat="1" ht="13.9" customHeight="1" x14ac:dyDescent="0.2">
      <c r="A214" s="58">
        <v>202</v>
      </c>
      <c r="C214" s="22" t="s">
        <v>70</v>
      </c>
      <c r="E214" s="1" t="s">
        <v>468</v>
      </c>
      <c r="F214" s="1" t="s">
        <v>70</v>
      </c>
      <c r="G214" s="58"/>
      <c r="H214" s="58"/>
      <c r="I214" s="58"/>
      <c r="J214" s="58"/>
      <c r="K214" s="58"/>
      <c r="L214" s="38">
        <f t="shared" si="9"/>
        <v>0</v>
      </c>
      <c r="M214" s="38">
        <f t="shared" si="10"/>
        <v>0</v>
      </c>
      <c r="N214" s="38">
        <f t="shared" si="11"/>
        <v>0</v>
      </c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</row>
    <row r="215" spans="1:37" s="1" customFormat="1" ht="13.9" customHeight="1" x14ac:dyDescent="0.2">
      <c r="A215" s="58">
        <v>203</v>
      </c>
      <c r="C215" s="22" t="s">
        <v>70</v>
      </c>
      <c r="E215" s="1" t="s">
        <v>468</v>
      </c>
      <c r="F215" s="1" t="s">
        <v>70</v>
      </c>
      <c r="G215" s="58"/>
      <c r="H215" s="58"/>
      <c r="I215" s="58"/>
      <c r="J215" s="58"/>
      <c r="K215" s="58"/>
      <c r="L215" s="38">
        <f t="shared" si="9"/>
        <v>0</v>
      </c>
      <c r="M215" s="38">
        <f t="shared" si="10"/>
        <v>0</v>
      </c>
      <c r="N215" s="38">
        <f t="shared" si="11"/>
        <v>0</v>
      </c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</row>
    <row r="216" spans="1:37" s="1" customFormat="1" ht="13.9" customHeight="1" x14ac:dyDescent="0.2">
      <c r="A216" s="58">
        <v>204</v>
      </c>
      <c r="C216" s="22" t="s">
        <v>70</v>
      </c>
      <c r="E216" s="1" t="s">
        <v>668</v>
      </c>
      <c r="F216" s="1" t="s">
        <v>70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38">
        <f t="shared" si="9"/>
        <v>0</v>
      </c>
      <c r="M216" s="38">
        <f t="shared" si="10"/>
        <v>0</v>
      </c>
      <c r="N216" s="38">
        <f t="shared" si="11"/>
        <v>0</v>
      </c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</row>
    <row r="217" spans="1:37" s="1" customFormat="1" ht="13.9" customHeight="1" x14ac:dyDescent="0.2">
      <c r="A217" s="58">
        <v>205</v>
      </c>
      <c r="C217" s="22" t="s">
        <v>70</v>
      </c>
      <c r="E217" s="1" t="s">
        <v>668</v>
      </c>
      <c r="F217" s="1" t="s">
        <v>70</v>
      </c>
      <c r="G217" s="58">
        <v>0</v>
      </c>
      <c r="H217" s="58">
        <v>0</v>
      </c>
      <c r="I217" s="58">
        <v>0</v>
      </c>
      <c r="J217" s="58">
        <v>0</v>
      </c>
      <c r="K217" s="58">
        <v>0</v>
      </c>
      <c r="L217" s="38">
        <f t="shared" si="9"/>
        <v>0</v>
      </c>
      <c r="M217" s="38">
        <f t="shared" si="10"/>
        <v>0</v>
      </c>
      <c r="N217" s="38">
        <f t="shared" si="11"/>
        <v>0</v>
      </c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</row>
    <row r="218" spans="1:37" s="1" customFormat="1" ht="13.9" customHeight="1" x14ac:dyDescent="0.2">
      <c r="A218" s="58">
        <v>206</v>
      </c>
      <c r="C218" s="22" t="s">
        <v>70</v>
      </c>
      <c r="E218" s="1" t="s">
        <v>668</v>
      </c>
      <c r="F218" s="1" t="s">
        <v>70</v>
      </c>
      <c r="G218" s="58">
        <v>0</v>
      </c>
      <c r="H218" s="58">
        <v>0</v>
      </c>
      <c r="I218" s="58">
        <v>0</v>
      </c>
      <c r="J218" s="58">
        <v>0</v>
      </c>
      <c r="K218" s="58">
        <v>0</v>
      </c>
      <c r="L218" s="38">
        <f t="shared" si="9"/>
        <v>0</v>
      </c>
      <c r="M218" s="38">
        <f t="shared" si="10"/>
        <v>0</v>
      </c>
      <c r="N218" s="38">
        <f t="shared" si="11"/>
        <v>0</v>
      </c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</row>
    <row r="219" spans="1:37" s="1" customFormat="1" ht="13.9" customHeight="1" x14ac:dyDescent="0.2">
      <c r="A219" s="58">
        <v>207</v>
      </c>
      <c r="C219" s="22" t="s">
        <v>70</v>
      </c>
      <c r="E219" s="1" t="s">
        <v>469</v>
      </c>
      <c r="F219" s="1" t="s">
        <v>70</v>
      </c>
      <c r="G219" s="58"/>
      <c r="H219" s="58"/>
      <c r="I219" s="58"/>
      <c r="J219" s="58"/>
      <c r="K219" s="58"/>
      <c r="L219" s="38">
        <f t="shared" si="9"/>
        <v>0</v>
      </c>
      <c r="M219" s="38">
        <f t="shared" si="10"/>
        <v>0</v>
      </c>
      <c r="N219" s="38">
        <f t="shared" si="11"/>
        <v>0</v>
      </c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</row>
    <row r="220" spans="1:37" s="1" customFormat="1" ht="13.9" customHeight="1" x14ac:dyDescent="0.2">
      <c r="A220" s="58">
        <v>208</v>
      </c>
      <c r="C220" s="22" t="s">
        <v>70</v>
      </c>
      <c r="E220" s="1" t="s">
        <v>469</v>
      </c>
      <c r="F220" s="1" t="s">
        <v>70</v>
      </c>
      <c r="G220" s="58"/>
      <c r="H220" s="58"/>
      <c r="I220" s="58"/>
      <c r="J220" s="58"/>
      <c r="K220" s="58"/>
      <c r="L220" s="38">
        <f t="shared" si="9"/>
        <v>0</v>
      </c>
      <c r="M220" s="38">
        <f t="shared" si="10"/>
        <v>0</v>
      </c>
      <c r="N220" s="38">
        <f t="shared" si="11"/>
        <v>0</v>
      </c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</row>
    <row r="221" spans="1:37" s="1" customFormat="1" ht="13.9" customHeight="1" x14ac:dyDescent="0.2">
      <c r="A221" s="58">
        <v>209</v>
      </c>
      <c r="C221" s="22" t="s">
        <v>70</v>
      </c>
      <c r="E221" s="63" t="s">
        <v>469</v>
      </c>
      <c r="F221" s="63" t="s">
        <v>70</v>
      </c>
      <c r="G221" s="24"/>
      <c r="H221" s="24"/>
      <c r="I221" s="24"/>
      <c r="J221" s="24"/>
      <c r="K221" s="24"/>
      <c r="L221" s="19">
        <f t="shared" si="9"/>
        <v>0</v>
      </c>
      <c r="M221" s="19">
        <f t="shared" si="10"/>
        <v>0</v>
      </c>
      <c r="N221" s="19">
        <f t="shared" si="11"/>
        <v>0</v>
      </c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</row>
    <row r="222" spans="1:37" s="1" customFormat="1" ht="13.9" customHeight="1" x14ac:dyDescent="0.2">
      <c r="A222" s="58">
        <v>210</v>
      </c>
      <c r="C222" s="22" t="s">
        <v>70</v>
      </c>
      <c r="E222" s="1" t="s">
        <v>668</v>
      </c>
      <c r="F222" s="1" t="s">
        <v>70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38">
        <f t="shared" si="9"/>
        <v>0</v>
      </c>
      <c r="M222" s="38">
        <f t="shared" si="10"/>
        <v>0</v>
      </c>
      <c r="N222" s="38">
        <f t="shared" si="11"/>
        <v>0</v>
      </c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</row>
    <row r="223" spans="1:37" s="1" customFormat="1" ht="13.9" customHeight="1" x14ac:dyDescent="0.2">
      <c r="A223" s="58">
        <v>211</v>
      </c>
      <c r="C223" s="22" t="s">
        <v>70</v>
      </c>
      <c r="E223" s="1" t="s">
        <v>668</v>
      </c>
      <c r="F223" s="1" t="s">
        <v>70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38">
        <f t="shared" si="9"/>
        <v>0</v>
      </c>
      <c r="M223" s="38">
        <f t="shared" si="10"/>
        <v>0</v>
      </c>
      <c r="N223" s="38">
        <f t="shared" si="11"/>
        <v>0</v>
      </c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</row>
    <row r="224" spans="1:37" s="1" customFormat="1" ht="13.9" customHeight="1" x14ac:dyDescent="0.2">
      <c r="A224" s="58">
        <v>212</v>
      </c>
      <c r="C224" s="22" t="s">
        <v>70</v>
      </c>
      <c r="E224" s="1" t="s">
        <v>470</v>
      </c>
      <c r="F224" s="1" t="s">
        <v>70</v>
      </c>
      <c r="G224" s="58"/>
      <c r="H224" s="58"/>
      <c r="I224" s="58"/>
      <c r="J224" s="58"/>
      <c r="K224" s="58"/>
      <c r="L224" s="38">
        <f t="shared" si="9"/>
        <v>0</v>
      </c>
      <c r="M224" s="38">
        <f t="shared" si="10"/>
        <v>0</v>
      </c>
      <c r="N224" s="38">
        <f t="shared" si="11"/>
        <v>0</v>
      </c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</row>
    <row r="225" spans="1:37" s="1" customFormat="1" ht="13.9" customHeight="1" x14ac:dyDescent="0.2">
      <c r="A225" s="58">
        <v>213</v>
      </c>
      <c r="C225" s="22" t="s">
        <v>70</v>
      </c>
      <c r="E225" s="63" t="s">
        <v>470</v>
      </c>
      <c r="F225" s="63" t="s">
        <v>70</v>
      </c>
      <c r="G225" s="24"/>
      <c r="H225" s="24"/>
      <c r="I225" s="24"/>
      <c r="J225" s="24"/>
      <c r="K225" s="24"/>
      <c r="L225" s="19">
        <f t="shared" si="9"/>
        <v>0</v>
      </c>
      <c r="M225" s="19">
        <f t="shared" si="10"/>
        <v>0</v>
      </c>
      <c r="N225" s="19">
        <f t="shared" si="11"/>
        <v>0</v>
      </c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</row>
    <row r="226" spans="1:37" s="1" customFormat="1" ht="13.9" customHeight="1" x14ac:dyDescent="0.2">
      <c r="A226" s="58">
        <v>214</v>
      </c>
      <c r="C226" s="22" t="s">
        <v>70</v>
      </c>
      <c r="E226" s="1" t="s">
        <v>470</v>
      </c>
      <c r="F226" s="1" t="s">
        <v>70</v>
      </c>
      <c r="G226" s="58"/>
      <c r="H226" s="58"/>
      <c r="I226" s="58"/>
      <c r="J226" s="58"/>
      <c r="K226" s="58"/>
      <c r="L226" s="38">
        <f t="shared" si="9"/>
        <v>0</v>
      </c>
      <c r="M226" s="38">
        <f t="shared" si="10"/>
        <v>0</v>
      </c>
      <c r="N226" s="38">
        <f t="shared" si="11"/>
        <v>0</v>
      </c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</row>
    <row r="227" spans="1:37" s="1" customFormat="1" ht="13.9" customHeight="1" x14ac:dyDescent="0.2">
      <c r="A227" s="58">
        <v>215</v>
      </c>
      <c r="C227" s="22" t="s">
        <v>70</v>
      </c>
      <c r="E227" s="1" t="s">
        <v>668</v>
      </c>
      <c r="F227" s="1" t="s">
        <v>70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38">
        <f t="shared" si="9"/>
        <v>0</v>
      </c>
      <c r="M227" s="38">
        <f t="shared" si="10"/>
        <v>0</v>
      </c>
      <c r="N227" s="38">
        <f t="shared" si="11"/>
        <v>0</v>
      </c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</row>
    <row r="228" spans="1:37" s="1" customFormat="1" ht="13.9" customHeight="1" x14ac:dyDescent="0.2">
      <c r="A228" s="58">
        <v>216</v>
      </c>
      <c r="C228" s="22" t="s">
        <v>70</v>
      </c>
      <c r="E228" s="1" t="s">
        <v>471</v>
      </c>
      <c r="F228" s="1" t="s">
        <v>70</v>
      </c>
      <c r="G228" s="58"/>
      <c r="H228" s="58"/>
      <c r="I228" s="58"/>
      <c r="J228" s="58"/>
      <c r="K228" s="58"/>
      <c r="L228" s="38">
        <f t="shared" si="9"/>
        <v>0</v>
      </c>
      <c r="M228" s="38">
        <f t="shared" si="10"/>
        <v>0</v>
      </c>
      <c r="N228" s="38">
        <f t="shared" si="11"/>
        <v>0</v>
      </c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</row>
    <row r="229" spans="1:37" s="1" customFormat="1" ht="13.9" customHeight="1" x14ac:dyDescent="0.2">
      <c r="A229" s="58">
        <v>217</v>
      </c>
      <c r="C229" s="22" t="s">
        <v>70</v>
      </c>
      <c r="E229" s="1" t="s">
        <v>471</v>
      </c>
      <c r="F229" s="1" t="s">
        <v>70</v>
      </c>
      <c r="G229" s="58"/>
      <c r="H229" s="58"/>
      <c r="I229" s="58"/>
      <c r="J229" s="58"/>
      <c r="K229" s="58"/>
      <c r="L229" s="38">
        <f t="shared" si="9"/>
        <v>0</v>
      </c>
      <c r="M229" s="38">
        <f t="shared" si="10"/>
        <v>0</v>
      </c>
      <c r="N229" s="38">
        <f t="shared" si="11"/>
        <v>0</v>
      </c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</row>
    <row r="230" spans="1:37" s="1" customFormat="1" ht="13.9" customHeight="1" x14ac:dyDescent="0.2">
      <c r="A230" s="58">
        <v>218</v>
      </c>
      <c r="C230" s="22" t="s">
        <v>70</v>
      </c>
      <c r="E230" s="1" t="s">
        <v>471</v>
      </c>
      <c r="F230" s="1" t="s">
        <v>70</v>
      </c>
      <c r="G230" s="58"/>
      <c r="H230" s="58"/>
      <c r="I230" s="58"/>
      <c r="J230" s="58"/>
      <c r="K230" s="58"/>
      <c r="L230" s="38">
        <f t="shared" si="9"/>
        <v>0</v>
      </c>
      <c r="M230" s="38">
        <f t="shared" si="10"/>
        <v>0</v>
      </c>
      <c r="N230" s="38">
        <f t="shared" si="11"/>
        <v>0</v>
      </c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</row>
    <row r="231" spans="1:37" s="1" customFormat="1" ht="13.9" customHeight="1" x14ac:dyDescent="0.2">
      <c r="A231" s="58">
        <v>219</v>
      </c>
      <c r="C231" s="22" t="s">
        <v>70</v>
      </c>
      <c r="E231" s="1" t="s">
        <v>472</v>
      </c>
      <c r="F231" s="1" t="s">
        <v>70</v>
      </c>
      <c r="G231" s="58"/>
      <c r="H231" s="58"/>
      <c r="I231" s="58"/>
      <c r="J231" s="58"/>
      <c r="K231" s="58"/>
      <c r="L231" s="38">
        <f t="shared" si="9"/>
        <v>0</v>
      </c>
      <c r="M231" s="38">
        <f t="shared" si="10"/>
        <v>0</v>
      </c>
      <c r="N231" s="38">
        <f t="shared" si="11"/>
        <v>0</v>
      </c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</row>
    <row r="232" spans="1:37" s="1" customFormat="1" ht="13.9" customHeight="1" x14ac:dyDescent="0.2">
      <c r="A232" s="58">
        <v>220</v>
      </c>
      <c r="C232" s="22" t="s">
        <v>70</v>
      </c>
      <c r="E232" s="1" t="s">
        <v>472</v>
      </c>
      <c r="F232" s="1" t="s">
        <v>70</v>
      </c>
      <c r="G232" s="58"/>
      <c r="H232" s="58"/>
      <c r="I232" s="58"/>
      <c r="J232" s="58"/>
      <c r="K232" s="58"/>
      <c r="L232" s="38">
        <f t="shared" si="9"/>
        <v>0</v>
      </c>
      <c r="M232" s="38">
        <f t="shared" si="10"/>
        <v>0</v>
      </c>
      <c r="N232" s="38">
        <f t="shared" si="11"/>
        <v>0</v>
      </c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</row>
    <row r="233" spans="1:37" s="1" customFormat="1" ht="13.9" customHeight="1" x14ac:dyDescent="0.2">
      <c r="A233" s="58">
        <v>221</v>
      </c>
      <c r="C233" s="22" t="s">
        <v>70</v>
      </c>
      <c r="E233" s="1" t="s">
        <v>472</v>
      </c>
      <c r="F233" s="1" t="s">
        <v>70</v>
      </c>
      <c r="G233" s="58"/>
      <c r="H233" s="58"/>
      <c r="I233" s="58"/>
      <c r="J233" s="58"/>
      <c r="K233" s="58"/>
      <c r="L233" s="38">
        <f t="shared" si="9"/>
        <v>0</v>
      </c>
      <c r="M233" s="38">
        <f t="shared" si="10"/>
        <v>0</v>
      </c>
      <c r="N233" s="38">
        <f t="shared" si="11"/>
        <v>0</v>
      </c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</row>
    <row r="234" spans="1:37" s="1" customFormat="1" ht="13.9" customHeight="1" x14ac:dyDescent="0.2">
      <c r="A234" s="58">
        <v>222</v>
      </c>
      <c r="C234" s="22" t="s">
        <v>70</v>
      </c>
      <c r="E234" s="1" t="s">
        <v>476</v>
      </c>
      <c r="F234" s="1" t="s">
        <v>70</v>
      </c>
      <c r="G234" s="58"/>
      <c r="H234" s="58"/>
      <c r="I234" s="58"/>
      <c r="J234" s="58"/>
      <c r="K234" s="58"/>
      <c r="L234" s="38">
        <f t="shared" si="9"/>
        <v>0</v>
      </c>
      <c r="M234" s="38">
        <f t="shared" si="10"/>
        <v>0</v>
      </c>
      <c r="N234" s="38">
        <f t="shared" si="11"/>
        <v>0</v>
      </c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</row>
    <row r="235" spans="1:37" s="1" customFormat="1" ht="13.9" customHeight="1" x14ac:dyDescent="0.2">
      <c r="A235" s="58">
        <v>223</v>
      </c>
      <c r="C235" s="22" t="s">
        <v>70</v>
      </c>
      <c r="E235" s="1" t="s">
        <v>476</v>
      </c>
      <c r="F235" s="1" t="s">
        <v>70</v>
      </c>
      <c r="G235" s="58"/>
      <c r="H235" s="58"/>
      <c r="I235" s="58"/>
      <c r="J235" s="58"/>
      <c r="K235" s="58"/>
      <c r="L235" s="38">
        <f t="shared" si="9"/>
        <v>0</v>
      </c>
      <c r="M235" s="38">
        <f t="shared" si="10"/>
        <v>0</v>
      </c>
      <c r="N235" s="38">
        <f t="shared" si="11"/>
        <v>0</v>
      </c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</row>
    <row r="236" spans="1:37" s="1" customFormat="1" ht="13.9" customHeight="1" x14ac:dyDescent="0.2">
      <c r="A236" s="58">
        <v>224</v>
      </c>
      <c r="C236" s="22" t="s">
        <v>70</v>
      </c>
      <c r="E236" s="1" t="s">
        <v>476</v>
      </c>
      <c r="F236" s="1" t="s">
        <v>70</v>
      </c>
      <c r="G236" s="58"/>
      <c r="H236" s="58"/>
      <c r="I236" s="58"/>
      <c r="J236" s="58"/>
      <c r="K236" s="58"/>
      <c r="L236" s="38">
        <f t="shared" si="9"/>
        <v>0</v>
      </c>
      <c r="M236" s="38">
        <f t="shared" si="10"/>
        <v>0</v>
      </c>
      <c r="N236" s="38">
        <f t="shared" si="11"/>
        <v>0</v>
      </c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</row>
    <row r="237" spans="1:37" s="1" customFormat="1" ht="13.9" customHeight="1" x14ac:dyDescent="0.2">
      <c r="A237" s="58">
        <v>225</v>
      </c>
      <c r="C237" s="22" t="s">
        <v>70</v>
      </c>
      <c r="E237" s="1" t="s">
        <v>686</v>
      </c>
      <c r="F237" s="1" t="s">
        <v>70</v>
      </c>
      <c r="G237" s="58">
        <v>0</v>
      </c>
      <c r="H237" s="58">
        <v>0</v>
      </c>
      <c r="I237" s="58">
        <v>0</v>
      </c>
      <c r="J237" s="58">
        <v>0</v>
      </c>
      <c r="K237" s="58">
        <v>0</v>
      </c>
      <c r="L237" s="38">
        <f t="shared" si="9"/>
        <v>0</v>
      </c>
      <c r="M237" s="38">
        <f t="shared" si="10"/>
        <v>0</v>
      </c>
      <c r="N237" s="38">
        <f t="shared" si="11"/>
        <v>0</v>
      </c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</row>
    <row r="238" spans="1:37" s="1" customFormat="1" ht="13.9" customHeight="1" x14ac:dyDescent="0.2">
      <c r="A238" s="58">
        <v>226</v>
      </c>
      <c r="C238" s="22" t="s">
        <v>70</v>
      </c>
      <c r="E238" s="1" t="s">
        <v>686</v>
      </c>
      <c r="F238" s="1" t="s">
        <v>70</v>
      </c>
      <c r="G238" s="58">
        <v>0</v>
      </c>
      <c r="H238" s="58">
        <v>0</v>
      </c>
      <c r="I238" s="58">
        <v>0</v>
      </c>
      <c r="J238" s="58">
        <v>0</v>
      </c>
      <c r="K238" s="58">
        <v>0</v>
      </c>
      <c r="L238" s="38">
        <f t="shared" si="9"/>
        <v>0</v>
      </c>
      <c r="M238" s="38">
        <f t="shared" si="10"/>
        <v>0</v>
      </c>
      <c r="N238" s="38">
        <f t="shared" si="11"/>
        <v>0</v>
      </c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</row>
    <row r="239" spans="1:37" s="1" customFormat="1" ht="13.9" customHeight="1" x14ac:dyDescent="0.2">
      <c r="A239" s="58">
        <v>227</v>
      </c>
      <c r="C239" s="22" t="s">
        <v>70</v>
      </c>
      <c r="E239" s="1" t="s">
        <v>686</v>
      </c>
      <c r="F239" s="1" t="s">
        <v>70</v>
      </c>
      <c r="G239" s="58">
        <v>0</v>
      </c>
      <c r="H239" s="58">
        <v>0</v>
      </c>
      <c r="I239" s="58">
        <v>0</v>
      </c>
      <c r="J239" s="58">
        <v>0</v>
      </c>
      <c r="K239" s="58">
        <v>0</v>
      </c>
      <c r="L239" s="38">
        <f t="shared" si="9"/>
        <v>0</v>
      </c>
      <c r="M239" s="38">
        <f t="shared" si="10"/>
        <v>0</v>
      </c>
      <c r="N239" s="38">
        <f t="shared" si="11"/>
        <v>0</v>
      </c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</row>
    <row r="240" spans="1:37" s="1" customFormat="1" ht="13.9" customHeight="1" x14ac:dyDescent="0.2">
      <c r="A240" s="58">
        <v>228</v>
      </c>
      <c r="C240" s="22" t="s">
        <v>70</v>
      </c>
      <c r="E240" s="1" t="s">
        <v>477</v>
      </c>
      <c r="F240" s="1" t="s">
        <v>70</v>
      </c>
      <c r="G240" s="58"/>
      <c r="H240" s="58"/>
      <c r="I240" s="58"/>
      <c r="J240" s="58"/>
      <c r="K240" s="58"/>
      <c r="L240" s="38">
        <f t="shared" si="9"/>
        <v>0</v>
      </c>
      <c r="M240" s="38">
        <f t="shared" si="10"/>
        <v>0</v>
      </c>
      <c r="N240" s="38">
        <f t="shared" si="11"/>
        <v>0</v>
      </c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</row>
    <row r="241" spans="1:37" s="1" customFormat="1" ht="13.9" customHeight="1" x14ac:dyDescent="0.2">
      <c r="A241" s="58">
        <v>229</v>
      </c>
      <c r="C241" s="22" t="s">
        <v>70</v>
      </c>
      <c r="E241" s="1" t="s">
        <v>477</v>
      </c>
      <c r="F241" s="1" t="s">
        <v>70</v>
      </c>
      <c r="G241" s="58"/>
      <c r="H241" s="58"/>
      <c r="I241" s="58"/>
      <c r="J241" s="58"/>
      <c r="K241" s="58"/>
      <c r="L241" s="38">
        <f t="shared" si="9"/>
        <v>0</v>
      </c>
      <c r="M241" s="38">
        <f t="shared" si="10"/>
        <v>0</v>
      </c>
      <c r="N241" s="38">
        <f t="shared" si="11"/>
        <v>0</v>
      </c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</row>
    <row r="242" spans="1:37" s="1" customFormat="1" ht="13.9" customHeight="1" x14ac:dyDescent="0.2">
      <c r="A242" s="58">
        <v>230</v>
      </c>
      <c r="C242" s="22" t="s">
        <v>70</v>
      </c>
      <c r="E242" s="1" t="s">
        <v>477</v>
      </c>
      <c r="F242" s="1" t="s">
        <v>70</v>
      </c>
      <c r="G242" s="58"/>
      <c r="H242" s="58"/>
      <c r="I242" s="58"/>
      <c r="J242" s="58"/>
      <c r="K242" s="58"/>
      <c r="L242" s="38">
        <f t="shared" si="9"/>
        <v>0</v>
      </c>
      <c r="M242" s="38">
        <f t="shared" si="10"/>
        <v>0</v>
      </c>
      <c r="N242" s="38">
        <f t="shared" si="11"/>
        <v>0</v>
      </c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</row>
    <row r="243" spans="1:37" s="1" customFormat="1" ht="13.9" customHeight="1" x14ac:dyDescent="0.2">
      <c r="A243" s="58">
        <v>231</v>
      </c>
      <c r="C243" s="22" t="s">
        <v>70</v>
      </c>
      <c r="E243" s="1" t="s">
        <v>686</v>
      </c>
      <c r="F243" s="1" t="s">
        <v>70</v>
      </c>
      <c r="G243" s="58">
        <v>0</v>
      </c>
      <c r="H243" s="58">
        <v>0</v>
      </c>
      <c r="I243" s="58">
        <v>0</v>
      </c>
      <c r="J243" s="58">
        <v>0</v>
      </c>
      <c r="K243" s="58">
        <v>0</v>
      </c>
      <c r="L243" s="38">
        <f t="shared" si="9"/>
        <v>0</v>
      </c>
      <c r="M243" s="38">
        <f t="shared" si="10"/>
        <v>0</v>
      </c>
      <c r="N243" s="38">
        <f t="shared" si="11"/>
        <v>0</v>
      </c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</row>
    <row r="244" spans="1:37" s="1" customFormat="1" ht="13.9" customHeight="1" x14ac:dyDescent="0.2">
      <c r="A244" s="58">
        <v>232</v>
      </c>
      <c r="C244" s="22" t="s">
        <v>70</v>
      </c>
      <c r="E244" s="1" t="s">
        <v>686</v>
      </c>
      <c r="F244" s="1" t="s">
        <v>70</v>
      </c>
      <c r="G244" s="58">
        <v>0</v>
      </c>
      <c r="H244" s="58">
        <v>0</v>
      </c>
      <c r="I244" s="58">
        <v>0</v>
      </c>
      <c r="J244" s="58">
        <v>0</v>
      </c>
      <c r="K244" s="58">
        <v>0</v>
      </c>
      <c r="L244" s="38">
        <f t="shared" si="9"/>
        <v>0</v>
      </c>
      <c r="M244" s="38">
        <f t="shared" si="10"/>
        <v>0</v>
      </c>
      <c r="N244" s="38">
        <f t="shared" si="11"/>
        <v>0</v>
      </c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</row>
    <row r="245" spans="1:37" s="1" customFormat="1" ht="13.9" customHeight="1" x14ac:dyDescent="0.2">
      <c r="A245" s="58">
        <v>233</v>
      </c>
      <c r="C245" s="22" t="s">
        <v>70</v>
      </c>
      <c r="E245" s="63" t="s">
        <v>686</v>
      </c>
      <c r="F245" s="63" t="s">
        <v>70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19">
        <f t="shared" si="9"/>
        <v>0</v>
      </c>
      <c r="M245" s="19">
        <f t="shared" si="10"/>
        <v>0</v>
      </c>
      <c r="N245" s="19">
        <f t="shared" si="11"/>
        <v>0</v>
      </c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</row>
    <row r="246" spans="1:37" s="1" customFormat="1" ht="13.9" customHeight="1" x14ac:dyDescent="0.2">
      <c r="A246" s="58">
        <v>234</v>
      </c>
      <c r="C246" s="22" t="s">
        <v>70</v>
      </c>
      <c r="E246" s="63" t="s">
        <v>478</v>
      </c>
      <c r="F246" s="63" t="s">
        <v>70</v>
      </c>
      <c r="G246" s="24"/>
      <c r="H246" s="24"/>
      <c r="I246" s="24"/>
      <c r="J246" s="24"/>
      <c r="K246" s="24"/>
      <c r="L246" s="19">
        <f t="shared" si="9"/>
        <v>0</v>
      </c>
      <c r="M246" s="19">
        <f t="shared" si="10"/>
        <v>0</v>
      </c>
      <c r="N246" s="19">
        <f t="shared" si="11"/>
        <v>0</v>
      </c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</row>
    <row r="247" spans="1:37" s="1" customFormat="1" ht="13.9" customHeight="1" x14ac:dyDescent="0.2">
      <c r="A247" s="58">
        <v>235</v>
      </c>
      <c r="C247" s="22" t="s">
        <v>70</v>
      </c>
      <c r="E247" s="1" t="s">
        <v>478</v>
      </c>
      <c r="F247" s="1" t="s">
        <v>70</v>
      </c>
      <c r="G247" s="58"/>
      <c r="H247" s="58"/>
      <c r="I247" s="58"/>
      <c r="J247" s="58"/>
      <c r="K247" s="58"/>
      <c r="L247" s="38">
        <f t="shared" si="9"/>
        <v>0</v>
      </c>
      <c r="M247" s="38">
        <f t="shared" si="10"/>
        <v>0</v>
      </c>
      <c r="N247" s="38">
        <f t="shared" si="11"/>
        <v>0</v>
      </c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</row>
    <row r="248" spans="1:37" s="1" customFormat="1" ht="13.9" customHeight="1" x14ac:dyDescent="0.2">
      <c r="A248" s="58">
        <v>236</v>
      </c>
      <c r="C248" s="22" t="s">
        <v>70</v>
      </c>
      <c r="E248" s="1" t="s">
        <v>478</v>
      </c>
      <c r="F248" s="1" t="s">
        <v>70</v>
      </c>
      <c r="G248" s="58"/>
      <c r="H248" s="58"/>
      <c r="I248" s="58"/>
      <c r="J248" s="58"/>
      <c r="K248" s="58"/>
      <c r="L248" s="38">
        <f t="shared" si="9"/>
        <v>0</v>
      </c>
      <c r="M248" s="38">
        <f t="shared" si="10"/>
        <v>0</v>
      </c>
      <c r="N248" s="38">
        <f t="shared" si="11"/>
        <v>0</v>
      </c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</row>
    <row r="249" spans="1:37" s="1" customFormat="1" ht="13.9" customHeight="1" x14ac:dyDescent="0.2">
      <c r="A249" s="58">
        <v>237</v>
      </c>
      <c r="C249" s="22" t="s">
        <v>70</v>
      </c>
      <c r="E249" s="1" t="s">
        <v>479</v>
      </c>
      <c r="F249" s="1" t="s">
        <v>70</v>
      </c>
      <c r="G249" s="58"/>
      <c r="H249" s="58"/>
      <c r="I249" s="58"/>
      <c r="J249" s="58"/>
      <c r="K249" s="58"/>
      <c r="L249" s="38">
        <f t="shared" si="9"/>
        <v>0</v>
      </c>
      <c r="M249" s="38">
        <f t="shared" si="10"/>
        <v>0</v>
      </c>
      <c r="N249" s="38">
        <f t="shared" si="11"/>
        <v>0</v>
      </c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</row>
    <row r="250" spans="1:37" s="1" customFormat="1" ht="13.9" customHeight="1" x14ac:dyDescent="0.2">
      <c r="A250" s="58">
        <v>238</v>
      </c>
      <c r="C250" s="22" t="s">
        <v>70</v>
      </c>
      <c r="E250" s="63" t="s">
        <v>479</v>
      </c>
      <c r="F250" s="63" t="s">
        <v>70</v>
      </c>
      <c r="G250" s="24"/>
      <c r="H250" s="24"/>
      <c r="I250" s="24"/>
      <c r="J250" s="24"/>
      <c r="K250" s="24"/>
      <c r="L250" s="19">
        <f t="shared" si="9"/>
        <v>0</v>
      </c>
      <c r="M250" s="19">
        <f t="shared" si="10"/>
        <v>0</v>
      </c>
      <c r="N250" s="19">
        <f t="shared" si="11"/>
        <v>0</v>
      </c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</row>
    <row r="251" spans="1:37" s="1" customFormat="1" ht="13.9" customHeight="1" x14ac:dyDescent="0.2">
      <c r="A251" s="58">
        <v>239</v>
      </c>
      <c r="C251" s="22" t="s">
        <v>70</v>
      </c>
      <c r="E251" s="1" t="s">
        <v>479</v>
      </c>
      <c r="F251" s="1" t="s">
        <v>70</v>
      </c>
      <c r="G251" s="58"/>
      <c r="H251" s="58"/>
      <c r="I251" s="58"/>
      <c r="J251" s="58"/>
      <c r="K251" s="58"/>
      <c r="L251" s="38">
        <f t="shared" si="9"/>
        <v>0</v>
      </c>
      <c r="M251" s="38">
        <f t="shared" si="10"/>
        <v>0</v>
      </c>
      <c r="N251" s="38">
        <f t="shared" si="11"/>
        <v>0</v>
      </c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</row>
    <row r="252" spans="1:37" s="1" customFormat="1" ht="13.9" customHeight="1" x14ac:dyDescent="0.2">
      <c r="A252" s="58">
        <v>240</v>
      </c>
      <c r="C252" s="22" t="s">
        <v>70</v>
      </c>
      <c r="E252" s="1" t="s">
        <v>480</v>
      </c>
      <c r="F252" s="1" t="s">
        <v>70</v>
      </c>
      <c r="G252" s="58"/>
      <c r="H252" s="58"/>
      <c r="I252" s="58"/>
      <c r="J252" s="58"/>
      <c r="K252" s="58"/>
      <c r="L252" s="38">
        <f t="shared" si="9"/>
        <v>0</v>
      </c>
      <c r="M252" s="38">
        <f t="shared" si="10"/>
        <v>0</v>
      </c>
      <c r="N252" s="38">
        <f t="shared" si="11"/>
        <v>0</v>
      </c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</row>
    <row r="253" spans="1:37" s="1" customFormat="1" ht="13.9" customHeight="1" x14ac:dyDescent="0.2">
      <c r="A253" s="58">
        <v>241</v>
      </c>
      <c r="C253" s="22" t="s">
        <v>70</v>
      </c>
      <c r="E253" s="1" t="s">
        <v>480</v>
      </c>
      <c r="F253" s="1" t="s">
        <v>70</v>
      </c>
      <c r="G253" s="58"/>
      <c r="H253" s="58"/>
      <c r="I253" s="58"/>
      <c r="J253" s="58"/>
      <c r="K253" s="58"/>
      <c r="L253" s="38">
        <f t="shared" si="9"/>
        <v>0</v>
      </c>
      <c r="M253" s="38">
        <f t="shared" si="10"/>
        <v>0</v>
      </c>
      <c r="N253" s="38">
        <f t="shared" si="11"/>
        <v>0</v>
      </c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</row>
    <row r="254" spans="1:37" s="1" customFormat="1" ht="13.9" customHeight="1" x14ac:dyDescent="0.2">
      <c r="A254" s="58">
        <v>242</v>
      </c>
      <c r="C254" s="22" t="s">
        <v>70</v>
      </c>
      <c r="E254" s="1" t="s">
        <v>480</v>
      </c>
      <c r="F254" s="1" t="s">
        <v>70</v>
      </c>
      <c r="G254" s="58"/>
      <c r="H254" s="58"/>
      <c r="I254" s="58"/>
      <c r="J254" s="58"/>
      <c r="K254" s="58"/>
      <c r="L254" s="38">
        <f t="shared" si="9"/>
        <v>0</v>
      </c>
      <c r="M254" s="38">
        <f t="shared" si="10"/>
        <v>0</v>
      </c>
      <c r="N254" s="38">
        <f t="shared" si="11"/>
        <v>0</v>
      </c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</row>
    <row r="255" spans="1:37" s="1" customFormat="1" ht="13.9" customHeight="1" x14ac:dyDescent="0.2"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</row>
    <row r="256" spans="1:37" s="1" customFormat="1" ht="13.9" customHeight="1" x14ac:dyDescent="0.2"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</row>
    <row r="257" spans="5:37" s="1" customFormat="1" ht="13.9" customHeight="1" x14ac:dyDescent="0.2">
      <c r="E257" s="73" t="s">
        <v>664</v>
      </c>
      <c r="G257" s="38">
        <f t="shared" ref="G257:L257" si="12">SUM(G13:G254)</f>
        <v>19149</v>
      </c>
      <c r="H257" s="38">
        <f t="shared" si="12"/>
        <v>19506</v>
      </c>
      <c r="I257" s="38">
        <f t="shared" si="12"/>
        <v>20039</v>
      </c>
      <c r="J257" s="38">
        <f t="shared" si="12"/>
        <v>19453</v>
      </c>
      <c r="K257" s="38">
        <f t="shared" si="12"/>
        <v>19840</v>
      </c>
      <c r="L257" s="38">
        <f t="shared" si="12"/>
        <v>97987</v>
      </c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</row>
    <row r="258" spans="5:37" s="1" customFormat="1" ht="13.9" customHeight="1" x14ac:dyDescent="0.2">
      <c r="E258" s="73" t="s">
        <v>665</v>
      </c>
      <c r="G258" s="38">
        <f t="shared" ref="G258:L258" si="13">SUM(G257 / (COUNTIF(G13:G254,"&gt;0")))</f>
        <v>175.67889908256882</v>
      </c>
      <c r="H258" s="38">
        <f t="shared" si="13"/>
        <v>177.32727272727271</v>
      </c>
      <c r="I258" s="38">
        <f t="shared" si="13"/>
        <v>182.17272727272729</v>
      </c>
      <c r="J258" s="38">
        <f t="shared" si="13"/>
        <v>176.84545454545454</v>
      </c>
      <c r="K258" s="38">
        <f t="shared" si="13"/>
        <v>180.36363636363637</v>
      </c>
      <c r="L258" s="38">
        <f t="shared" si="13"/>
        <v>725.82962962962961</v>
      </c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</row>
    <row r="259" spans="5:37" s="1" customFormat="1" ht="13.9" customHeight="1" x14ac:dyDescent="0.2"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</row>
    <row r="260" spans="5:37" s="1" customFormat="1" ht="13.9" customHeight="1" x14ac:dyDescent="0.2"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</row>
    <row r="261" spans="5:37" s="1" customFormat="1" ht="13.9" customHeight="1" x14ac:dyDescent="0.2"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</row>
    <row r="262" spans="5:37" s="1" customFormat="1" ht="13.9" customHeight="1" x14ac:dyDescent="0.2"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</row>
    <row r="263" spans="5:37" s="1" customFormat="1" ht="13.9" customHeight="1" x14ac:dyDescent="0.2"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</row>
    <row r="264" spans="5:37" s="1" customFormat="1" ht="13.9" customHeight="1" x14ac:dyDescent="0.2"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</row>
    <row r="265" spans="5:37" s="1" customFormat="1" ht="13.9" customHeight="1" x14ac:dyDescent="0.2"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</row>
    <row r="266" spans="5:37" s="1" customFormat="1" ht="13.9" customHeight="1" x14ac:dyDescent="0.2"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</row>
    <row r="267" spans="5:37" s="1" customFormat="1" ht="13.9" customHeight="1" x14ac:dyDescent="0.2"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</row>
    <row r="268" spans="5:37" s="1" customFormat="1" ht="13.9" customHeight="1" x14ac:dyDescent="0.2"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</row>
    <row r="269" spans="5:37" s="1" customFormat="1" ht="13.9" customHeight="1" x14ac:dyDescent="0.2"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</row>
    <row r="270" spans="5:37" s="1" customFormat="1" ht="13.9" customHeight="1" x14ac:dyDescent="0.2"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</row>
    <row r="271" spans="5:37" s="1" customFormat="1" ht="13.9" customHeight="1" x14ac:dyDescent="0.2"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</row>
    <row r="272" spans="5:37" s="1" customFormat="1" ht="13.9" customHeight="1" x14ac:dyDescent="0.2"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</row>
    <row r="273" spans="7:37" s="1" customFormat="1" ht="13.9" customHeight="1" x14ac:dyDescent="0.2"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</row>
    <row r="274" spans="7:37" s="1" customFormat="1" ht="13.9" customHeight="1" x14ac:dyDescent="0.2"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</row>
    <row r="275" spans="7:37" s="1" customFormat="1" ht="13.9" customHeight="1" x14ac:dyDescent="0.2"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</row>
    <row r="276" spans="7:37" s="1" customFormat="1" ht="13.9" customHeight="1" x14ac:dyDescent="0.2"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</row>
    <row r="277" spans="7:37" s="1" customFormat="1" ht="13.9" customHeight="1" x14ac:dyDescent="0.2"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</row>
    <row r="278" spans="7:37" s="1" customFormat="1" ht="13.9" customHeight="1" x14ac:dyDescent="0.2"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</row>
    <row r="279" spans="7:37" s="1" customFormat="1" ht="13.9" customHeight="1" x14ac:dyDescent="0.2"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</row>
    <row r="280" spans="7:37" s="1" customFormat="1" ht="13.9" customHeight="1" x14ac:dyDescent="0.2"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</row>
    <row r="281" spans="7:37" s="1" customFormat="1" ht="13.9" customHeight="1" x14ac:dyDescent="0.2"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</row>
    <row r="282" spans="7:37" s="1" customFormat="1" ht="13.9" customHeight="1" x14ac:dyDescent="0.2"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</row>
    <row r="283" spans="7:37" s="1" customFormat="1" ht="13.9" customHeight="1" x14ac:dyDescent="0.2"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</row>
    <row r="284" spans="7:37" s="1" customFormat="1" ht="13.9" customHeight="1" x14ac:dyDescent="0.2"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</row>
    <row r="285" spans="7:37" s="1" customFormat="1" ht="13.9" customHeight="1" x14ac:dyDescent="0.2"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</row>
    <row r="286" spans="7:37" s="1" customFormat="1" ht="13.9" customHeight="1" x14ac:dyDescent="0.2"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</row>
    <row r="287" spans="7:37" s="1" customFormat="1" ht="13.9" customHeight="1" x14ac:dyDescent="0.2"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</row>
    <row r="288" spans="7:37" s="1" customFormat="1" ht="13.9" customHeight="1" x14ac:dyDescent="0.2"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</row>
    <row r="289" spans="7:37" s="1" customFormat="1" ht="13.9" customHeight="1" x14ac:dyDescent="0.2"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</row>
    <row r="290" spans="7:37" s="1" customFormat="1" ht="13.9" customHeight="1" x14ac:dyDescent="0.2"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</row>
    <row r="291" spans="7:37" s="1" customFormat="1" ht="13.9" customHeight="1" x14ac:dyDescent="0.2"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</row>
    <row r="292" spans="7:37" s="1" customFormat="1" ht="13.9" customHeight="1" x14ac:dyDescent="0.2"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</row>
    <row r="293" spans="7:37" s="1" customFormat="1" ht="13.9" customHeight="1" x14ac:dyDescent="0.2"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</row>
    <row r="294" spans="7:37" s="1" customFormat="1" ht="13.9" customHeight="1" x14ac:dyDescent="0.2"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</row>
    <row r="295" spans="7:37" s="1" customFormat="1" ht="13.9" customHeight="1" x14ac:dyDescent="0.2"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</row>
    <row r="296" spans="7:37" s="1" customFormat="1" ht="13.9" customHeight="1" x14ac:dyDescent="0.2"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</row>
    <row r="297" spans="7:37" s="1" customFormat="1" ht="13.9" customHeight="1" x14ac:dyDescent="0.2"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</row>
    <row r="298" spans="7:37" s="1" customFormat="1" ht="13.9" customHeight="1" x14ac:dyDescent="0.2"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</row>
    <row r="299" spans="7:37" s="1" customFormat="1" ht="13.9" customHeight="1" x14ac:dyDescent="0.2"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</row>
    <row r="300" spans="7:37" s="1" customFormat="1" ht="13.9" customHeight="1" x14ac:dyDescent="0.2"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</row>
    <row r="301" spans="7:37" s="1" customFormat="1" ht="13.9" customHeight="1" x14ac:dyDescent="0.2"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</row>
    <row r="302" spans="7:37" s="1" customFormat="1" ht="13.9" customHeight="1" x14ac:dyDescent="0.2"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</row>
    <row r="303" spans="7:37" s="1" customFormat="1" ht="13.9" customHeight="1" x14ac:dyDescent="0.2"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</row>
    <row r="304" spans="7:37" s="1" customFormat="1" ht="13.9" customHeight="1" x14ac:dyDescent="0.2"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</row>
    <row r="305" spans="7:37" s="1" customFormat="1" ht="13.9" customHeight="1" x14ac:dyDescent="0.2"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</row>
    <row r="306" spans="7:37" s="1" customFormat="1" ht="13.9" customHeight="1" x14ac:dyDescent="0.2"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</row>
    <row r="307" spans="7:37" s="1" customFormat="1" ht="13.9" customHeight="1" x14ac:dyDescent="0.2"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</row>
    <row r="308" spans="7:37" s="1" customFormat="1" ht="13.9" customHeight="1" x14ac:dyDescent="0.2"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</row>
    <row r="309" spans="7:37" s="1" customFormat="1" ht="13.9" customHeight="1" x14ac:dyDescent="0.2"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</row>
    <row r="310" spans="7:37" s="1" customFormat="1" ht="13.9" customHeight="1" x14ac:dyDescent="0.2"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</row>
    <row r="311" spans="7:37" s="1" customFormat="1" ht="13.9" customHeight="1" x14ac:dyDescent="0.2"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</row>
    <row r="312" spans="7:37" s="1" customFormat="1" ht="13.9" customHeight="1" x14ac:dyDescent="0.2"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</row>
    <row r="313" spans="7:37" s="1" customFormat="1" ht="13.9" customHeight="1" x14ac:dyDescent="0.2"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</row>
    <row r="314" spans="7:37" s="1" customFormat="1" ht="13.9" customHeight="1" x14ac:dyDescent="0.2"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</row>
    <row r="315" spans="7:37" s="1" customFormat="1" ht="13.9" customHeight="1" x14ac:dyDescent="0.2"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</row>
    <row r="316" spans="7:37" s="1" customFormat="1" ht="13.9" customHeight="1" x14ac:dyDescent="0.2"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</row>
    <row r="317" spans="7:37" s="1" customFormat="1" ht="13.9" customHeight="1" x14ac:dyDescent="0.2"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</row>
    <row r="318" spans="7:37" s="1" customFormat="1" ht="13.9" customHeight="1" x14ac:dyDescent="0.2"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</row>
    <row r="319" spans="7:37" s="1" customFormat="1" ht="13.9" customHeight="1" x14ac:dyDescent="0.2"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</row>
    <row r="320" spans="7:37" s="1" customFormat="1" ht="13.9" customHeight="1" x14ac:dyDescent="0.2"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</row>
    <row r="321" spans="7:37" s="1" customFormat="1" ht="13.9" customHeight="1" x14ac:dyDescent="0.2"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</row>
    <row r="322" spans="7:37" s="1" customFormat="1" ht="13.9" customHeight="1" x14ac:dyDescent="0.2"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</row>
    <row r="323" spans="7:37" s="1" customFormat="1" ht="13.9" customHeight="1" x14ac:dyDescent="0.2"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</row>
    <row r="324" spans="7:37" s="1" customFormat="1" ht="13.9" customHeight="1" x14ac:dyDescent="0.2"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</row>
    <row r="325" spans="7:37" s="1" customFormat="1" ht="13.9" customHeight="1" x14ac:dyDescent="0.2"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</row>
    <row r="326" spans="7:37" s="1" customFormat="1" ht="13.9" customHeight="1" x14ac:dyDescent="0.2"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</row>
    <row r="327" spans="7:37" s="1" customFormat="1" ht="13.9" customHeight="1" x14ac:dyDescent="0.2"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</row>
    <row r="328" spans="7:37" s="1" customFormat="1" ht="13.9" customHeight="1" x14ac:dyDescent="0.2"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</row>
    <row r="329" spans="7:37" s="1" customFormat="1" ht="13.9" customHeight="1" x14ac:dyDescent="0.2"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</row>
    <row r="330" spans="7:37" s="1" customFormat="1" ht="13.9" customHeight="1" x14ac:dyDescent="0.2"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</row>
    <row r="331" spans="7:37" s="1" customFormat="1" ht="13.9" customHeight="1" x14ac:dyDescent="0.2"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</row>
    <row r="332" spans="7:37" s="1" customFormat="1" ht="13.9" customHeight="1" x14ac:dyDescent="0.2"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</row>
    <row r="333" spans="7:37" s="1" customFormat="1" ht="13.9" customHeight="1" x14ac:dyDescent="0.2"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</row>
    <row r="334" spans="7:37" s="1" customFormat="1" ht="13.9" customHeight="1" x14ac:dyDescent="0.2"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</row>
    <row r="335" spans="7:37" s="1" customFormat="1" ht="13.9" customHeight="1" x14ac:dyDescent="0.2"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</row>
    <row r="336" spans="7:37" s="1" customFormat="1" ht="13.9" customHeight="1" x14ac:dyDescent="0.2"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</row>
    <row r="337" spans="7:37" s="1" customFormat="1" ht="13.9" customHeight="1" x14ac:dyDescent="0.2"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</row>
    <row r="338" spans="7:37" s="1" customFormat="1" ht="13.9" customHeight="1" x14ac:dyDescent="0.2"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</row>
    <row r="339" spans="7:37" s="1" customFormat="1" ht="13.9" customHeight="1" x14ac:dyDescent="0.2"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</row>
    <row r="340" spans="7:37" s="1" customFormat="1" ht="13.9" customHeight="1" x14ac:dyDescent="0.2"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</row>
    <row r="341" spans="7:37" s="1" customFormat="1" ht="13.9" customHeight="1" x14ac:dyDescent="0.2"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</row>
    <row r="342" spans="7:37" s="1" customFormat="1" ht="13.9" customHeight="1" x14ac:dyDescent="0.2"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</row>
    <row r="343" spans="7:37" s="1" customFormat="1" ht="13.9" customHeight="1" x14ac:dyDescent="0.2"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</row>
    <row r="344" spans="7:37" s="1" customFormat="1" ht="13.9" customHeight="1" x14ac:dyDescent="0.2"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</row>
    <row r="345" spans="7:37" s="1" customFormat="1" ht="13.9" customHeight="1" x14ac:dyDescent="0.2"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</row>
    <row r="346" spans="7:37" s="1" customFormat="1" ht="13.9" customHeight="1" x14ac:dyDescent="0.2"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</row>
    <row r="347" spans="7:37" s="1" customFormat="1" ht="13.9" customHeight="1" x14ac:dyDescent="0.2"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</row>
    <row r="348" spans="7:37" s="1" customFormat="1" ht="13.9" customHeight="1" x14ac:dyDescent="0.2"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</row>
    <row r="349" spans="7:37" s="1" customFormat="1" ht="13.9" customHeight="1" x14ac:dyDescent="0.2"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</row>
    <row r="350" spans="7:37" s="1" customFormat="1" ht="13.9" customHeight="1" x14ac:dyDescent="0.2"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</row>
    <row r="351" spans="7:37" s="1" customFormat="1" ht="13.9" customHeight="1" x14ac:dyDescent="0.2"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</row>
    <row r="352" spans="7:37" s="1" customFormat="1" ht="13.9" customHeight="1" x14ac:dyDescent="0.2"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</row>
    <row r="353" spans="7:37" s="1" customFormat="1" ht="13.9" customHeight="1" x14ac:dyDescent="0.2"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</row>
    <row r="354" spans="7:37" s="1" customFormat="1" ht="13.9" customHeight="1" x14ac:dyDescent="0.2"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</row>
    <row r="355" spans="7:37" s="1" customFormat="1" ht="13.9" customHeight="1" x14ac:dyDescent="0.2"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</row>
    <row r="356" spans="7:37" s="1" customFormat="1" ht="13.9" customHeight="1" x14ac:dyDescent="0.2"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</row>
    <row r="357" spans="7:37" s="1" customFormat="1" ht="13.9" customHeight="1" x14ac:dyDescent="0.2"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</row>
    <row r="358" spans="7:37" s="1" customFormat="1" ht="13.9" customHeight="1" x14ac:dyDescent="0.2"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</row>
    <row r="359" spans="7:37" s="1" customFormat="1" ht="13.9" customHeight="1" x14ac:dyDescent="0.2"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</row>
    <row r="360" spans="7:37" s="1" customFormat="1" ht="13.9" customHeight="1" x14ac:dyDescent="0.2"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</row>
    <row r="361" spans="7:37" s="1" customFormat="1" ht="13.9" customHeight="1" x14ac:dyDescent="0.2"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</row>
    <row r="362" spans="7:37" s="1" customFormat="1" ht="13.9" customHeight="1" x14ac:dyDescent="0.2"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</row>
    <row r="363" spans="7:37" s="1" customFormat="1" ht="13.9" customHeight="1" x14ac:dyDescent="0.2"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</row>
    <row r="364" spans="7:37" s="1" customFormat="1" ht="13.9" customHeight="1" x14ac:dyDescent="0.2"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</row>
    <row r="365" spans="7:37" s="1" customFormat="1" ht="13.9" customHeight="1" x14ac:dyDescent="0.2"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</row>
    <row r="366" spans="7:37" s="1" customFormat="1" ht="13.9" customHeight="1" x14ac:dyDescent="0.2"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</row>
    <row r="367" spans="7:37" s="1" customFormat="1" ht="13.9" customHeight="1" x14ac:dyDescent="0.2"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</row>
    <row r="368" spans="7:37" s="1" customFormat="1" ht="13.9" customHeight="1" x14ac:dyDescent="0.2"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</row>
    <row r="369" spans="7:37" s="1" customFormat="1" ht="13.9" customHeight="1" x14ac:dyDescent="0.2"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</row>
    <row r="370" spans="7:37" s="1" customFormat="1" ht="13.9" customHeight="1" x14ac:dyDescent="0.2"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</row>
    <row r="371" spans="7:37" s="1" customFormat="1" ht="13.9" customHeight="1" x14ac:dyDescent="0.2"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</row>
    <row r="372" spans="7:37" s="1" customFormat="1" ht="13.9" customHeight="1" x14ac:dyDescent="0.2"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</row>
    <row r="373" spans="7:37" s="1" customFormat="1" ht="13.9" customHeight="1" x14ac:dyDescent="0.2"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</row>
    <row r="374" spans="7:37" s="1" customFormat="1" ht="13.9" customHeight="1" x14ac:dyDescent="0.2"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</row>
    <row r="375" spans="7:37" s="1" customFormat="1" ht="13.9" customHeight="1" x14ac:dyDescent="0.2"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</row>
    <row r="376" spans="7:37" s="1" customFormat="1" ht="13.9" customHeight="1" x14ac:dyDescent="0.2"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</row>
    <row r="377" spans="7:37" s="1" customFormat="1" ht="13.9" customHeight="1" x14ac:dyDescent="0.2"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</row>
    <row r="378" spans="7:37" s="1" customFormat="1" ht="13.9" customHeight="1" x14ac:dyDescent="0.2"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</row>
    <row r="379" spans="7:37" s="1" customFormat="1" ht="13.9" customHeight="1" x14ac:dyDescent="0.2"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</row>
    <row r="380" spans="7:37" s="1" customFormat="1" ht="13.9" customHeight="1" x14ac:dyDescent="0.2"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</row>
    <row r="381" spans="7:37" s="1" customFormat="1" ht="13.9" customHeight="1" x14ac:dyDescent="0.2"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</row>
    <row r="382" spans="7:37" s="1" customFormat="1" ht="13.9" customHeight="1" x14ac:dyDescent="0.2"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</row>
    <row r="383" spans="7:37" s="1" customFormat="1" ht="13.9" customHeight="1" x14ac:dyDescent="0.2"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</row>
    <row r="384" spans="7:37" s="1" customFormat="1" ht="13.9" customHeight="1" x14ac:dyDescent="0.2"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</row>
    <row r="385" spans="7:37" s="1" customFormat="1" ht="13.9" customHeight="1" x14ac:dyDescent="0.2"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</row>
    <row r="386" spans="7:37" s="1" customFormat="1" ht="13.9" customHeight="1" x14ac:dyDescent="0.2"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</row>
    <row r="387" spans="7:37" s="1" customFormat="1" ht="13.9" customHeight="1" x14ac:dyDescent="0.2"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</row>
    <row r="388" spans="7:37" s="1" customFormat="1" ht="13.9" customHeight="1" x14ac:dyDescent="0.2"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</row>
    <row r="389" spans="7:37" s="1" customFormat="1" ht="13.9" customHeight="1" x14ac:dyDescent="0.2"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</row>
    <row r="390" spans="7:37" s="1" customFormat="1" ht="13.9" customHeight="1" x14ac:dyDescent="0.2"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</row>
    <row r="391" spans="7:37" s="1" customFormat="1" ht="13.9" customHeight="1" x14ac:dyDescent="0.2"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</row>
    <row r="392" spans="7:37" s="1" customFormat="1" ht="13.9" customHeight="1" x14ac:dyDescent="0.2"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</row>
    <row r="393" spans="7:37" s="1" customFormat="1" ht="13.9" customHeight="1" x14ac:dyDescent="0.2"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</row>
    <row r="394" spans="7:37" s="1" customFormat="1" ht="13.9" customHeight="1" x14ac:dyDescent="0.2"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</row>
    <row r="395" spans="7:37" s="1" customFormat="1" ht="13.9" customHeight="1" x14ac:dyDescent="0.2"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</row>
    <row r="396" spans="7:37" s="1" customFormat="1" ht="13.9" customHeight="1" x14ac:dyDescent="0.2"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</row>
    <row r="397" spans="7:37" s="1" customFormat="1" ht="13.9" customHeight="1" x14ac:dyDescent="0.2"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</row>
    <row r="398" spans="7:37" s="1" customFormat="1" ht="13.9" customHeight="1" x14ac:dyDescent="0.2"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</row>
    <row r="399" spans="7:37" s="1" customFormat="1" ht="13.9" customHeight="1" x14ac:dyDescent="0.2"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</row>
    <row r="400" spans="7:37" s="1" customFormat="1" ht="13.9" customHeight="1" x14ac:dyDescent="0.2"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</row>
    <row r="401" spans="7:37" s="1" customFormat="1" ht="13.9" customHeight="1" x14ac:dyDescent="0.2"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</row>
    <row r="402" spans="7:37" s="1" customFormat="1" ht="13.9" customHeight="1" x14ac:dyDescent="0.2"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</row>
    <row r="403" spans="7:37" s="1" customFormat="1" ht="13.9" customHeight="1" x14ac:dyDescent="0.2"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</row>
    <row r="404" spans="7:37" s="1" customFormat="1" ht="13.9" customHeight="1" x14ac:dyDescent="0.2"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</row>
    <row r="405" spans="7:37" s="1" customFormat="1" ht="13.9" customHeight="1" x14ac:dyDescent="0.2"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</row>
    <row r="406" spans="7:37" s="1" customFormat="1" ht="13.9" customHeight="1" x14ac:dyDescent="0.2"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</row>
    <row r="407" spans="7:37" s="1" customFormat="1" ht="13.9" customHeight="1" x14ac:dyDescent="0.2"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</row>
    <row r="408" spans="7:37" s="1" customFormat="1" ht="13.9" customHeight="1" x14ac:dyDescent="0.2"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</row>
    <row r="409" spans="7:37" s="1" customFormat="1" ht="13.9" customHeight="1" x14ac:dyDescent="0.2"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</row>
    <row r="410" spans="7:37" s="1" customFormat="1" ht="13.9" customHeight="1" x14ac:dyDescent="0.2"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</row>
    <row r="411" spans="7:37" s="1" customFormat="1" ht="13.9" customHeight="1" x14ac:dyDescent="0.2"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</row>
    <row r="412" spans="7:37" s="1" customFormat="1" ht="13.9" customHeight="1" x14ac:dyDescent="0.2"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</row>
    <row r="413" spans="7:37" s="1" customFormat="1" ht="13.9" customHeight="1" x14ac:dyDescent="0.2"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</row>
    <row r="414" spans="7:37" s="1" customFormat="1" ht="13.9" customHeight="1" x14ac:dyDescent="0.2"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</row>
    <row r="415" spans="7:37" s="1" customFormat="1" ht="13.9" customHeight="1" x14ac:dyDescent="0.2"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</row>
    <row r="416" spans="7:37" s="1" customFormat="1" ht="13.9" customHeight="1" x14ac:dyDescent="0.2"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</row>
    <row r="417" spans="7:37" s="1" customFormat="1" ht="13.9" customHeight="1" x14ac:dyDescent="0.2"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</row>
    <row r="418" spans="7:37" s="1" customFormat="1" ht="13.9" customHeight="1" x14ac:dyDescent="0.2"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</row>
    <row r="419" spans="7:37" s="1" customFormat="1" ht="13.9" customHeight="1" x14ac:dyDescent="0.2"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</row>
    <row r="420" spans="7:37" s="1" customFormat="1" ht="13.9" customHeight="1" x14ac:dyDescent="0.2"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</row>
    <row r="421" spans="7:37" s="1" customFormat="1" ht="13.9" customHeight="1" x14ac:dyDescent="0.2"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</row>
    <row r="422" spans="7:37" s="1" customFormat="1" ht="13.9" customHeight="1" x14ac:dyDescent="0.2"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</row>
    <row r="423" spans="7:37" s="1" customFormat="1" ht="13.9" customHeight="1" x14ac:dyDescent="0.2"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</row>
    <row r="424" spans="7:37" s="1" customFormat="1" ht="13.9" customHeight="1" x14ac:dyDescent="0.2"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</row>
    <row r="425" spans="7:37" s="1" customFormat="1" ht="13.9" customHeight="1" x14ac:dyDescent="0.2"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</row>
    <row r="426" spans="7:37" s="1" customFormat="1" ht="13.9" customHeight="1" x14ac:dyDescent="0.2"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</row>
    <row r="427" spans="7:37" s="1" customFormat="1" ht="13.9" customHeight="1" x14ac:dyDescent="0.2"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</row>
    <row r="428" spans="7:37" s="1" customFormat="1" ht="13.9" customHeight="1" x14ac:dyDescent="0.2"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</row>
    <row r="429" spans="7:37" s="1" customFormat="1" ht="13.9" customHeight="1" x14ac:dyDescent="0.2"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</row>
    <row r="430" spans="7:37" s="1" customFormat="1" ht="13.9" customHeight="1" x14ac:dyDescent="0.2"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</row>
    <row r="431" spans="7:37" s="1" customFormat="1" ht="13.9" customHeight="1" x14ac:dyDescent="0.2"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</row>
    <row r="432" spans="7:37" s="1" customFormat="1" ht="13.9" customHeight="1" x14ac:dyDescent="0.2"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</row>
    <row r="433" spans="7:37" s="1" customFormat="1" ht="13.9" customHeight="1" x14ac:dyDescent="0.2"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</row>
    <row r="434" spans="7:37" s="1" customFormat="1" ht="13.9" customHeight="1" x14ac:dyDescent="0.2"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</row>
    <row r="435" spans="7:37" s="1" customFormat="1" ht="13.9" customHeight="1" x14ac:dyDescent="0.2"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</row>
    <row r="436" spans="7:37" s="1" customFormat="1" ht="13.9" customHeight="1" x14ac:dyDescent="0.2"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</row>
    <row r="437" spans="7:37" s="1" customFormat="1" ht="13.9" customHeight="1" x14ac:dyDescent="0.2"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</row>
    <row r="438" spans="7:37" s="1" customFormat="1" ht="13.9" customHeight="1" x14ac:dyDescent="0.2"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</row>
    <row r="439" spans="7:37" s="1" customFormat="1" ht="13.9" customHeight="1" x14ac:dyDescent="0.2"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</row>
    <row r="440" spans="7:37" s="1" customFormat="1" ht="13.9" customHeight="1" x14ac:dyDescent="0.2"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</row>
    <row r="441" spans="7:37" s="1" customFormat="1" ht="13.9" customHeight="1" x14ac:dyDescent="0.2"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</row>
    <row r="442" spans="7:37" s="1" customFormat="1" ht="13.9" customHeight="1" x14ac:dyDescent="0.2"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</row>
    <row r="443" spans="7:37" s="1" customFormat="1" ht="13.9" customHeight="1" x14ac:dyDescent="0.2"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</row>
    <row r="444" spans="7:37" s="1" customFormat="1" ht="13.9" customHeight="1" x14ac:dyDescent="0.2"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</row>
    <row r="445" spans="7:37" s="1" customFormat="1" ht="13.9" customHeight="1" x14ac:dyDescent="0.2"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</row>
    <row r="446" spans="7:37" s="1" customFormat="1" ht="13.9" customHeight="1" x14ac:dyDescent="0.2"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</row>
    <row r="447" spans="7:37" s="1" customFormat="1" ht="13.9" customHeight="1" x14ac:dyDescent="0.2"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</row>
    <row r="448" spans="7:37" s="1" customFormat="1" ht="13.9" customHeight="1" x14ac:dyDescent="0.2"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</row>
    <row r="449" spans="7:37" s="1" customFormat="1" ht="13.9" customHeight="1" x14ac:dyDescent="0.2"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</row>
    <row r="450" spans="7:37" s="1" customFormat="1" ht="13.9" customHeight="1" x14ac:dyDescent="0.2"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</row>
    <row r="451" spans="7:37" s="1" customFormat="1" ht="13.9" customHeight="1" x14ac:dyDescent="0.2"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</row>
    <row r="452" spans="7:37" s="1" customFormat="1" ht="13.9" customHeight="1" x14ac:dyDescent="0.2"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</row>
    <row r="453" spans="7:37" s="1" customFormat="1" ht="13.9" customHeight="1" x14ac:dyDescent="0.2"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</row>
    <row r="454" spans="7:37" s="1" customFormat="1" ht="13.9" customHeight="1" x14ac:dyDescent="0.2"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</row>
    <row r="455" spans="7:37" s="1" customFormat="1" ht="13.9" customHeight="1" x14ac:dyDescent="0.2"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</row>
    <row r="456" spans="7:37" s="1" customFormat="1" ht="13.9" customHeight="1" x14ac:dyDescent="0.2"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</row>
    <row r="457" spans="7:37" s="1" customFormat="1" ht="13.9" customHeight="1" x14ac:dyDescent="0.2"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</row>
    <row r="458" spans="7:37" s="1" customFormat="1" ht="13.9" customHeight="1" x14ac:dyDescent="0.2"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</row>
    <row r="459" spans="7:37" s="1" customFormat="1" ht="13.9" customHeight="1" x14ac:dyDescent="0.2"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</row>
    <row r="460" spans="7:37" s="1" customFormat="1" ht="13.9" customHeight="1" x14ac:dyDescent="0.2"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</row>
    <row r="461" spans="7:37" s="1" customFormat="1" ht="13.9" customHeight="1" x14ac:dyDescent="0.2"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</row>
    <row r="462" spans="7:37" s="1" customFormat="1" ht="13.9" customHeight="1" x14ac:dyDescent="0.2"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</row>
    <row r="463" spans="7:37" s="1" customFormat="1" ht="13.9" customHeight="1" x14ac:dyDescent="0.2"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</row>
    <row r="464" spans="7:37" s="1" customFormat="1" ht="13.9" customHeight="1" x14ac:dyDescent="0.2"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</row>
    <row r="465" spans="7:37" s="1" customFormat="1" ht="13.9" customHeight="1" x14ac:dyDescent="0.2"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</row>
    <row r="466" spans="7:37" s="1" customFormat="1" ht="13.9" customHeight="1" x14ac:dyDescent="0.2"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</row>
    <row r="467" spans="7:37" s="1" customFormat="1" ht="13.9" customHeight="1" x14ac:dyDescent="0.2"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</row>
    <row r="468" spans="7:37" s="1" customFormat="1" ht="13.9" customHeight="1" x14ac:dyDescent="0.2"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</row>
    <row r="469" spans="7:37" s="1" customFormat="1" ht="13.9" customHeight="1" x14ac:dyDescent="0.2"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</row>
    <row r="470" spans="7:37" s="1" customFormat="1" ht="13.9" customHeight="1" x14ac:dyDescent="0.2"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</row>
    <row r="471" spans="7:37" s="1" customFormat="1" ht="13.9" customHeight="1" x14ac:dyDescent="0.2"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</row>
    <row r="472" spans="7:37" s="1" customFormat="1" ht="13.9" customHeight="1" x14ac:dyDescent="0.2"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</row>
    <row r="473" spans="7:37" s="1" customFormat="1" ht="13.9" customHeight="1" x14ac:dyDescent="0.2"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</row>
    <row r="474" spans="7:37" s="1" customFormat="1" ht="13.9" customHeight="1" x14ac:dyDescent="0.2"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</row>
    <row r="475" spans="7:37" s="1" customFormat="1" ht="13.9" customHeight="1" x14ac:dyDescent="0.2"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</row>
    <row r="476" spans="7:37" s="1" customFormat="1" ht="13.9" customHeight="1" x14ac:dyDescent="0.2"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</row>
    <row r="477" spans="7:37" s="1" customFormat="1" ht="13.9" customHeight="1" x14ac:dyDescent="0.2"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</row>
    <row r="478" spans="7:37" s="1" customFormat="1" ht="13.9" customHeight="1" x14ac:dyDescent="0.2"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</row>
    <row r="479" spans="7:37" s="1" customFormat="1" ht="13.9" customHeight="1" x14ac:dyDescent="0.2"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</row>
    <row r="480" spans="7:37" s="1" customFormat="1" ht="13.9" customHeight="1" x14ac:dyDescent="0.2"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</row>
    <row r="481" spans="7:37" s="1" customFormat="1" ht="13.9" customHeight="1" x14ac:dyDescent="0.2"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</row>
    <row r="482" spans="7:37" s="1" customFormat="1" ht="13.9" customHeight="1" x14ac:dyDescent="0.2"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</row>
    <row r="483" spans="7:37" s="1" customFormat="1" ht="13.9" customHeight="1" x14ac:dyDescent="0.2"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</row>
    <row r="484" spans="7:37" s="1" customFormat="1" ht="13.9" customHeight="1" x14ac:dyDescent="0.2"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</row>
    <row r="485" spans="7:37" s="1" customFormat="1" ht="13.9" customHeight="1" x14ac:dyDescent="0.2"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</row>
    <row r="486" spans="7:37" s="1" customFormat="1" ht="13.9" customHeight="1" x14ac:dyDescent="0.2"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</row>
    <row r="487" spans="7:37" s="1" customFormat="1" ht="13.9" customHeight="1" x14ac:dyDescent="0.2"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</row>
    <row r="488" spans="7:37" s="1" customFormat="1" ht="13.9" customHeight="1" x14ac:dyDescent="0.2"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</row>
    <row r="489" spans="7:37" s="1" customFormat="1" ht="13.9" customHeight="1" x14ac:dyDescent="0.2"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</row>
    <row r="490" spans="7:37" s="1" customFormat="1" ht="13.9" customHeight="1" x14ac:dyDescent="0.2"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</row>
    <row r="491" spans="7:37" s="1" customFormat="1" ht="13.9" customHeight="1" x14ac:dyDescent="0.2"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</row>
    <row r="492" spans="7:37" s="1" customFormat="1" ht="13.9" customHeight="1" x14ac:dyDescent="0.2"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</row>
    <row r="493" spans="7:37" s="1" customFormat="1" ht="13.9" customHeight="1" x14ac:dyDescent="0.2"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</row>
    <row r="494" spans="7:37" s="1" customFormat="1" ht="13.9" customHeight="1" x14ac:dyDescent="0.2"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</row>
    <row r="495" spans="7:37" s="1" customFormat="1" ht="13.9" customHeight="1" x14ac:dyDescent="0.2"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</row>
    <row r="496" spans="7:37" s="1" customFormat="1" ht="13.9" customHeight="1" x14ac:dyDescent="0.2"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</row>
    <row r="497" spans="7:37" s="1" customFormat="1" ht="13.9" customHeight="1" x14ac:dyDescent="0.2"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</row>
    <row r="498" spans="7:37" s="1" customFormat="1" ht="13.9" customHeight="1" x14ac:dyDescent="0.2"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</row>
    <row r="499" spans="7:37" s="1" customFormat="1" ht="13.9" customHeight="1" x14ac:dyDescent="0.2"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</row>
    <row r="500" spans="7:37" s="1" customFormat="1" ht="13.9" customHeight="1" x14ac:dyDescent="0.2"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</row>
    <row r="501" spans="7:37" s="1" customFormat="1" ht="13.9" customHeight="1" x14ac:dyDescent="0.2"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</row>
    <row r="502" spans="7:37" s="1" customFormat="1" ht="13.9" customHeight="1" x14ac:dyDescent="0.2"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</row>
    <row r="503" spans="7:37" s="1" customFormat="1" ht="13.9" customHeight="1" x14ac:dyDescent="0.2"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</row>
    <row r="504" spans="7:37" s="1" customFormat="1" ht="13.9" customHeight="1" x14ac:dyDescent="0.2"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</row>
    <row r="505" spans="7:37" s="1" customFormat="1" ht="13.9" customHeight="1" x14ac:dyDescent="0.2"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</row>
    <row r="506" spans="7:37" s="1" customFormat="1" ht="13.9" customHeight="1" x14ac:dyDescent="0.2"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</row>
    <row r="507" spans="7:37" s="1" customFormat="1" ht="13.9" customHeight="1" x14ac:dyDescent="0.2"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</row>
    <row r="508" spans="7:37" s="1" customFormat="1" ht="13.9" customHeight="1" x14ac:dyDescent="0.2"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</row>
    <row r="509" spans="7:37" s="1" customFormat="1" ht="13.9" customHeight="1" x14ac:dyDescent="0.2"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</row>
    <row r="510" spans="7:37" s="1" customFormat="1" ht="13.9" customHeight="1" x14ac:dyDescent="0.2"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</row>
    <row r="511" spans="7:37" s="1" customFormat="1" ht="13.9" customHeight="1" x14ac:dyDescent="0.2"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</row>
    <row r="512" spans="7:37" s="1" customFormat="1" ht="13.9" customHeight="1" x14ac:dyDescent="0.2"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</row>
    <row r="513" spans="7:37" s="1" customFormat="1" ht="13.9" customHeight="1" x14ac:dyDescent="0.2"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</row>
    <row r="514" spans="7:37" s="1" customFormat="1" ht="13.9" customHeight="1" x14ac:dyDescent="0.2"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</row>
    <row r="515" spans="7:37" s="1" customFormat="1" ht="13.9" customHeight="1" x14ac:dyDescent="0.2"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</row>
    <row r="516" spans="7:37" s="1" customFormat="1" ht="13.9" customHeight="1" x14ac:dyDescent="0.2"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</row>
    <row r="517" spans="7:37" s="1" customFormat="1" ht="13.9" customHeight="1" x14ac:dyDescent="0.2"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</row>
    <row r="518" spans="7:37" s="1" customFormat="1" ht="13.9" customHeight="1" x14ac:dyDescent="0.2"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</row>
    <row r="519" spans="7:37" s="1" customFormat="1" ht="13.9" customHeight="1" x14ac:dyDescent="0.2"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</row>
    <row r="520" spans="7:37" s="1" customFormat="1" ht="13.9" customHeight="1" x14ac:dyDescent="0.2"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</row>
    <row r="521" spans="7:37" s="1" customFormat="1" ht="13.9" customHeight="1" x14ac:dyDescent="0.2"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</row>
    <row r="522" spans="7:37" s="1" customFormat="1" ht="13.9" customHeight="1" x14ac:dyDescent="0.2"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</row>
    <row r="523" spans="7:37" s="1" customFormat="1" ht="13.9" customHeight="1" x14ac:dyDescent="0.2"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</row>
    <row r="524" spans="7:37" s="1" customFormat="1" ht="13.9" customHeight="1" x14ac:dyDescent="0.2"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</row>
    <row r="525" spans="7:37" s="1" customFormat="1" ht="13.9" customHeight="1" x14ac:dyDescent="0.2"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</row>
    <row r="526" spans="7:37" s="1" customFormat="1" ht="13.9" customHeight="1" x14ac:dyDescent="0.2"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</row>
    <row r="527" spans="7:37" s="1" customFormat="1" ht="13.9" customHeight="1" x14ac:dyDescent="0.2"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</row>
    <row r="528" spans="7:37" s="1" customFormat="1" ht="13.9" customHeight="1" x14ac:dyDescent="0.2"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</row>
    <row r="529" spans="7:37" s="1" customFormat="1" ht="13.9" customHeight="1" x14ac:dyDescent="0.2"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</row>
    <row r="530" spans="7:37" s="1" customFormat="1" ht="13.9" customHeight="1" x14ac:dyDescent="0.2"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</row>
    <row r="531" spans="7:37" s="1" customFormat="1" ht="13.9" customHeight="1" x14ac:dyDescent="0.2"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</row>
    <row r="532" spans="7:37" s="1" customFormat="1" ht="13.9" customHeight="1" x14ac:dyDescent="0.2"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</row>
    <row r="533" spans="7:37" s="1" customFormat="1" ht="13.9" customHeight="1" x14ac:dyDescent="0.2"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</row>
    <row r="534" spans="7:37" s="1" customFormat="1" ht="13.9" customHeight="1" x14ac:dyDescent="0.2"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</row>
    <row r="535" spans="7:37" s="1" customFormat="1" ht="13.9" customHeight="1" x14ac:dyDescent="0.2"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</row>
    <row r="536" spans="7:37" s="1" customFormat="1" ht="13.9" customHeight="1" x14ac:dyDescent="0.2"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</row>
    <row r="537" spans="7:37" s="1" customFormat="1" ht="13.9" customHeight="1" x14ac:dyDescent="0.2"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</row>
    <row r="538" spans="7:37" s="1" customFormat="1" ht="13.9" customHeight="1" x14ac:dyDescent="0.2"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</row>
    <row r="539" spans="7:37" s="1" customFormat="1" ht="13.9" customHeight="1" x14ac:dyDescent="0.2"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</row>
    <row r="540" spans="7:37" s="1" customFormat="1" ht="13.9" customHeight="1" x14ac:dyDescent="0.2"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</row>
    <row r="541" spans="7:37" s="1" customFormat="1" ht="13.9" customHeight="1" x14ac:dyDescent="0.2"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</row>
    <row r="542" spans="7:37" s="1" customFormat="1" ht="13.9" customHeight="1" x14ac:dyDescent="0.2"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</row>
    <row r="543" spans="7:37" s="1" customFormat="1" ht="13.9" customHeight="1" x14ac:dyDescent="0.2"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</row>
    <row r="544" spans="7:37" s="1" customFormat="1" ht="13.9" customHeight="1" x14ac:dyDescent="0.2"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</row>
    <row r="545" spans="7:37" s="1" customFormat="1" ht="13.9" customHeight="1" x14ac:dyDescent="0.2"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</row>
    <row r="546" spans="7:37" s="1" customFormat="1" ht="13.9" customHeight="1" x14ac:dyDescent="0.2"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</row>
    <row r="547" spans="7:37" s="1" customFormat="1" ht="13.9" customHeight="1" x14ac:dyDescent="0.2"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</row>
    <row r="548" spans="7:37" s="1" customFormat="1" ht="13.9" customHeight="1" x14ac:dyDescent="0.2"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</row>
    <row r="549" spans="7:37" s="1" customFormat="1" ht="13.9" customHeight="1" x14ac:dyDescent="0.2"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</row>
    <row r="550" spans="7:37" s="1" customFormat="1" ht="13.9" customHeight="1" x14ac:dyDescent="0.2"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</row>
    <row r="551" spans="7:37" s="1" customFormat="1" ht="13.9" customHeight="1" x14ac:dyDescent="0.2"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</row>
    <row r="552" spans="7:37" s="1" customFormat="1" ht="13.9" customHeight="1" x14ac:dyDescent="0.2"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</row>
    <row r="553" spans="7:37" s="1" customFormat="1" ht="13.9" customHeight="1" x14ac:dyDescent="0.2"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</row>
    <row r="554" spans="7:37" s="1" customFormat="1" ht="13.9" customHeight="1" x14ac:dyDescent="0.2"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</row>
    <row r="555" spans="7:37" s="1" customFormat="1" ht="13.9" customHeight="1" x14ac:dyDescent="0.2"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</row>
    <row r="556" spans="7:37" s="1" customFormat="1" ht="13.9" customHeight="1" x14ac:dyDescent="0.2"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</row>
    <row r="557" spans="7:37" s="1" customFormat="1" ht="13.9" customHeight="1" x14ac:dyDescent="0.2"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</row>
    <row r="558" spans="7:37" s="1" customFormat="1" ht="13.9" customHeight="1" x14ac:dyDescent="0.2"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</row>
    <row r="559" spans="7:37" s="1" customFormat="1" ht="13.9" customHeight="1" x14ac:dyDescent="0.2"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</row>
    <row r="560" spans="7:37" s="1" customFormat="1" ht="13.9" customHeight="1" x14ac:dyDescent="0.2"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</row>
    <row r="561" spans="7:37" s="1" customFormat="1" ht="13.9" customHeight="1" x14ac:dyDescent="0.2"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</row>
    <row r="562" spans="7:37" s="1" customFormat="1" ht="13.9" customHeight="1" x14ac:dyDescent="0.2"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</row>
    <row r="563" spans="7:37" s="1" customFormat="1" ht="13.9" customHeight="1" x14ac:dyDescent="0.2"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</row>
    <row r="564" spans="7:37" s="1" customFormat="1" ht="13.9" customHeight="1" x14ac:dyDescent="0.2"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</row>
    <row r="565" spans="7:37" s="1" customFormat="1" ht="13.9" customHeight="1" x14ac:dyDescent="0.2"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</row>
    <row r="566" spans="7:37" s="1" customFormat="1" ht="13.9" customHeight="1" x14ac:dyDescent="0.2"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</row>
    <row r="567" spans="7:37" s="1" customFormat="1" ht="13.9" customHeight="1" x14ac:dyDescent="0.2"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</row>
    <row r="568" spans="7:37" s="1" customFormat="1" ht="13.9" customHeight="1" x14ac:dyDescent="0.2"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</row>
    <row r="569" spans="7:37" s="1" customFormat="1" ht="13.9" customHeight="1" x14ac:dyDescent="0.2"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</row>
    <row r="570" spans="7:37" s="1" customFormat="1" ht="13.9" customHeight="1" x14ac:dyDescent="0.2"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</row>
    <row r="571" spans="7:37" s="1" customFormat="1" ht="13.9" customHeight="1" x14ac:dyDescent="0.2"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</row>
    <row r="572" spans="7:37" s="1" customFormat="1" ht="13.9" customHeight="1" x14ac:dyDescent="0.2"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</row>
    <row r="573" spans="7:37" s="1" customFormat="1" ht="13.9" customHeight="1" x14ac:dyDescent="0.2"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</row>
    <row r="574" spans="7:37" s="1" customFormat="1" ht="13.9" customHeight="1" x14ac:dyDescent="0.2"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</row>
    <row r="575" spans="7:37" s="1" customFormat="1" ht="13.9" customHeight="1" x14ac:dyDescent="0.2"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</row>
    <row r="576" spans="7:37" s="1" customFormat="1" ht="13.9" customHeight="1" x14ac:dyDescent="0.2"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</row>
    <row r="577" spans="7:37" s="1" customFormat="1" ht="13.9" customHeight="1" x14ac:dyDescent="0.2"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</row>
    <row r="578" spans="7:37" s="1" customFormat="1" ht="13.9" customHeight="1" x14ac:dyDescent="0.2"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</row>
    <row r="579" spans="7:37" s="1" customFormat="1" ht="13.9" customHeight="1" x14ac:dyDescent="0.2"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</row>
    <row r="580" spans="7:37" s="1" customFormat="1" ht="13.9" customHeight="1" x14ac:dyDescent="0.2"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</row>
    <row r="581" spans="7:37" s="1" customFormat="1" ht="13.9" customHeight="1" x14ac:dyDescent="0.2"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</row>
    <row r="582" spans="7:37" s="1" customFormat="1" ht="13.9" customHeight="1" x14ac:dyDescent="0.2"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</row>
    <row r="583" spans="7:37" s="1" customFormat="1" ht="13.9" customHeight="1" x14ac:dyDescent="0.2"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</row>
    <row r="584" spans="7:37" s="1" customFormat="1" ht="13.9" customHeight="1" x14ac:dyDescent="0.2"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</row>
    <row r="585" spans="7:37" s="1" customFormat="1" ht="13.9" customHeight="1" x14ac:dyDescent="0.2"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</row>
    <row r="586" spans="7:37" s="1" customFormat="1" ht="13.9" customHeight="1" x14ac:dyDescent="0.2"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</row>
    <row r="587" spans="7:37" s="1" customFormat="1" ht="13.9" customHeight="1" x14ac:dyDescent="0.2"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</row>
    <row r="588" spans="7:37" s="1" customFormat="1" ht="13.9" customHeight="1" x14ac:dyDescent="0.2"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</row>
    <row r="589" spans="7:37" s="1" customFormat="1" ht="13.9" customHeight="1" x14ac:dyDescent="0.2"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</row>
    <row r="590" spans="7:37" s="1" customFormat="1" ht="13.9" customHeight="1" x14ac:dyDescent="0.2"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</row>
    <row r="591" spans="7:37" s="1" customFormat="1" ht="13.9" customHeight="1" x14ac:dyDescent="0.2"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</row>
    <row r="592" spans="7:37" s="1" customFormat="1" ht="13.9" customHeight="1" x14ac:dyDescent="0.2"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</row>
    <row r="593" spans="7:37" s="1" customFormat="1" ht="13.9" customHeight="1" x14ac:dyDescent="0.2"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</row>
    <row r="594" spans="7:37" s="1" customFormat="1" ht="13.9" customHeight="1" x14ac:dyDescent="0.2"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</row>
    <row r="595" spans="7:37" s="1" customFormat="1" ht="13.9" customHeight="1" x14ac:dyDescent="0.2"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</row>
    <row r="596" spans="7:37" s="1" customFormat="1" ht="13.9" customHeight="1" x14ac:dyDescent="0.2"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</row>
    <row r="597" spans="7:37" s="1" customFormat="1" ht="13.9" customHeight="1" x14ac:dyDescent="0.2"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</row>
    <row r="598" spans="7:37" s="1" customFormat="1" ht="13.9" customHeight="1" x14ac:dyDescent="0.2"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</row>
    <row r="599" spans="7:37" s="1" customFormat="1" ht="13.9" customHeight="1" x14ac:dyDescent="0.2"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</row>
    <row r="600" spans="7:37" s="1" customFormat="1" ht="13.9" customHeight="1" x14ac:dyDescent="0.2"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</row>
    <row r="601" spans="7:37" s="1" customFormat="1" ht="13.9" customHeight="1" x14ac:dyDescent="0.2"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</row>
    <row r="602" spans="7:37" s="1" customFormat="1" ht="13.9" customHeight="1" x14ac:dyDescent="0.2"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</row>
    <row r="603" spans="7:37" s="1" customFormat="1" ht="13.9" customHeight="1" x14ac:dyDescent="0.2"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</row>
    <row r="604" spans="7:37" s="1" customFormat="1" ht="13.9" customHeight="1" x14ac:dyDescent="0.2"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</row>
    <row r="605" spans="7:37" s="1" customFormat="1" ht="13.9" customHeight="1" x14ac:dyDescent="0.2"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</row>
    <row r="606" spans="7:37" s="1" customFormat="1" ht="13.9" customHeight="1" x14ac:dyDescent="0.2"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</row>
    <row r="607" spans="7:37" s="1" customFormat="1" ht="13.9" customHeight="1" x14ac:dyDescent="0.2"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</row>
    <row r="608" spans="7:37" s="1" customFormat="1" ht="13.9" customHeight="1" x14ac:dyDescent="0.2"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</row>
    <row r="609" spans="7:37" s="1" customFormat="1" ht="13.9" customHeight="1" x14ac:dyDescent="0.2"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</row>
    <row r="610" spans="7:37" s="1" customFormat="1" ht="13.9" customHeight="1" x14ac:dyDescent="0.2"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</row>
    <row r="611" spans="7:37" s="1" customFormat="1" ht="13.9" customHeight="1" x14ac:dyDescent="0.2"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</row>
    <row r="612" spans="7:37" s="1" customFormat="1" ht="13.9" customHeight="1" x14ac:dyDescent="0.2"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</row>
    <row r="613" spans="7:37" s="1" customFormat="1" ht="13.9" customHeight="1" x14ac:dyDescent="0.2"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</row>
    <row r="614" spans="7:37" s="1" customFormat="1" ht="13.9" customHeight="1" x14ac:dyDescent="0.2"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</row>
    <row r="615" spans="7:37" s="1" customFormat="1" ht="13.9" customHeight="1" x14ac:dyDescent="0.2"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</row>
    <row r="616" spans="7:37" s="1" customFormat="1" ht="13.9" customHeight="1" x14ac:dyDescent="0.2"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</row>
    <row r="617" spans="7:37" s="1" customFormat="1" ht="13.9" customHeight="1" x14ac:dyDescent="0.2"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</row>
    <row r="618" spans="7:37" s="1" customFormat="1" ht="13.9" customHeight="1" x14ac:dyDescent="0.2"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</row>
    <row r="619" spans="7:37" s="1" customFormat="1" ht="13.9" customHeight="1" x14ac:dyDescent="0.2"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</row>
    <row r="620" spans="7:37" s="1" customFormat="1" ht="13.9" customHeight="1" x14ac:dyDescent="0.2"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</row>
    <row r="621" spans="7:37" s="1" customFormat="1" ht="13.9" customHeight="1" x14ac:dyDescent="0.2"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</row>
    <row r="622" spans="7:37" s="1" customFormat="1" ht="13.9" customHeight="1" x14ac:dyDescent="0.2"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</row>
    <row r="623" spans="7:37" s="1" customFormat="1" ht="13.9" customHeight="1" x14ac:dyDescent="0.2"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</row>
    <row r="624" spans="7:37" s="1" customFormat="1" ht="13.9" customHeight="1" x14ac:dyDescent="0.2"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</row>
    <row r="625" spans="7:37" s="1" customFormat="1" ht="13.9" customHeight="1" x14ac:dyDescent="0.2"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</row>
    <row r="626" spans="7:37" s="1" customFormat="1" ht="13.9" customHeight="1" x14ac:dyDescent="0.2"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</row>
    <row r="627" spans="7:37" s="1" customFormat="1" ht="13.9" customHeight="1" x14ac:dyDescent="0.2"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</row>
    <row r="628" spans="7:37" s="1" customFormat="1" ht="13.9" customHeight="1" x14ac:dyDescent="0.2"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</row>
    <row r="629" spans="7:37" s="1" customFormat="1" ht="13.9" customHeight="1" x14ac:dyDescent="0.2"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</row>
    <row r="630" spans="7:37" s="1" customFormat="1" ht="13.9" customHeight="1" x14ac:dyDescent="0.2"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</row>
    <row r="631" spans="7:37" s="1" customFormat="1" ht="13.9" customHeight="1" x14ac:dyDescent="0.2"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</row>
    <row r="632" spans="7:37" s="1" customFormat="1" ht="13.9" customHeight="1" x14ac:dyDescent="0.2"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</row>
    <row r="633" spans="7:37" s="1" customFormat="1" ht="13.9" customHeight="1" x14ac:dyDescent="0.2"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</row>
    <row r="634" spans="7:37" s="1" customFormat="1" ht="13.9" customHeight="1" x14ac:dyDescent="0.2"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</row>
    <row r="635" spans="7:37" s="1" customFormat="1" ht="13.9" customHeight="1" x14ac:dyDescent="0.2"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</row>
    <row r="636" spans="7:37" s="1" customFormat="1" ht="13.9" customHeight="1" x14ac:dyDescent="0.2"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</row>
    <row r="637" spans="7:37" s="1" customFormat="1" ht="13.9" customHeight="1" x14ac:dyDescent="0.2"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</row>
    <row r="638" spans="7:37" s="1" customFormat="1" ht="13.9" customHeight="1" x14ac:dyDescent="0.2"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</row>
    <row r="639" spans="7:37" s="1" customFormat="1" ht="13.9" customHeight="1" x14ac:dyDescent="0.2"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</row>
    <row r="640" spans="7:37" s="1" customFormat="1" ht="13.9" customHeight="1" x14ac:dyDescent="0.2"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</row>
    <row r="641" spans="7:37" s="1" customFormat="1" ht="13.9" customHeight="1" x14ac:dyDescent="0.2"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</row>
    <row r="642" spans="7:37" s="1" customFormat="1" ht="13.9" customHeight="1" x14ac:dyDescent="0.2"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</row>
    <row r="643" spans="7:37" s="1" customFormat="1" ht="13.9" customHeight="1" x14ac:dyDescent="0.2"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</row>
    <row r="644" spans="7:37" s="1" customFormat="1" ht="13.9" customHeight="1" x14ac:dyDescent="0.2"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</row>
    <row r="645" spans="7:37" s="1" customFormat="1" ht="13.9" customHeight="1" x14ac:dyDescent="0.2"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</row>
    <row r="646" spans="7:37" s="1" customFormat="1" ht="13.9" customHeight="1" x14ac:dyDescent="0.2"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</row>
    <row r="647" spans="7:37" s="1" customFormat="1" ht="13.9" customHeight="1" x14ac:dyDescent="0.2"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</row>
    <row r="648" spans="7:37" s="1" customFormat="1" ht="13.9" customHeight="1" x14ac:dyDescent="0.2"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</row>
    <row r="649" spans="7:37" s="1" customFormat="1" ht="13.9" customHeight="1" x14ac:dyDescent="0.2"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</row>
    <row r="650" spans="7:37" s="1" customFormat="1" ht="13.9" customHeight="1" x14ac:dyDescent="0.2"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</row>
    <row r="651" spans="7:37" s="1" customFormat="1" ht="13.9" customHeight="1" x14ac:dyDescent="0.2"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</row>
    <row r="652" spans="7:37" s="1" customFormat="1" ht="13.9" customHeight="1" x14ac:dyDescent="0.2"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</row>
    <row r="653" spans="7:37" s="1" customFormat="1" ht="13.9" customHeight="1" x14ac:dyDescent="0.2"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</row>
    <row r="654" spans="7:37" s="1" customFormat="1" ht="13.9" customHeight="1" x14ac:dyDescent="0.2"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</row>
    <row r="655" spans="7:37" s="1" customFormat="1" ht="13.9" customHeight="1" x14ac:dyDescent="0.2"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</row>
    <row r="656" spans="7:37" s="1" customFormat="1" ht="13.9" customHeight="1" x14ac:dyDescent="0.2"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</row>
    <row r="657" spans="7:37" s="1" customFormat="1" ht="13.9" customHeight="1" x14ac:dyDescent="0.2"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</row>
    <row r="658" spans="7:37" s="1" customFormat="1" ht="13.9" customHeight="1" x14ac:dyDescent="0.2"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</row>
    <row r="659" spans="7:37" s="1" customFormat="1" ht="13.9" customHeight="1" x14ac:dyDescent="0.2"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</row>
    <row r="660" spans="7:37" s="1" customFormat="1" ht="13.9" customHeight="1" x14ac:dyDescent="0.2"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</row>
    <row r="661" spans="7:37" s="1" customFormat="1" ht="13.9" customHeight="1" x14ac:dyDescent="0.2"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</row>
    <row r="662" spans="7:37" s="1" customFormat="1" ht="13.9" customHeight="1" x14ac:dyDescent="0.2"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</row>
    <row r="663" spans="7:37" s="1" customFormat="1" ht="13.9" customHeight="1" x14ac:dyDescent="0.2"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</row>
    <row r="664" spans="7:37" s="1" customFormat="1" ht="13.9" customHeight="1" x14ac:dyDescent="0.2"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</row>
    <row r="665" spans="7:37" s="1" customFormat="1" ht="13.9" customHeight="1" x14ac:dyDescent="0.2"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</row>
    <row r="666" spans="7:37" s="1" customFormat="1" ht="13.9" customHeight="1" x14ac:dyDescent="0.2"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</row>
    <row r="667" spans="7:37" s="1" customFormat="1" ht="13.9" customHeight="1" x14ac:dyDescent="0.2"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</row>
    <row r="668" spans="7:37" s="1" customFormat="1" ht="13.9" customHeight="1" x14ac:dyDescent="0.2"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</row>
    <row r="669" spans="7:37" s="1" customFormat="1" ht="13.9" customHeight="1" x14ac:dyDescent="0.2"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</row>
    <row r="670" spans="7:37" s="1" customFormat="1" ht="13.9" customHeight="1" x14ac:dyDescent="0.2"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</row>
    <row r="671" spans="7:37" s="1" customFormat="1" ht="13.9" customHeight="1" x14ac:dyDescent="0.2"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</row>
    <row r="672" spans="7:37" s="1" customFormat="1" ht="13.9" customHeight="1" x14ac:dyDescent="0.2"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</row>
    <row r="673" spans="7:37" s="1" customFormat="1" ht="13.9" customHeight="1" x14ac:dyDescent="0.2"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</row>
    <row r="674" spans="7:37" s="1" customFormat="1" ht="13.9" customHeight="1" x14ac:dyDescent="0.2"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</row>
    <row r="675" spans="7:37" s="1" customFormat="1" ht="13.9" customHeight="1" x14ac:dyDescent="0.2"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</row>
    <row r="676" spans="7:37" s="1" customFormat="1" ht="13.9" customHeight="1" x14ac:dyDescent="0.2"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</row>
    <row r="677" spans="7:37" s="1" customFormat="1" ht="13.9" customHeight="1" x14ac:dyDescent="0.2"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</row>
    <row r="678" spans="7:37" s="1" customFormat="1" ht="13.9" customHeight="1" x14ac:dyDescent="0.2"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</row>
    <row r="679" spans="7:37" s="1" customFormat="1" ht="13.9" customHeight="1" x14ac:dyDescent="0.2"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</row>
    <row r="680" spans="7:37" s="1" customFormat="1" ht="13.9" customHeight="1" x14ac:dyDescent="0.2"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</row>
    <row r="681" spans="7:37" s="1" customFormat="1" ht="13.9" customHeight="1" x14ac:dyDescent="0.2"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</row>
    <row r="682" spans="7:37" s="1" customFormat="1" ht="13.9" customHeight="1" x14ac:dyDescent="0.2"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</row>
    <row r="683" spans="7:37" s="1" customFormat="1" ht="13.9" customHeight="1" x14ac:dyDescent="0.2"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</row>
    <row r="684" spans="7:37" s="1" customFormat="1" ht="13.9" customHeight="1" x14ac:dyDescent="0.2"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</row>
    <row r="685" spans="7:37" s="1" customFormat="1" ht="13.9" customHeight="1" x14ac:dyDescent="0.2"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</row>
    <row r="686" spans="7:37" s="1" customFormat="1" ht="13.9" customHeight="1" x14ac:dyDescent="0.2"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</row>
    <row r="687" spans="7:37" s="1" customFormat="1" ht="13.9" customHeight="1" x14ac:dyDescent="0.2"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</row>
    <row r="688" spans="7:37" s="1" customFormat="1" ht="13.9" customHeight="1" x14ac:dyDescent="0.2"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</row>
    <row r="689" spans="7:37" s="1" customFormat="1" ht="13.9" customHeight="1" x14ac:dyDescent="0.2"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</row>
    <row r="690" spans="7:37" s="1" customFormat="1" ht="13.9" customHeight="1" x14ac:dyDescent="0.2"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</row>
    <row r="691" spans="7:37" s="1" customFormat="1" ht="13.9" customHeight="1" x14ac:dyDescent="0.2"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</row>
    <row r="692" spans="7:37" s="1" customFormat="1" ht="13.9" customHeight="1" x14ac:dyDescent="0.2"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</row>
    <row r="693" spans="7:37" s="1" customFormat="1" ht="13.9" customHeight="1" x14ac:dyDescent="0.2"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</row>
    <row r="694" spans="7:37" s="1" customFormat="1" ht="13.9" customHeight="1" x14ac:dyDescent="0.2"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</row>
    <row r="695" spans="7:37" s="1" customFormat="1" ht="13.9" customHeight="1" x14ac:dyDescent="0.2"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</row>
    <row r="696" spans="7:37" s="1" customFormat="1" ht="13.9" customHeight="1" x14ac:dyDescent="0.2"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</row>
    <row r="697" spans="7:37" s="1" customFormat="1" ht="13.9" customHeight="1" x14ac:dyDescent="0.2"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</row>
    <row r="698" spans="7:37" s="1" customFormat="1" ht="13.9" customHeight="1" x14ac:dyDescent="0.2"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</row>
    <row r="699" spans="7:37" s="1" customFormat="1" ht="13.9" customHeight="1" x14ac:dyDescent="0.2"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</row>
    <row r="700" spans="7:37" s="1" customFormat="1" ht="13.9" customHeight="1" x14ac:dyDescent="0.2"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</row>
    <row r="701" spans="7:37" s="1" customFormat="1" ht="13.9" customHeight="1" x14ac:dyDescent="0.2"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</row>
    <row r="702" spans="7:37" s="1" customFormat="1" ht="13.9" customHeight="1" x14ac:dyDescent="0.2"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</row>
    <row r="703" spans="7:37" s="1" customFormat="1" ht="13.9" customHeight="1" x14ac:dyDescent="0.2"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</row>
    <row r="704" spans="7:37" s="1" customFormat="1" ht="13.9" customHeight="1" x14ac:dyDescent="0.2"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</row>
    <row r="705" spans="7:37" s="1" customFormat="1" ht="13.9" customHeight="1" x14ac:dyDescent="0.2"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</row>
    <row r="706" spans="7:37" s="1" customFormat="1" ht="13.9" customHeight="1" x14ac:dyDescent="0.2"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</row>
    <row r="707" spans="7:37" s="1" customFormat="1" ht="13.9" customHeight="1" x14ac:dyDescent="0.2"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</row>
    <row r="708" spans="7:37" s="1" customFormat="1" ht="13.9" customHeight="1" x14ac:dyDescent="0.2"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</row>
    <row r="709" spans="7:37" s="1" customFormat="1" ht="13.9" customHeight="1" x14ac:dyDescent="0.2"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</row>
    <row r="710" spans="7:37" s="1" customFormat="1" ht="13.9" customHeight="1" x14ac:dyDescent="0.2"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</row>
    <row r="711" spans="7:37" s="1" customFormat="1" ht="13.9" customHeight="1" x14ac:dyDescent="0.2"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</row>
    <row r="712" spans="7:37" s="1" customFormat="1" ht="13.9" customHeight="1" x14ac:dyDescent="0.2"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</row>
    <row r="713" spans="7:37" s="1" customFormat="1" ht="13.9" customHeight="1" x14ac:dyDescent="0.2"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</row>
    <row r="714" spans="7:37" s="1" customFormat="1" ht="13.9" customHeight="1" x14ac:dyDescent="0.2"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</row>
    <row r="715" spans="7:37" s="1" customFormat="1" ht="13.9" customHeight="1" x14ac:dyDescent="0.2"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</row>
    <row r="716" spans="7:37" s="1" customFormat="1" ht="13.9" customHeight="1" x14ac:dyDescent="0.2"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</row>
    <row r="717" spans="7:37" s="1" customFormat="1" ht="13.9" customHeight="1" x14ac:dyDescent="0.2"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</row>
    <row r="718" spans="7:37" s="1" customFormat="1" ht="13.9" customHeight="1" x14ac:dyDescent="0.2"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</row>
    <row r="719" spans="7:37" s="1" customFormat="1" ht="13.9" customHeight="1" x14ac:dyDescent="0.2"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</row>
    <row r="720" spans="7:37" s="1" customFormat="1" ht="13.9" customHeight="1" x14ac:dyDescent="0.2"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</row>
    <row r="721" spans="7:37" s="1" customFormat="1" ht="13.9" customHeight="1" x14ac:dyDescent="0.2"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</row>
    <row r="722" spans="7:37" s="1" customFormat="1" ht="13.9" customHeight="1" x14ac:dyDescent="0.2"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</row>
    <row r="723" spans="7:37" s="1" customFormat="1" ht="13.9" customHeight="1" x14ac:dyDescent="0.2"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</row>
    <row r="724" spans="7:37" s="1" customFormat="1" ht="13.9" customHeight="1" x14ac:dyDescent="0.2"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</row>
    <row r="725" spans="7:37" s="1" customFormat="1" ht="13.9" customHeight="1" x14ac:dyDescent="0.2"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</row>
    <row r="726" spans="7:37" s="1" customFormat="1" ht="13.9" customHeight="1" x14ac:dyDescent="0.2"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</row>
    <row r="727" spans="7:37" s="1" customFormat="1" ht="13.9" customHeight="1" x14ac:dyDescent="0.2"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</row>
    <row r="728" spans="7:37" s="1" customFormat="1" ht="13.9" customHeight="1" x14ac:dyDescent="0.2"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</row>
    <row r="729" spans="7:37" s="1" customFormat="1" ht="13.9" customHeight="1" x14ac:dyDescent="0.2"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</row>
    <row r="730" spans="7:37" s="1" customFormat="1" ht="13.9" customHeight="1" x14ac:dyDescent="0.2"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</row>
    <row r="731" spans="7:37" s="1" customFormat="1" ht="13.9" customHeight="1" x14ac:dyDescent="0.2"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</row>
    <row r="732" spans="7:37" s="1" customFormat="1" ht="13.9" customHeight="1" x14ac:dyDescent="0.2"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</row>
    <row r="733" spans="7:37" s="1" customFormat="1" ht="13.9" customHeight="1" x14ac:dyDescent="0.2"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</row>
    <row r="734" spans="7:37" s="1" customFormat="1" ht="13.9" customHeight="1" x14ac:dyDescent="0.2"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</row>
    <row r="735" spans="7:37" s="1" customFormat="1" ht="13.9" customHeight="1" x14ac:dyDescent="0.2"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</row>
    <row r="736" spans="7:37" s="1" customFormat="1" ht="13.9" customHeight="1" x14ac:dyDescent="0.2"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</row>
    <row r="737" spans="7:37" s="1" customFormat="1" ht="13.9" customHeight="1" x14ac:dyDescent="0.2"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</row>
    <row r="738" spans="7:37" s="1" customFormat="1" ht="13.9" customHeight="1" x14ac:dyDescent="0.2"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</row>
    <row r="739" spans="7:37" s="1" customFormat="1" ht="13.9" customHeight="1" x14ac:dyDescent="0.2"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</row>
    <row r="740" spans="7:37" s="1" customFormat="1" ht="13.9" customHeight="1" x14ac:dyDescent="0.2"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</row>
    <row r="741" spans="7:37" s="1" customFormat="1" ht="13.9" customHeight="1" x14ac:dyDescent="0.2"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</row>
    <row r="742" spans="7:37" s="1" customFormat="1" ht="13.9" customHeight="1" x14ac:dyDescent="0.2"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</row>
    <row r="743" spans="7:37" s="1" customFormat="1" ht="13.9" customHeight="1" x14ac:dyDescent="0.2"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</row>
    <row r="744" spans="7:37" s="1" customFormat="1" ht="13.9" customHeight="1" x14ac:dyDescent="0.2"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</row>
    <row r="745" spans="7:37" s="1" customFormat="1" ht="13.9" customHeight="1" x14ac:dyDescent="0.2"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</row>
    <row r="746" spans="7:37" s="1" customFormat="1" ht="13.9" customHeight="1" x14ac:dyDescent="0.2"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</row>
    <row r="747" spans="7:37" s="1" customFormat="1" ht="13.9" customHeight="1" x14ac:dyDescent="0.2"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</row>
    <row r="748" spans="7:37" s="1" customFormat="1" ht="13.9" customHeight="1" x14ac:dyDescent="0.2"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</row>
    <row r="749" spans="7:37" s="1" customFormat="1" ht="13.9" customHeight="1" x14ac:dyDescent="0.2"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</row>
    <row r="750" spans="7:37" s="1" customFormat="1" ht="13.9" customHeight="1" x14ac:dyDescent="0.2"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</row>
    <row r="751" spans="7:37" s="1" customFormat="1" ht="13.9" customHeight="1" x14ac:dyDescent="0.2"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</row>
    <row r="752" spans="7:37" s="1" customFormat="1" ht="13.9" customHeight="1" x14ac:dyDescent="0.2"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</row>
    <row r="753" spans="7:37" s="1" customFormat="1" ht="13.9" customHeight="1" x14ac:dyDescent="0.2"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</row>
    <row r="754" spans="7:37" s="1" customFormat="1" ht="13.9" customHeight="1" x14ac:dyDescent="0.2"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</row>
    <row r="755" spans="7:37" s="1" customFormat="1" ht="13.9" customHeight="1" x14ac:dyDescent="0.2"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</row>
    <row r="756" spans="7:37" s="1" customFormat="1" ht="13.9" customHeight="1" x14ac:dyDescent="0.2"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</row>
    <row r="757" spans="7:37" s="1" customFormat="1" ht="13.9" customHeight="1" x14ac:dyDescent="0.2"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</row>
    <row r="758" spans="7:37" s="1" customFormat="1" ht="13.9" customHeight="1" x14ac:dyDescent="0.2"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</row>
    <row r="759" spans="7:37" s="1" customFormat="1" ht="13.9" customHeight="1" x14ac:dyDescent="0.2"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</row>
    <row r="760" spans="7:37" s="1" customFormat="1" ht="13.9" customHeight="1" x14ac:dyDescent="0.2"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</row>
    <row r="761" spans="7:37" s="1" customFormat="1" ht="13.9" customHeight="1" x14ac:dyDescent="0.2"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</row>
    <row r="762" spans="7:37" s="1" customFormat="1" ht="13.9" customHeight="1" x14ac:dyDescent="0.2"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</row>
    <row r="763" spans="7:37" s="1" customFormat="1" ht="13.9" customHeight="1" x14ac:dyDescent="0.2"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</row>
    <row r="764" spans="7:37" s="1" customFormat="1" ht="13.9" customHeight="1" x14ac:dyDescent="0.2"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</row>
    <row r="765" spans="7:37" s="1" customFormat="1" ht="13.9" customHeight="1" x14ac:dyDescent="0.2"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</row>
    <row r="766" spans="7:37" s="1" customFormat="1" ht="13.9" customHeight="1" x14ac:dyDescent="0.2"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</row>
    <row r="767" spans="7:37" s="1" customFormat="1" ht="13.9" customHeight="1" x14ac:dyDescent="0.2"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</row>
    <row r="768" spans="7:37" s="1" customFormat="1" ht="13.9" customHeight="1" x14ac:dyDescent="0.2"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</row>
    <row r="769" spans="7:37" s="1" customFormat="1" ht="13.9" customHeight="1" x14ac:dyDescent="0.2"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</row>
    <row r="770" spans="7:37" s="1" customFormat="1" ht="13.9" customHeight="1" x14ac:dyDescent="0.2"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</row>
    <row r="771" spans="7:37" s="1" customFormat="1" ht="13.9" customHeight="1" x14ac:dyDescent="0.2"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</row>
    <row r="772" spans="7:37" s="1" customFormat="1" ht="13.9" customHeight="1" x14ac:dyDescent="0.2"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</row>
    <row r="773" spans="7:37" s="1" customFormat="1" ht="13.9" customHeight="1" x14ac:dyDescent="0.2"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</row>
    <row r="774" spans="7:37" s="1" customFormat="1" ht="13.9" customHeight="1" x14ac:dyDescent="0.2"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</row>
    <row r="775" spans="7:37" s="1" customFormat="1" ht="13.9" customHeight="1" x14ac:dyDescent="0.2"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</row>
    <row r="776" spans="7:37" s="1" customFormat="1" ht="13.9" customHeight="1" x14ac:dyDescent="0.2"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</row>
    <row r="777" spans="7:37" s="1" customFormat="1" ht="13.9" customHeight="1" x14ac:dyDescent="0.2"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</row>
    <row r="778" spans="7:37" s="1" customFormat="1" ht="13.9" customHeight="1" x14ac:dyDescent="0.2"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</row>
    <row r="779" spans="7:37" s="1" customFormat="1" ht="13.9" customHeight="1" x14ac:dyDescent="0.2"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</row>
    <row r="780" spans="7:37" s="1" customFormat="1" ht="13.9" customHeight="1" x14ac:dyDescent="0.2"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</row>
    <row r="781" spans="7:37" s="1" customFormat="1" ht="13.9" customHeight="1" x14ac:dyDescent="0.2"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</row>
    <row r="782" spans="7:37" s="1" customFormat="1" ht="13.9" customHeight="1" x14ac:dyDescent="0.2"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</row>
    <row r="783" spans="7:37" s="1" customFormat="1" ht="13.9" customHeight="1" x14ac:dyDescent="0.2"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</row>
    <row r="784" spans="7:37" s="1" customFormat="1" ht="13.9" customHeight="1" x14ac:dyDescent="0.2"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</row>
    <row r="785" spans="7:37" s="1" customFormat="1" ht="13.9" customHeight="1" x14ac:dyDescent="0.2"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</row>
    <row r="786" spans="7:37" s="1" customFormat="1" ht="13.9" customHeight="1" x14ac:dyDescent="0.2"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</row>
    <row r="787" spans="7:37" s="1" customFormat="1" ht="13.9" customHeight="1" x14ac:dyDescent="0.2"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</row>
    <row r="788" spans="7:37" s="1" customFormat="1" ht="13.9" customHeight="1" x14ac:dyDescent="0.2"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</row>
    <row r="789" spans="7:37" s="1" customFormat="1" ht="13.9" customHeight="1" x14ac:dyDescent="0.2"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</row>
    <row r="790" spans="7:37" s="1" customFormat="1" ht="13.9" customHeight="1" x14ac:dyDescent="0.2"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</row>
    <row r="791" spans="7:37" s="1" customFormat="1" ht="13.9" customHeight="1" x14ac:dyDescent="0.2"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</row>
    <row r="792" spans="7:37" s="1" customFormat="1" ht="13.9" customHeight="1" x14ac:dyDescent="0.2"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</row>
    <row r="793" spans="7:37" s="1" customFormat="1" ht="13.9" customHeight="1" x14ac:dyDescent="0.2"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</row>
    <row r="794" spans="7:37" s="1" customFormat="1" ht="13.9" customHeight="1" x14ac:dyDescent="0.2"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</row>
    <row r="795" spans="7:37" s="1" customFormat="1" ht="13.9" customHeight="1" x14ac:dyDescent="0.2"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</row>
    <row r="796" spans="7:37" s="1" customFormat="1" ht="13.9" customHeight="1" x14ac:dyDescent="0.2"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</row>
    <row r="797" spans="7:37" s="1" customFormat="1" ht="13.9" customHeight="1" x14ac:dyDescent="0.2"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</row>
    <row r="798" spans="7:37" s="1" customFormat="1" ht="13.9" customHeight="1" x14ac:dyDescent="0.2"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</row>
    <row r="799" spans="7:37" s="1" customFormat="1" ht="13.9" customHeight="1" x14ac:dyDescent="0.2"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</row>
    <row r="800" spans="7:37" s="1" customFormat="1" ht="13.9" customHeight="1" x14ac:dyDescent="0.2"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</row>
    <row r="801" spans="7:37" s="1" customFormat="1" ht="13.9" customHeight="1" x14ac:dyDescent="0.2"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</row>
    <row r="802" spans="7:37" s="1" customFormat="1" ht="13.9" customHeight="1" x14ac:dyDescent="0.2"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</row>
    <row r="803" spans="7:37" s="1" customFormat="1" ht="13.9" customHeight="1" x14ac:dyDescent="0.2"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</row>
    <row r="804" spans="7:37" s="1" customFormat="1" ht="13.9" customHeight="1" x14ac:dyDescent="0.2"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</row>
    <row r="805" spans="7:37" s="1" customFormat="1" ht="13.9" customHeight="1" x14ac:dyDescent="0.2"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</row>
    <row r="806" spans="7:37" s="1" customFormat="1" ht="13.9" customHeight="1" x14ac:dyDescent="0.2"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</row>
    <row r="807" spans="7:37" s="1" customFormat="1" ht="13.9" customHeight="1" x14ac:dyDescent="0.2"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</row>
    <row r="808" spans="7:37" s="1" customFormat="1" ht="13.9" customHeight="1" x14ac:dyDescent="0.2"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</row>
    <row r="809" spans="7:37" s="1" customFormat="1" ht="13.9" customHeight="1" x14ac:dyDescent="0.2"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</row>
    <row r="810" spans="7:37" s="1" customFormat="1" ht="13.9" customHeight="1" x14ac:dyDescent="0.2"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</row>
    <row r="811" spans="7:37" s="1" customFormat="1" ht="13.9" customHeight="1" x14ac:dyDescent="0.2"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</row>
    <row r="812" spans="7:37" s="1" customFormat="1" ht="13.9" customHeight="1" x14ac:dyDescent="0.2"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</row>
    <row r="813" spans="7:37" s="1" customFormat="1" ht="13.9" customHeight="1" x14ac:dyDescent="0.2"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</row>
    <row r="814" spans="7:37" s="1" customFormat="1" ht="13.9" customHeight="1" x14ac:dyDescent="0.2"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</row>
    <row r="815" spans="7:37" s="1" customFormat="1" ht="13.9" customHeight="1" x14ac:dyDescent="0.2"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</row>
    <row r="816" spans="7:37" s="1" customFormat="1" ht="13.9" customHeight="1" x14ac:dyDescent="0.2"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</row>
    <row r="817" spans="7:37" s="1" customFormat="1" ht="13.9" customHeight="1" x14ac:dyDescent="0.2"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</row>
    <row r="818" spans="7:37" s="1" customFormat="1" ht="13.9" customHeight="1" x14ac:dyDescent="0.2"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</row>
    <row r="819" spans="7:37" s="1" customFormat="1" ht="13.9" customHeight="1" x14ac:dyDescent="0.2"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</row>
    <row r="820" spans="7:37" s="1" customFormat="1" ht="13.9" customHeight="1" x14ac:dyDescent="0.2"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</row>
    <row r="821" spans="7:37" s="1" customFormat="1" ht="13.9" customHeight="1" x14ac:dyDescent="0.2"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</row>
    <row r="822" spans="7:37" s="1" customFormat="1" ht="13.9" customHeight="1" x14ac:dyDescent="0.2"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</row>
    <row r="823" spans="7:37" s="1" customFormat="1" ht="13.9" customHeight="1" x14ac:dyDescent="0.2"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</row>
    <row r="824" spans="7:37" s="1" customFormat="1" ht="13.9" customHeight="1" x14ac:dyDescent="0.2"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</row>
    <row r="825" spans="7:37" s="1" customFormat="1" ht="13.9" customHeight="1" x14ac:dyDescent="0.2"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</row>
    <row r="826" spans="7:37" s="1" customFormat="1" ht="13.9" customHeight="1" x14ac:dyDescent="0.2"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</row>
    <row r="827" spans="7:37" s="1" customFormat="1" ht="13.9" customHeight="1" x14ac:dyDescent="0.2"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</row>
    <row r="828" spans="7:37" s="1" customFormat="1" ht="13.9" customHeight="1" x14ac:dyDescent="0.2"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</row>
    <row r="829" spans="7:37" s="1" customFormat="1" ht="13.9" customHeight="1" x14ac:dyDescent="0.2"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</row>
    <row r="830" spans="7:37" s="1" customFormat="1" ht="13.9" customHeight="1" x14ac:dyDescent="0.2"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</row>
    <row r="831" spans="7:37" s="1" customFormat="1" ht="13.9" customHeight="1" x14ac:dyDescent="0.2"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</row>
    <row r="832" spans="7:37" s="1" customFormat="1" ht="13.9" customHeight="1" x14ac:dyDescent="0.2"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</row>
    <row r="833" spans="7:37" s="1" customFormat="1" ht="13.9" customHeight="1" x14ac:dyDescent="0.2"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</row>
    <row r="834" spans="7:37" s="1" customFormat="1" ht="13.9" customHeight="1" x14ac:dyDescent="0.2"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</row>
    <row r="835" spans="7:37" s="1" customFormat="1" ht="13.9" customHeight="1" x14ac:dyDescent="0.2"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</row>
    <row r="836" spans="7:37" s="1" customFormat="1" ht="13.9" customHeight="1" x14ac:dyDescent="0.2"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</row>
    <row r="837" spans="7:37" s="1" customFormat="1" ht="13.9" customHeight="1" x14ac:dyDescent="0.2"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</row>
    <row r="838" spans="7:37" s="1" customFormat="1" ht="13.9" customHeight="1" x14ac:dyDescent="0.2"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</row>
    <row r="839" spans="7:37" s="1" customFormat="1" ht="13.9" customHeight="1" x14ac:dyDescent="0.2"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</row>
    <row r="840" spans="7:37" s="1" customFormat="1" ht="13.9" customHeight="1" x14ac:dyDescent="0.2"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</row>
    <row r="841" spans="7:37" s="1" customFormat="1" ht="13.9" customHeight="1" x14ac:dyDescent="0.2"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</row>
    <row r="842" spans="7:37" s="1" customFormat="1" ht="13.9" customHeight="1" x14ac:dyDescent="0.2"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</row>
    <row r="843" spans="7:37" s="1" customFormat="1" ht="13.9" customHeight="1" x14ac:dyDescent="0.2"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</row>
    <row r="844" spans="7:37" s="1" customFormat="1" ht="13.9" customHeight="1" x14ac:dyDescent="0.2"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</row>
    <row r="845" spans="7:37" s="1" customFormat="1" ht="13.9" customHeight="1" x14ac:dyDescent="0.2"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</row>
    <row r="846" spans="7:37" s="1" customFormat="1" ht="13.9" customHeight="1" x14ac:dyDescent="0.2"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</row>
    <row r="847" spans="7:37" s="1" customFormat="1" ht="13.9" customHeight="1" x14ac:dyDescent="0.2"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</row>
    <row r="848" spans="7:37" s="1" customFormat="1" ht="13.9" customHeight="1" x14ac:dyDescent="0.2"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</row>
    <row r="849" spans="7:37" s="1" customFormat="1" ht="13.9" customHeight="1" x14ac:dyDescent="0.2"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</row>
    <row r="850" spans="7:37" s="1" customFormat="1" ht="13.9" customHeight="1" x14ac:dyDescent="0.2"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</row>
    <row r="851" spans="7:37" s="1" customFormat="1" ht="13.9" customHeight="1" x14ac:dyDescent="0.2"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</row>
    <row r="852" spans="7:37" s="1" customFormat="1" ht="13.9" customHeight="1" x14ac:dyDescent="0.2"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</row>
    <row r="853" spans="7:37" s="1" customFormat="1" ht="13.9" customHeight="1" x14ac:dyDescent="0.2"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</row>
    <row r="854" spans="7:37" s="1" customFormat="1" ht="13.9" customHeight="1" x14ac:dyDescent="0.2"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</row>
    <row r="855" spans="7:37" s="1" customFormat="1" ht="13.9" customHeight="1" x14ac:dyDescent="0.2"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</row>
    <row r="856" spans="7:37" s="1" customFormat="1" ht="13.9" customHeight="1" x14ac:dyDescent="0.2"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</row>
    <row r="857" spans="7:37" s="1" customFormat="1" ht="13.9" customHeight="1" x14ac:dyDescent="0.2"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</row>
    <row r="858" spans="7:37" s="1" customFormat="1" ht="13.9" customHeight="1" x14ac:dyDescent="0.2"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</row>
    <row r="859" spans="7:37" s="1" customFormat="1" ht="13.9" customHeight="1" x14ac:dyDescent="0.2"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</row>
    <row r="860" spans="7:37" s="1" customFormat="1" ht="13.9" customHeight="1" x14ac:dyDescent="0.2"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</row>
    <row r="861" spans="7:37" s="1" customFormat="1" ht="13.9" customHeight="1" x14ac:dyDescent="0.2"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</row>
    <row r="862" spans="7:37" s="1" customFormat="1" ht="13.9" customHeight="1" x14ac:dyDescent="0.2"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</row>
    <row r="863" spans="7:37" s="1" customFormat="1" ht="13.9" customHeight="1" x14ac:dyDescent="0.2"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</row>
    <row r="864" spans="7:37" s="1" customFormat="1" ht="13.9" customHeight="1" x14ac:dyDescent="0.2"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</row>
    <row r="865" spans="7:37" s="1" customFormat="1" ht="13.9" customHeight="1" x14ac:dyDescent="0.2"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</row>
    <row r="866" spans="7:37" s="1" customFormat="1" ht="13.9" customHeight="1" x14ac:dyDescent="0.2"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</row>
    <row r="867" spans="7:37" s="1" customFormat="1" ht="13.9" customHeight="1" x14ac:dyDescent="0.2"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</row>
    <row r="868" spans="7:37" s="1" customFormat="1" ht="13.9" customHeight="1" x14ac:dyDescent="0.2"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</row>
    <row r="869" spans="7:37" s="1" customFormat="1" ht="13.9" customHeight="1" x14ac:dyDescent="0.2"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</row>
    <row r="870" spans="7:37" s="1" customFormat="1" ht="13.9" customHeight="1" x14ac:dyDescent="0.2"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</row>
    <row r="871" spans="7:37" s="1" customFormat="1" ht="13.9" customHeight="1" x14ac:dyDescent="0.2"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</row>
    <row r="872" spans="7:37" s="1" customFormat="1" ht="13.9" customHeight="1" x14ac:dyDescent="0.2"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</row>
    <row r="873" spans="7:37" s="1" customFormat="1" ht="13.9" customHeight="1" x14ac:dyDescent="0.2"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</row>
    <row r="874" spans="7:37" s="1" customFormat="1" ht="13.9" customHeight="1" x14ac:dyDescent="0.2"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</row>
    <row r="875" spans="7:37" s="1" customFormat="1" ht="13.9" customHeight="1" x14ac:dyDescent="0.2"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</row>
    <row r="876" spans="7:37" s="1" customFormat="1" ht="13.9" customHeight="1" x14ac:dyDescent="0.2"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</row>
    <row r="877" spans="7:37" s="1" customFormat="1" ht="13.9" customHeight="1" x14ac:dyDescent="0.2"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</row>
    <row r="878" spans="7:37" s="1" customFormat="1" ht="13.9" customHeight="1" x14ac:dyDescent="0.2"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</row>
    <row r="879" spans="7:37" s="1" customFormat="1" ht="13.9" customHeight="1" x14ac:dyDescent="0.2"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</row>
    <row r="880" spans="7:37" s="1" customFormat="1" ht="13.9" customHeight="1" x14ac:dyDescent="0.2"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</row>
    <row r="881" spans="7:37" s="1" customFormat="1" ht="13.9" customHeight="1" x14ac:dyDescent="0.2"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</row>
    <row r="882" spans="7:37" s="1" customFormat="1" ht="13.9" customHeight="1" x14ac:dyDescent="0.2"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</row>
    <row r="883" spans="7:37" s="1" customFormat="1" ht="13.9" customHeight="1" x14ac:dyDescent="0.2"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</row>
    <row r="884" spans="7:37" s="1" customFormat="1" ht="13.9" customHeight="1" x14ac:dyDescent="0.2"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</row>
    <row r="885" spans="7:37" s="1" customFormat="1" ht="13.9" customHeight="1" x14ac:dyDescent="0.2"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</row>
    <row r="886" spans="7:37" s="1" customFormat="1" ht="13.9" customHeight="1" x14ac:dyDescent="0.2"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</row>
    <row r="887" spans="7:37" s="1" customFormat="1" ht="13.9" customHeight="1" x14ac:dyDescent="0.2"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</row>
    <row r="888" spans="7:37" s="1" customFormat="1" ht="13.9" customHeight="1" x14ac:dyDescent="0.2"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</row>
    <row r="889" spans="7:37" s="1" customFormat="1" ht="13.9" customHeight="1" x14ac:dyDescent="0.2"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</row>
    <row r="890" spans="7:37" s="1" customFormat="1" ht="13.9" customHeight="1" x14ac:dyDescent="0.2"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</row>
    <row r="891" spans="7:37" s="1" customFormat="1" ht="13.9" customHeight="1" x14ac:dyDescent="0.2"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</row>
    <row r="892" spans="7:37" s="1" customFormat="1" ht="13.9" customHeight="1" x14ac:dyDescent="0.2"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</row>
    <row r="893" spans="7:37" s="1" customFormat="1" ht="13.9" customHeight="1" x14ac:dyDescent="0.2"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</row>
    <row r="894" spans="7:37" s="1" customFormat="1" ht="13.9" customHeight="1" x14ac:dyDescent="0.2"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</row>
    <row r="895" spans="7:37" s="1" customFormat="1" ht="13.9" customHeight="1" x14ac:dyDescent="0.2"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</row>
    <row r="896" spans="7:37" s="1" customFormat="1" ht="13.9" customHeight="1" x14ac:dyDescent="0.2"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</row>
    <row r="897" spans="7:37" s="1" customFormat="1" ht="13.9" customHeight="1" x14ac:dyDescent="0.2"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</row>
    <row r="898" spans="7:37" s="1" customFormat="1" ht="13.9" customHeight="1" x14ac:dyDescent="0.2"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</row>
    <row r="899" spans="7:37" s="1" customFormat="1" ht="13.9" customHeight="1" x14ac:dyDescent="0.2"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</row>
    <row r="900" spans="7:37" s="1" customFormat="1" ht="13.9" customHeight="1" x14ac:dyDescent="0.2"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</row>
    <row r="901" spans="7:37" s="1" customFormat="1" ht="13.9" customHeight="1" x14ac:dyDescent="0.2"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</row>
    <row r="902" spans="7:37" s="1" customFormat="1" ht="13.9" customHeight="1" x14ac:dyDescent="0.2"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</row>
    <row r="903" spans="7:37" s="1" customFormat="1" ht="13.9" customHeight="1" x14ac:dyDescent="0.2"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</row>
    <row r="904" spans="7:37" s="1" customFormat="1" ht="13.9" customHeight="1" x14ac:dyDescent="0.2"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</row>
    <row r="905" spans="7:37" s="1" customFormat="1" ht="13.9" customHeight="1" x14ac:dyDescent="0.2"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</row>
    <row r="906" spans="7:37" s="1" customFormat="1" ht="13.9" customHeight="1" x14ac:dyDescent="0.2"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</row>
    <row r="907" spans="7:37" s="1" customFormat="1" ht="13.9" customHeight="1" x14ac:dyDescent="0.2"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</row>
    <row r="908" spans="7:37" s="1" customFormat="1" ht="13.9" customHeight="1" x14ac:dyDescent="0.2"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</row>
    <row r="909" spans="7:37" s="1" customFormat="1" ht="13.9" customHeight="1" x14ac:dyDescent="0.2"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</row>
    <row r="910" spans="7:37" s="1" customFormat="1" ht="13.9" customHeight="1" x14ac:dyDescent="0.2"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</row>
    <row r="911" spans="7:37" s="1" customFormat="1" ht="13.9" customHeight="1" x14ac:dyDescent="0.2"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</row>
    <row r="912" spans="7:37" s="1" customFormat="1" ht="13.9" customHeight="1" x14ac:dyDescent="0.2"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</row>
    <row r="913" spans="7:37" s="1" customFormat="1" ht="13.9" customHeight="1" x14ac:dyDescent="0.2"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</row>
    <row r="914" spans="7:37" s="1" customFormat="1" ht="13.9" customHeight="1" x14ac:dyDescent="0.2"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</row>
    <row r="915" spans="7:37" s="1" customFormat="1" ht="13.9" customHeight="1" x14ac:dyDescent="0.2"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</row>
    <row r="916" spans="7:37" s="1" customFormat="1" ht="13.9" customHeight="1" x14ac:dyDescent="0.2"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</row>
    <row r="917" spans="7:37" s="1" customFormat="1" ht="13.9" customHeight="1" x14ac:dyDescent="0.2"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</row>
    <row r="918" spans="7:37" s="1" customFormat="1" ht="13.9" customHeight="1" x14ac:dyDescent="0.2"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</row>
    <row r="919" spans="7:37" s="1" customFormat="1" ht="13.9" customHeight="1" x14ac:dyDescent="0.2"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</row>
    <row r="920" spans="7:37" s="1" customFormat="1" ht="13.9" customHeight="1" x14ac:dyDescent="0.2"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</row>
    <row r="921" spans="7:37" s="1" customFormat="1" ht="13.9" customHeight="1" x14ac:dyDescent="0.2"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</row>
    <row r="922" spans="7:37" s="1" customFormat="1" ht="13.9" customHeight="1" x14ac:dyDescent="0.2"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</row>
    <row r="923" spans="7:37" s="1" customFormat="1" ht="13.9" customHeight="1" x14ac:dyDescent="0.2"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</row>
    <row r="924" spans="7:37" s="1" customFormat="1" ht="13.9" customHeight="1" x14ac:dyDescent="0.2"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</row>
    <row r="925" spans="7:37" s="1" customFormat="1" ht="13.9" customHeight="1" x14ac:dyDescent="0.2"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</row>
    <row r="926" spans="7:37" s="1" customFormat="1" ht="13.9" customHeight="1" x14ac:dyDescent="0.2"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</row>
    <row r="927" spans="7:37" s="1" customFormat="1" ht="13.9" customHeight="1" x14ac:dyDescent="0.2"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</row>
    <row r="928" spans="7:37" s="1" customFormat="1" ht="13.9" customHeight="1" x14ac:dyDescent="0.2"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</row>
    <row r="929" spans="7:37" s="1" customFormat="1" ht="13.9" customHeight="1" x14ac:dyDescent="0.2"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</row>
    <row r="930" spans="7:37" s="1" customFormat="1" ht="13.9" customHeight="1" x14ac:dyDescent="0.2"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</row>
    <row r="931" spans="7:37" s="1" customFormat="1" ht="13.9" customHeight="1" x14ac:dyDescent="0.2"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</row>
    <row r="932" spans="7:37" s="1" customFormat="1" ht="13.9" customHeight="1" x14ac:dyDescent="0.2"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</row>
    <row r="933" spans="7:37" s="1" customFormat="1" ht="13.9" customHeight="1" x14ac:dyDescent="0.2"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</row>
    <row r="934" spans="7:37" s="1" customFormat="1" ht="13.9" customHeight="1" x14ac:dyDescent="0.2"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</row>
    <row r="935" spans="7:37" s="1" customFormat="1" ht="13.9" customHeight="1" x14ac:dyDescent="0.2"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</row>
    <row r="936" spans="7:37" s="1" customFormat="1" ht="13.9" customHeight="1" x14ac:dyDescent="0.2"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</row>
    <row r="937" spans="7:37" s="1" customFormat="1" ht="13.9" customHeight="1" x14ac:dyDescent="0.2"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</row>
    <row r="938" spans="7:37" s="1" customFormat="1" ht="13.9" customHeight="1" x14ac:dyDescent="0.2"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</row>
    <row r="939" spans="7:37" s="1" customFormat="1" ht="13.9" customHeight="1" x14ac:dyDescent="0.2"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</row>
    <row r="940" spans="7:37" s="1" customFormat="1" ht="13.9" customHeight="1" x14ac:dyDescent="0.2"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</row>
    <row r="941" spans="7:37" s="1" customFormat="1" ht="13.9" customHeight="1" x14ac:dyDescent="0.2"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</row>
    <row r="942" spans="7:37" s="1" customFormat="1" ht="13.9" customHeight="1" x14ac:dyDescent="0.2"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</row>
    <row r="943" spans="7:37" s="1" customFormat="1" ht="13.9" customHeight="1" x14ac:dyDescent="0.2"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</row>
    <row r="944" spans="7:37" s="1" customFormat="1" ht="13.9" customHeight="1" x14ac:dyDescent="0.2"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</row>
    <row r="945" spans="7:37" s="1" customFormat="1" ht="13.9" customHeight="1" x14ac:dyDescent="0.2"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</row>
    <row r="946" spans="7:37" s="1" customFormat="1" ht="13.9" customHeight="1" x14ac:dyDescent="0.2"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</row>
    <row r="947" spans="7:37" s="1" customFormat="1" ht="13.9" customHeight="1" x14ac:dyDescent="0.2"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</row>
    <row r="948" spans="7:37" s="1" customFormat="1" ht="13.9" customHeight="1" x14ac:dyDescent="0.2"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</row>
    <row r="949" spans="7:37" s="1" customFormat="1" ht="13.9" customHeight="1" x14ac:dyDescent="0.2"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</row>
    <row r="950" spans="7:37" s="1" customFormat="1" ht="13.9" customHeight="1" x14ac:dyDescent="0.2"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</row>
    <row r="951" spans="7:37" s="1" customFormat="1" ht="13.9" customHeight="1" x14ac:dyDescent="0.2"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</row>
    <row r="952" spans="7:37" s="1" customFormat="1" ht="13.9" customHeight="1" x14ac:dyDescent="0.2"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</row>
    <row r="953" spans="7:37" s="1" customFormat="1" ht="13.9" customHeight="1" x14ac:dyDescent="0.2"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</row>
    <row r="954" spans="7:37" s="1" customFormat="1" ht="13.9" customHeight="1" x14ac:dyDescent="0.2"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</row>
    <row r="955" spans="7:37" s="1" customFormat="1" ht="13.9" customHeight="1" x14ac:dyDescent="0.2"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</row>
    <row r="956" spans="7:37" s="1" customFormat="1" ht="13.9" customHeight="1" x14ac:dyDescent="0.2"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</row>
    <row r="957" spans="7:37" s="1" customFormat="1" ht="13.9" customHeight="1" x14ac:dyDescent="0.2"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</row>
    <row r="958" spans="7:37" s="1" customFormat="1" ht="13.9" customHeight="1" x14ac:dyDescent="0.2"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</row>
    <row r="959" spans="7:37" s="1" customFormat="1" ht="13.9" customHeight="1" x14ac:dyDescent="0.2"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</row>
    <row r="960" spans="7:37" s="1" customFormat="1" ht="13.9" customHeight="1" x14ac:dyDescent="0.2"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</row>
    <row r="961" spans="7:37" s="1" customFormat="1" ht="13.9" customHeight="1" x14ac:dyDescent="0.2"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</row>
    <row r="962" spans="7:37" s="1" customFormat="1" ht="13.9" customHeight="1" x14ac:dyDescent="0.2"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</row>
    <row r="963" spans="7:37" s="1" customFormat="1" ht="13.9" customHeight="1" x14ac:dyDescent="0.2"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</row>
    <row r="964" spans="7:37" s="1" customFormat="1" ht="13.9" customHeight="1" x14ac:dyDescent="0.2"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</row>
    <row r="965" spans="7:37" s="1" customFormat="1" ht="13.9" customHeight="1" x14ac:dyDescent="0.2"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</row>
    <row r="966" spans="7:37" s="1" customFormat="1" ht="13.9" customHeight="1" x14ac:dyDescent="0.2"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</row>
    <row r="967" spans="7:37" s="1" customFormat="1" ht="13.9" customHeight="1" x14ac:dyDescent="0.2"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</row>
    <row r="968" spans="7:37" s="1" customFormat="1" ht="13.9" customHeight="1" x14ac:dyDescent="0.2"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</row>
    <row r="969" spans="7:37" s="1" customFormat="1" ht="13.9" customHeight="1" x14ac:dyDescent="0.2"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</row>
    <row r="970" spans="7:37" s="1" customFormat="1" ht="13.9" customHeight="1" x14ac:dyDescent="0.2"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</row>
    <row r="971" spans="7:37" s="1" customFormat="1" ht="13.9" customHeight="1" x14ac:dyDescent="0.2"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</row>
    <row r="972" spans="7:37" s="1" customFormat="1" ht="13.9" customHeight="1" x14ac:dyDescent="0.2"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</row>
    <row r="973" spans="7:37" s="1" customFormat="1" ht="13.9" customHeight="1" x14ac:dyDescent="0.2"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</row>
    <row r="974" spans="7:37" s="1" customFormat="1" ht="13.9" customHeight="1" x14ac:dyDescent="0.2"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</row>
    <row r="975" spans="7:37" s="1" customFormat="1" ht="13.9" customHeight="1" x14ac:dyDescent="0.2"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</row>
    <row r="976" spans="7:37" s="1" customFormat="1" ht="13.9" customHeight="1" x14ac:dyDescent="0.2"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</row>
    <row r="977" spans="7:37" s="1" customFormat="1" ht="13.9" customHeight="1" x14ac:dyDescent="0.2"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</row>
    <row r="978" spans="7:37" s="1" customFormat="1" ht="13.9" customHeight="1" x14ac:dyDescent="0.2"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</row>
    <row r="979" spans="7:37" s="1" customFormat="1" ht="13.9" customHeight="1" x14ac:dyDescent="0.2"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</row>
    <row r="980" spans="7:37" s="1" customFormat="1" ht="13.9" customHeight="1" x14ac:dyDescent="0.2"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</row>
    <row r="981" spans="7:37" s="1" customFormat="1" ht="13.9" customHeight="1" x14ac:dyDescent="0.2"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</row>
    <row r="982" spans="7:37" s="1" customFormat="1" ht="13.9" customHeight="1" x14ac:dyDescent="0.2"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</row>
    <row r="983" spans="7:37" s="1" customFormat="1" ht="13.9" customHeight="1" x14ac:dyDescent="0.2"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</row>
    <row r="984" spans="7:37" s="1" customFormat="1" ht="13.9" customHeight="1" x14ac:dyDescent="0.2"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</row>
    <row r="985" spans="7:37" s="1" customFormat="1" ht="13.9" customHeight="1" x14ac:dyDescent="0.2"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</row>
    <row r="986" spans="7:37" s="1" customFormat="1" ht="13.9" customHeight="1" x14ac:dyDescent="0.2"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</row>
    <row r="987" spans="7:37" s="1" customFormat="1" ht="13.9" customHeight="1" x14ac:dyDescent="0.2"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</row>
    <row r="988" spans="7:37" s="1" customFormat="1" ht="13.9" customHeight="1" x14ac:dyDescent="0.2"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</row>
    <row r="989" spans="7:37" s="1" customFormat="1" ht="13.9" customHeight="1" x14ac:dyDescent="0.2"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</row>
    <row r="990" spans="7:37" s="1" customFormat="1" ht="13.9" customHeight="1" x14ac:dyDescent="0.2"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</row>
    <row r="991" spans="7:37" s="1" customFormat="1" ht="13.9" customHeight="1" x14ac:dyDescent="0.2"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</row>
    <row r="992" spans="7:37" s="1" customFormat="1" ht="13.9" customHeight="1" x14ac:dyDescent="0.2"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</row>
    <row r="993" spans="7:37" s="1" customFormat="1" ht="13.9" customHeight="1" x14ac:dyDescent="0.2"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</row>
    <row r="994" spans="7:37" s="1" customFormat="1" ht="13.9" customHeight="1" x14ac:dyDescent="0.2"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</row>
    <row r="995" spans="7:37" s="1" customFormat="1" ht="13.9" customHeight="1" x14ac:dyDescent="0.2"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</row>
    <row r="996" spans="7:37" s="1" customFormat="1" ht="13.9" customHeight="1" x14ac:dyDescent="0.2"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</row>
    <row r="997" spans="7:37" s="1" customFormat="1" ht="13.9" customHeight="1" x14ac:dyDescent="0.2"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</row>
    <row r="998" spans="7:37" s="1" customFormat="1" ht="13.9" customHeight="1" x14ac:dyDescent="0.2"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</row>
    <row r="999" spans="7:37" s="1" customFormat="1" ht="13.9" customHeight="1" x14ac:dyDescent="0.2"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</row>
    <row r="1000" spans="7:37" s="1" customFormat="1" ht="13.9" customHeight="1" x14ac:dyDescent="0.2"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</row>
    <row r="1001" spans="7:37" s="1" customFormat="1" ht="13.9" customHeight="1" x14ac:dyDescent="0.2"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</row>
    <row r="1002" spans="7:37" s="1" customFormat="1" ht="13.9" customHeight="1" x14ac:dyDescent="0.2"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</row>
    <row r="1003" spans="7:37" s="1" customFormat="1" ht="13.9" customHeight="1" x14ac:dyDescent="0.2"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</row>
    <row r="1004" spans="7:37" s="1" customFormat="1" ht="13.9" customHeight="1" x14ac:dyDescent="0.2"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</row>
    <row r="1005" spans="7:37" s="1" customFormat="1" ht="13.9" customHeight="1" x14ac:dyDescent="0.2"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</row>
    <row r="1006" spans="7:37" s="1" customFormat="1" ht="13.9" customHeight="1" x14ac:dyDescent="0.2"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</row>
    <row r="1007" spans="7:37" s="1" customFormat="1" ht="13.9" customHeight="1" x14ac:dyDescent="0.2"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  <c r="S1007" s="58"/>
      <c r="T1007" s="58"/>
      <c r="U1007" s="58"/>
      <c r="V1007" s="58"/>
      <c r="W1007" s="58"/>
      <c r="X1007" s="58"/>
      <c r="Y1007" s="58"/>
      <c r="Z1007" s="58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</row>
    <row r="1008" spans="7:37" s="1" customFormat="1" ht="13.9" customHeight="1" x14ac:dyDescent="0.2"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</row>
    <row r="1009" spans="7:37" s="1" customFormat="1" ht="13.9" customHeight="1" x14ac:dyDescent="0.2"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58"/>
      <c r="T1009" s="58"/>
      <c r="U1009" s="58"/>
      <c r="V1009" s="58"/>
      <c r="W1009" s="58"/>
      <c r="X1009" s="58"/>
      <c r="Y1009" s="58"/>
      <c r="Z1009" s="58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</row>
    <row r="1010" spans="7:37" s="1" customFormat="1" ht="13.9" customHeight="1" x14ac:dyDescent="0.2"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  <c r="S1010" s="58"/>
      <c r="T1010" s="58"/>
      <c r="U1010" s="58"/>
      <c r="V1010" s="58"/>
      <c r="W1010" s="58"/>
      <c r="X1010" s="58"/>
      <c r="Y1010" s="58"/>
      <c r="Z1010" s="58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</row>
    <row r="1011" spans="7:37" s="1" customFormat="1" ht="13.9" customHeight="1" x14ac:dyDescent="0.2"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</row>
    <row r="1012" spans="7:37" s="1" customFormat="1" ht="13.9" customHeight="1" x14ac:dyDescent="0.2"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</row>
    <row r="1013" spans="7:37" s="1" customFormat="1" ht="13.9" customHeight="1" x14ac:dyDescent="0.2"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</row>
    <row r="1014" spans="7:37" s="1" customFormat="1" ht="13.9" customHeight="1" x14ac:dyDescent="0.2"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</row>
    <row r="1015" spans="7:37" s="1" customFormat="1" ht="13.9" customHeight="1" x14ac:dyDescent="0.2"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</row>
    <row r="1016" spans="7:37" s="1" customFormat="1" ht="13.9" customHeight="1" x14ac:dyDescent="0.2"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</row>
    <row r="1017" spans="7:37" s="1" customFormat="1" ht="13.9" customHeight="1" x14ac:dyDescent="0.2"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</row>
    <row r="1018" spans="7:37" s="1" customFormat="1" ht="13.9" customHeight="1" x14ac:dyDescent="0.2"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</row>
    <row r="1019" spans="7:37" s="1" customFormat="1" ht="13.9" customHeight="1" x14ac:dyDescent="0.2"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</row>
    <row r="1020" spans="7:37" s="1" customFormat="1" ht="13.9" customHeight="1" x14ac:dyDescent="0.2"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</row>
    <row r="1021" spans="7:37" s="1" customFormat="1" ht="13.9" customHeight="1" x14ac:dyDescent="0.2"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</row>
    <row r="1022" spans="7:37" s="1" customFormat="1" ht="13.9" customHeight="1" x14ac:dyDescent="0.2"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</row>
    <row r="1023" spans="7:37" s="1" customFormat="1" ht="13.9" customHeight="1" x14ac:dyDescent="0.2"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</row>
    <row r="1024" spans="7:37" s="1" customFormat="1" ht="13.9" customHeight="1" x14ac:dyDescent="0.2"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</row>
    <row r="1025" spans="7:37" s="1" customFormat="1" ht="13.9" customHeight="1" x14ac:dyDescent="0.2"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</row>
    <row r="1026" spans="7:37" s="1" customFormat="1" ht="13.9" customHeight="1" x14ac:dyDescent="0.2"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</row>
    <row r="1027" spans="7:37" s="1" customFormat="1" ht="13.9" customHeight="1" x14ac:dyDescent="0.2"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</row>
    <row r="1028" spans="7:37" s="1" customFormat="1" ht="13.9" customHeight="1" x14ac:dyDescent="0.2"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</row>
    <row r="1029" spans="7:37" s="1" customFormat="1" ht="13.9" customHeight="1" x14ac:dyDescent="0.2"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</row>
    <row r="1030" spans="7:37" s="1" customFormat="1" ht="13.9" customHeight="1" x14ac:dyDescent="0.2"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</row>
    <row r="1031" spans="7:37" s="1" customFormat="1" ht="13.9" customHeight="1" x14ac:dyDescent="0.2"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</row>
    <row r="1032" spans="7:37" s="1" customFormat="1" ht="13.9" customHeight="1" x14ac:dyDescent="0.2"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</row>
    <row r="1033" spans="7:37" s="1" customFormat="1" ht="13.9" customHeight="1" x14ac:dyDescent="0.2"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</row>
    <row r="1034" spans="7:37" s="1" customFormat="1" ht="13.9" customHeight="1" x14ac:dyDescent="0.2"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</row>
    <row r="1035" spans="7:37" s="1" customFormat="1" ht="13.9" customHeight="1" x14ac:dyDescent="0.2"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</row>
    <row r="1036" spans="7:37" s="1" customFormat="1" ht="13.9" customHeight="1" x14ac:dyDescent="0.2"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</row>
    <row r="1037" spans="7:37" s="1" customFormat="1" ht="13.9" customHeight="1" x14ac:dyDescent="0.2"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</row>
    <row r="1038" spans="7:37" s="1" customFormat="1" ht="13.9" customHeight="1" x14ac:dyDescent="0.2"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</row>
    <row r="1039" spans="7:37" s="1" customFormat="1" ht="13.9" customHeight="1" x14ac:dyDescent="0.2"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</row>
    <row r="1040" spans="7:37" s="1" customFormat="1" ht="13.9" customHeight="1" x14ac:dyDescent="0.2"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</row>
    <row r="1041" spans="7:37" s="1" customFormat="1" ht="13.9" customHeight="1" x14ac:dyDescent="0.2"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</row>
    <row r="1042" spans="7:37" s="1" customFormat="1" ht="13.9" customHeight="1" x14ac:dyDescent="0.2"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</row>
    <row r="1043" spans="7:37" s="1" customFormat="1" ht="13.9" customHeight="1" x14ac:dyDescent="0.2"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</row>
    <row r="1044" spans="7:37" s="1" customFormat="1" ht="13.9" customHeight="1" x14ac:dyDescent="0.2"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</row>
    <row r="1045" spans="7:37" s="1" customFormat="1" ht="13.9" customHeight="1" x14ac:dyDescent="0.2"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</row>
    <row r="1046" spans="7:37" s="1" customFormat="1" ht="13.9" customHeight="1" x14ac:dyDescent="0.2"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</row>
    <row r="1047" spans="7:37" s="1" customFormat="1" ht="13.9" customHeight="1" x14ac:dyDescent="0.2"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</row>
    <row r="1048" spans="7:37" s="1" customFormat="1" ht="13.9" customHeight="1" x14ac:dyDescent="0.2"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</row>
    <row r="1049" spans="7:37" s="1" customFormat="1" ht="13.9" customHeight="1" x14ac:dyDescent="0.2"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</row>
    <row r="1050" spans="7:37" s="1" customFormat="1" ht="13.9" customHeight="1" x14ac:dyDescent="0.2"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</row>
    <row r="1051" spans="7:37" s="1" customFormat="1" ht="13.9" customHeight="1" x14ac:dyDescent="0.2"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</row>
    <row r="1052" spans="7:37" s="1" customFormat="1" ht="13.9" customHeight="1" x14ac:dyDescent="0.2"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</row>
    <row r="1053" spans="7:37" s="1" customFormat="1" ht="13.9" customHeight="1" x14ac:dyDescent="0.2"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</row>
    <row r="1054" spans="7:37" s="1" customFormat="1" ht="13.9" customHeight="1" x14ac:dyDescent="0.2"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</row>
    <row r="1055" spans="7:37" s="1" customFormat="1" ht="13.9" customHeight="1" x14ac:dyDescent="0.2"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</row>
    <row r="1056" spans="7:37" s="1" customFormat="1" ht="13.9" customHeight="1" x14ac:dyDescent="0.2"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</row>
    <row r="1057" spans="7:37" s="1" customFormat="1" ht="13.9" customHeight="1" x14ac:dyDescent="0.2"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</row>
    <row r="1058" spans="7:37" s="1" customFormat="1" ht="13.9" customHeight="1" x14ac:dyDescent="0.2"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</row>
    <row r="1059" spans="7:37" s="1" customFormat="1" ht="13.9" customHeight="1" x14ac:dyDescent="0.2"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</row>
    <row r="1060" spans="7:37" s="1" customFormat="1" ht="13.9" customHeight="1" x14ac:dyDescent="0.2"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</row>
    <row r="1061" spans="7:37" s="1" customFormat="1" ht="13.9" customHeight="1" x14ac:dyDescent="0.2"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</row>
    <row r="1062" spans="7:37" s="1" customFormat="1" ht="13.9" customHeight="1" x14ac:dyDescent="0.2"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</row>
    <row r="1063" spans="7:37" s="1" customFormat="1" ht="13.9" customHeight="1" x14ac:dyDescent="0.2"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</row>
    <row r="1064" spans="7:37" s="1" customFormat="1" ht="13.9" customHeight="1" x14ac:dyDescent="0.2"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</row>
    <row r="1065" spans="7:37" s="1" customFormat="1" ht="13.9" customHeight="1" x14ac:dyDescent="0.2"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</row>
    <row r="1066" spans="7:37" s="1" customFormat="1" ht="13.9" customHeight="1" x14ac:dyDescent="0.2"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</row>
    <row r="1067" spans="7:37" s="1" customFormat="1" ht="13.9" customHeight="1" x14ac:dyDescent="0.2"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</row>
    <row r="1068" spans="7:37" s="1" customFormat="1" ht="13.9" customHeight="1" x14ac:dyDescent="0.2"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</row>
    <row r="1069" spans="7:37" s="1" customFormat="1" ht="13.9" customHeight="1" x14ac:dyDescent="0.2"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</row>
    <row r="1070" spans="7:37" s="1" customFormat="1" ht="13.9" customHeight="1" x14ac:dyDescent="0.2"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</row>
    <row r="1071" spans="7:37" s="1" customFormat="1" ht="13.9" customHeight="1" x14ac:dyDescent="0.2"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</row>
    <row r="1072" spans="7:37" s="1" customFormat="1" ht="13.9" customHeight="1" x14ac:dyDescent="0.2"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</row>
    <row r="1073" spans="7:37" s="1" customFormat="1" ht="13.9" customHeight="1" x14ac:dyDescent="0.2"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</row>
    <row r="1074" spans="7:37" s="1" customFormat="1" ht="13.9" customHeight="1" x14ac:dyDescent="0.2"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</row>
    <row r="1075" spans="7:37" s="1" customFormat="1" ht="13.9" customHeight="1" x14ac:dyDescent="0.2"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</row>
    <row r="1076" spans="7:37" s="1" customFormat="1" ht="13.9" customHeight="1" x14ac:dyDescent="0.2"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</row>
    <row r="1077" spans="7:37" s="1" customFormat="1" ht="13.9" customHeight="1" x14ac:dyDescent="0.2"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</row>
    <row r="1078" spans="7:37" s="1" customFormat="1" ht="13.9" customHeight="1" x14ac:dyDescent="0.2"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7:37" s="1" customFormat="1" ht="13.9" customHeight="1" x14ac:dyDescent="0.2"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7:37" s="1" customFormat="1" ht="13.9" customHeight="1" x14ac:dyDescent="0.2"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7:37" s="1" customFormat="1" ht="13.9" customHeight="1" x14ac:dyDescent="0.2"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7:37" s="1" customFormat="1" ht="13.9" customHeight="1" x14ac:dyDescent="0.2"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7:37" s="1" customFormat="1" ht="13.9" customHeight="1" x14ac:dyDescent="0.2"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7:37" s="1" customFormat="1" ht="13.9" customHeight="1" x14ac:dyDescent="0.2"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7:37" s="1" customFormat="1" ht="13.9" customHeight="1" x14ac:dyDescent="0.2"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7:37" s="1" customFormat="1" ht="13.9" customHeight="1" x14ac:dyDescent="0.2"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7:37" s="1" customFormat="1" ht="13.9" customHeight="1" x14ac:dyDescent="0.2"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7:37" s="1" customFormat="1" ht="13.9" customHeight="1" x14ac:dyDescent="0.2"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7:37" s="1" customFormat="1" ht="13.9" customHeight="1" x14ac:dyDescent="0.2"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7:37" s="1" customFormat="1" ht="13.9" customHeight="1" x14ac:dyDescent="0.2"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7:37" s="1" customFormat="1" ht="13.9" customHeight="1" x14ac:dyDescent="0.2"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7:37" s="1" customFormat="1" ht="13.9" customHeight="1" x14ac:dyDescent="0.2"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  <row r="1093" spans="7:37" s="1" customFormat="1" ht="13.9" customHeight="1" x14ac:dyDescent="0.2"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</row>
    <row r="1094" spans="7:37" s="1" customFormat="1" ht="13.9" customHeight="1" x14ac:dyDescent="0.2"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</row>
    <row r="1095" spans="7:37" s="1" customFormat="1" ht="13.9" customHeight="1" x14ac:dyDescent="0.2"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</row>
    <row r="1096" spans="7:37" s="1" customFormat="1" ht="13.9" customHeight="1" x14ac:dyDescent="0.2"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8"/>
      <c r="T1096" s="58"/>
      <c r="U1096" s="58"/>
      <c r="V1096" s="58"/>
      <c r="W1096" s="58"/>
      <c r="X1096" s="58"/>
      <c r="Y1096" s="58"/>
      <c r="Z1096" s="58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</row>
    <row r="1097" spans="7:37" s="1" customFormat="1" ht="13.9" customHeight="1" x14ac:dyDescent="0.2"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8"/>
      <c r="T1097" s="58"/>
      <c r="U1097" s="58"/>
      <c r="V1097" s="58"/>
      <c r="W1097" s="58"/>
      <c r="X1097" s="58"/>
      <c r="Y1097" s="58"/>
      <c r="Z1097" s="58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</row>
    <row r="1098" spans="7:37" s="1" customFormat="1" ht="13.9" customHeight="1" x14ac:dyDescent="0.2"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8"/>
      <c r="T1098" s="58"/>
      <c r="U1098" s="58"/>
      <c r="V1098" s="58"/>
      <c r="W1098" s="58"/>
      <c r="X1098" s="58"/>
      <c r="Y1098" s="58"/>
      <c r="Z1098" s="58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</row>
    <row r="1099" spans="7:37" s="1" customFormat="1" ht="13.9" customHeight="1" x14ac:dyDescent="0.2"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8"/>
      <c r="T1099" s="58"/>
      <c r="U1099" s="58"/>
      <c r="V1099" s="58"/>
      <c r="W1099" s="58"/>
      <c r="X1099" s="58"/>
      <c r="Y1099" s="58"/>
      <c r="Z1099" s="58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</row>
    <row r="1100" spans="7:37" s="1" customFormat="1" ht="13.9" customHeight="1" x14ac:dyDescent="0.2"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8"/>
      <c r="T1100" s="58"/>
      <c r="U1100" s="58"/>
      <c r="V1100" s="58"/>
      <c r="W1100" s="58"/>
      <c r="X1100" s="58"/>
      <c r="Y1100" s="58"/>
      <c r="Z1100" s="58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</row>
    <row r="1101" spans="7:37" s="1" customFormat="1" ht="13.9" customHeight="1" x14ac:dyDescent="0.2"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8"/>
      <c r="T1101" s="58"/>
      <c r="U1101" s="58"/>
      <c r="V1101" s="58"/>
      <c r="W1101" s="58"/>
      <c r="X1101" s="58"/>
      <c r="Y1101" s="58"/>
      <c r="Z1101" s="58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</row>
    <row r="1102" spans="7:37" s="1" customFormat="1" ht="13.9" customHeight="1" x14ac:dyDescent="0.2"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</row>
    <row r="1103" spans="7:37" s="1" customFormat="1" ht="13.9" customHeight="1" x14ac:dyDescent="0.2"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8"/>
      <c r="T1103" s="58"/>
      <c r="U1103" s="58"/>
      <c r="V1103" s="58"/>
      <c r="W1103" s="58"/>
      <c r="X1103" s="58"/>
      <c r="Y1103" s="58"/>
      <c r="Z1103" s="58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</row>
    <row r="1104" spans="7:37" s="1" customFormat="1" ht="13.9" customHeight="1" x14ac:dyDescent="0.2"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</row>
    <row r="1105" spans="7:37" s="1" customFormat="1" ht="13.9" customHeight="1" x14ac:dyDescent="0.2"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8"/>
      <c r="T1105" s="58"/>
      <c r="U1105" s="58"/>
      <c r="V1105" s="58"/>
      <c r="W1105" s="58"/>
      <c r="X1105" s="58"/>
      <c r="Y1105" s="58"/>
      <c r="Z1105" s="58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</row>
    <row r="1106" spans="7:37" s="1" customFormat="1" ht="13.9" customHeight="1" x14ac:dyDescent="0.2"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8"/>
      <c r="T1106" s="58"/>
      <c r="U1106" s="58"/>
      <c r="V1106" s="58"/>
      <c r="W1106" s="58"/>
      <c r="X1106" s="58"/>
      <c r="Y1106" s="58"/>
      <c r="Z1106" s="58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</row>
    <row r="1107" spans="7:37" s="1" customFormat="1" ht="13.9" customHeight="1" x14ac:dyDescent="0.2"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8"/>
      <c r="T1107" s="58"/>
      <c r="U1107" s="58"/>
      <c r="V1107" s="58"/>
      <c r="W1107" s="58"/>
      <c r="X1107" s="58"/>
      <c r="Y1107" s="58"/>
      <c r="Z1107" s="58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</row>
    <row r="1108" spans="7:37" s="1" customFormat="1" ht="13.9" customHeight="1" x14ac:dyDescent="0.2"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</row>
    <row r="1109" spans="7:37" s="1" customFormat="1" ht="13.9" customHeight="1" x14ac:dyDescent="0.2"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8"/>
      <c r="T1109" s="58"/>
      <c r="U1109" s="58"/>
      <c r="V1109" s="58"/>
      <c r="W1109" s="58"/>
      <c r="X1109" s="58"/>
      <c r="Y1109" s="58"/>
      <c r="Z1109" s="58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</row>
    <row r="1110" spans="7:37" s="1" customFormat="1" ht="13.9" customHeight="1" x14ac:dyDescent="0.2"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8"/>
      <c r="T1110" s="58"/>
      <c r="U1110" s="58"/>
      <c r="V1110" s="58"/>
      <c r="W1110" s="58"/>
      <c r="X1110" s="58"/>
      <c r="Y1110" s="58"/>
      <c r="Z1110" s="58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</row>
    <row r="1111" spans="7:37" s="1" customFormat="1" ht="13.9" customHeight="1" x14ac:dyDescent="0.2"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</row>
    <row r="1112" spans="7:37" s="1" customFormat="1" ht="13.9" customHeight="1" x14ac:dyDescent="0.2"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/>
      <c r="Z1112" s="58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</row>
    <row r="1113" spans="7:37" s="1" customFormat="1" ht="13.9" customHeight="1" x14ac:dyDescent="0.2"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58"/>
      <c r="W1113" s="58"/>
      <c r="X1113" s="58"/>
      <c r="Y1113" s="58"/>
      <c r="Z1113" s="58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</row>
    <row r="1114" spans="7:37" s="1" customFormat="1" ht="13.9" customHeight="1" x14ac:dyDescent="0.2"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</row>
    <row r="1115" spans="7:37" s="1" customFormat="1" ht="13.9" customHeight="1" x14ac:dyDescent="0.2"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</row>
    <row r="1116" spans="7:37" s="1" customFormat="1" ht="13.9" customHeight="1" x14ac:dyDescent="0.2"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</row>
    <row r="1117" spans="7:37" s="1" customFormat="1" ht="13.9" customHeight="1" x14ac:dyDescent="0.2"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</row>
    <row r="1118" spans="7:37" s="1" customFormat="1" ht="13.9" customHeight="1" x14ac:dyDescent="0.2"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8"/>
      <c r="T1118" s="58"/>
      <c r="U1118" s="58"/>
      <c r="V1118" s="58"/>
      <c r="W1118" s="58"/>
      <c r="X1118" s="58"/>
      <c r="Y1118" s="58"/>
      <c r="Z1118" s="58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</row>
    <row r="1119" spans="7:37" s="1" customFormat="1" ht="13.9" customHeight="1" x14ac:dyDescent="0.2"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/>
      <c r="U1119" s="58"/>
      <c r="V1119" s="58"/>
      <c r="W1119" s="58"/>
      <c r="X1119" s="58"/>
      <c r="Y1119" s="58"/>
      <c r="Z1119" s="58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</row>
    <row r="1120" spans="7:37" s="1" customFormat="1" ht="13.9" customHeight="1" x14ac:dyDescent="0.2"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</row>
    <row r="1121" spans="7:37" s="1" customFormat="1" ht="13.9" customHeight="1" x14ac:dyDescent="0.2"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</row>
    <row r="1122" spans="7:37" s="1" customFormat="1" ht="13.9" customHeight="1" x14ac:dyDescent="0.2"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</row>
    <row r="1123" spans="7:37" s="1" customFormat="1" ht="13.9" customHeight="1" x14ac:dyDescent="0.2"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</row>
    <row r="1124" spans="7:37" s="1" customFormat="1" ht="13.9" customHeight="1" x14ac:dyDescent="0.2"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</row>
    <row r="1125" spans="7:37" s="1" customFormat="1" ht="13.9" customHeight="1" x14ac:dyDescent="0.2"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</row>
    <row r="1126" spans="7:37" s="1" customFormat="1" ht="13.9" customHeight="1" x14ac:dyDescent="0.2"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</row>
    <row r="1127" spans="7:37" s="1" customFormat="1" ht="13.9" customHeight="1" x14ac:dyDescent="0.2"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</row>
    <row r="1128" spans="7:37" s="1" customFormat="1" ht="13.9" customHeight="1" x14ac:dyDescent="0.2"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8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</row>
    <row r="1129" spans="7:37" s="1" customFormat="1" ht="13.9" customHeight="1" x14ac:dyDescent="0.2"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  <c r="V1129" s="58"/>
      <c r="W1129" s="58"/>
      <c r="X1129" s="58"/>
      <c r="Y1129" s="58"/>
      <c r="Z1129" s="58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</row>
    <row r="1130" spans="7:37" s="1" customFormat="1" ht="13.9" customHeight="1" x14ac:dyDescent="0.2"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</row>
    <row r="1131" spans="7:37" s="1" customFormat="1" ht="13.9" customHeight="1" x14ac:dyDescent="0.2"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  <c r="V1131" s="58"/>
      <c r="W1131" s="58"/>
      <c r="X1131" s="58"/>
      <c r="Y1131" s="58"/>
      <c r="Z1131" s="58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</row>
    <row r="1132" spans="7:37" s="1" customFormat="1" ht="13.9" customHeight="1" x14ac:dyDescent="0.2"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  <c r="V1132" s="58"/>
      <c r="W1132" s="58"/>
      <c r="X1132" s="58"/>
      <c r="Y1132" s="58"/>
      <c r="Z1132" s="58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</row>
    <row r="1133" spans="7:37" s="1" customFormat="1" ht="13.9" customHeight="1" x14ac:dyDescent="0.2"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  <c r="V1133" s="58"/>
      <c r="W1133" s="58"/>
      <c r="X1133" s="58"/>
      <c r="Y1133" s="58"/>
      <c r="Z1133" s="58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</row>
    <row r="1134" spans="7:37" s="1" customFormat="1" ht="13.9" customHeight="1" x14ac:dyDescent="0.2"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</row>
    <row r="1135" spans="7:37" s="1" customFormat="1" ht="13.9" customHeight="1" x14ac:dyDescent="0.2"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  <c r="V1135" s="58"/>
      <c r="W1135" s="58"/>
      <c r="X1135" s="58"/>
      <c r="Y1135" s="58"/>
      <c r="Z1135" s="58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</row>
    <row r="1136" spans="7:37" s="1" customFormat="1" ht="13.9" customHeight="1" x14ac:dyDescent="0.2"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  <c r="V1136" s="58"/>
      <c r="W1136" s="58"/>
      <c r="X1136" s="58"/>
      <c r="Y1136" s="58"/>
      <c r="Z1136" s="58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</row>
    <row r="1137" spans="7:37" s="1" customFormat="1" ht="13.9" customHeight="1" x14ac:dyDescent="0.2"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  <c r="V1137" s="58"/>
      <c r="W1137" s="58"/>
      <c r="X1137" s="58"/>
      <c r="Y1137" s="58"/>
      <c r="Z1137" s="58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</row>
    <row r="1138" spans="7:37" s="1" customFormat="1" ht="13.9" customHeight="1" x14ac:dyDescent="0.2"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</row>
    <row r="1139" spans="7:37" s="1" customFormat="1" ht="13.9" customHeight="1" x14ac:dyDescent="0.2"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</row>
    <row r="1140" spans="7:37" s="1" customFormat="1" ht="13.9" customHeight="1" x14ac:dyDescent="0.2"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</row>
    <row r="1141" spans="7:37" s="1" customFormat="1" ht="13.9" customHeight="1" x14ac:dyDescent="0.2"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  <c r="V1141" s="58"/>
      <c r="W1141" s="58"/>
      <c r="X1141" s="58"/>
      <c r="Y1141" s="58"/>
      <c r="Z1141" s="58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</row>
    <row r="1142" spans="7:37" s="1" customFormat="1" ht="13.9" customHeight="1" x14ac:dyDescent="0.2"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  <c r="V1142" s="58"/>
      <c r="W1142" s="58"/>
      <c r="X1142" s="58"/>
      <c r="Y1142" s="58"/>
      <c r="Z1142" s="58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</row>
    <row r="1143" spans="7:37" s="1" customFormat="1" ht="13.9" customHeight="1" x14ac:dyDescent="0.2"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</row>
    <row r="1144" spans="7:37" s="1" customFormat="1" ht="13.9" customHeight="1" x14ac:dyDescent="0.2"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  <c r="V1144" s="58"/>
      <c r="W1144" s="58"/>
      <c r="X1144" s="58"/>
      <c r="Y1144" s="58"/>
      <c r="Z1144" s="58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</row>
    <row r="1145" spans="7:37" s="1" customFormat="1" ht="13.9" customHeight="1" x14ac:dyDescent="0.2"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  <c r="V1145" s="58"/>
      <c r="W1145" s="58"/>
      <c r="X1145" s="58"/>
      <c r="Y1145" s="58"/>
      <c r="Z1145" s="58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</row>
    <row r="1146" spans="7:37" s="1" customFormat="1" ht="13.9" customHeight="1" x14ac:dyDescent="0.2"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</row>
    <row r="1147" spans="7:37" s="1" customFormat="1" ht="13.9" customHeight="1" x14ac:dyDescent="0.2"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</row>
    <row r="1148" spans="7:37" s="1" customFormat="1" ht="13.9" customHeight="1" x14ac:dyDescent="0.2"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  <c r="V1148" s="58"/>
      <c r="W1148" s="58"/>
      <c r="X1148" s="58"/>
      <c r="Y1148" s="58"/>
      <c r="Z1148" s="58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</row>
    <row r="1149" spans="7:37" s="1" customFormat="1" ht="13.9" customHeight="1" x14ac:dyDescent="0.2"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</row>
    <row r="1150" spans="7:37" s="1" customFormat="1" ht="13.9" customHeight="1" x14ac:dyDescent="0.2"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  <c r="V1150" s="58"/>
      <c r="W1150" s="58"/>
      <c r="X1150" s="58"/>
      <c r="Y1150" s="58"/>
      <c r="Z1150" s="58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</row>
    <row r="1151" spans="7:37" s="1" customFormat="1" ht="13.9" customHeight="1" x14ac:dyDescent="0.2"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</row>
    <row r="1152" spans="7:37" s="1" customFormat="1" ht="13.9" customHeight="1" x14ac:dyDescent="0.2"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  <c r="V1152" s="58"/>
      <c r="W1152" s="58"/>
      <c r="X1152" s="58"/>
      <c r="Y1152" s="58"/>
      <c r="Z1152" s="58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</row>
    <row r="1153" spans="7:37" s="1" customFormat="1" ht="13.9" customHeight="1" x14ac:dyDescent="0.2"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</row>
    <row r="1154" spans="7:37" s="1" customFormat="1" ht="13.9" customHeight="1" x14ac:dyDescent="0.2"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  <c r="V1154" s="58"/>
      <c r="W1154" s="58"/>
      <c r="X1154" s="58"/>
      <c r="Y1154" s="58"/>
      <c r="Z1154" s="58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</row>
    <row r="1155" spans="7:37" s="1" customFormat="1" ht="13.9" customHeight="1" x14ac:dyDescent="0.2"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</row>
    <row r="1156" spans="7:37" s="1" customFormat="1" ht="13.9" customHeight="1" x14ac:dyDescent="0.2"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</row>
    <row r="1157" spans="7:37" s="1" customFormat="1" ht="13.9" customHeight="1" x14ac:dyDescent="0.2"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</row>
    <row r="1158" spans="7:37" s="1" customFormat="1" ht="13.9" customHeight="1" x14ac:dyDescent="0.2"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</row>
    <row r="1159" spans="7:37" s="1" customFormat="1" ht="13.9" customHeight="1" x14ac:dyDescent="0.2"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</row>
    <row r="1160" spans="7:37" s="1" customFormat="1" ht="13.9" customHeight="1" x14ac:dyDescent="0.2"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</row>
    <row r="1161" spans="7:37" s="1" customFormat="1" ht="13.9" customHeight="1" x14ac:dyDescent="0.2"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</row>
    <row r="1162" spans="7:37" s="1" customFormat="1" ht="13.9" customHeight="1" x14ac:dyDescent="0.2"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</row>
    <row r="1163" spans="7:37" s="1" customFormat="1" ht="13.9" customHeight="1" x14ac:dyDescent="0.2"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  <c r="V1163" s="58"/>
      <c r="W1163" s="58"/>
      <c r="X1163" s="58"/>
      <c r="Y1163" s="58"/>
      <c r="Z1163" s="58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</row>
    <row r="1164" spans="7:37" s="1" customFormat="1" ht="13.9" customHeight="1" x14ac:dyDescent="0.2"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  <c r="V1164" s="58"/>
      <c r="W1164" s="58"/>
      <c r="X1164" s="58"/>
      <c r="Y1164" s="58"/>
      <c r="Z1164" s="58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</row>
    <row r="1165" spans="7:37" s="1" customFormat="1" ht="13.9" customHeight="1" x14ac:dyDescent="0.2"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</row>
    <row r="1166" spans="7:37" s="1" customFormat="1" ht="13.9" customHeight="1" x14ac:dyDescent="0.2"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  <c r="V1166" s="58"/>
      <c r="W1166" s="58"/>
      <c r="X1166" s="58"/>
      <c r="Y1166" s="58"/>
      <c r="Z1166" s="58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</row>
    <row r="1167" spans="7:37" s="1" customFormat="1" ht="13.9" customHeight="1" x14ac:dyDescent="0.2"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  <c r="V1167" s="58"/>
      <c r="W1167" s="58"/>
      <c r="X1167" s="58"/>
      <c r="Y1167" s="58"/>
      <c r="Z1167" s="58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</row>
    <row r="1168" spans="7:37" s="1" customFormat="1" ht="13.9" customHeight="1" x14ac:dyDescent="0.2"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</row>
    <row r="1169" spans="7:37" s="1" customFormat="1" ht="13.9" customHeight="1" x14ac:dyDescent="0.2"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  <c r="V1169" s="58"/>
      <c r="W1169" s="58"/>
      <c r="X1169" s="58"/>
      <c r="Y1169" s="58"/>
      <c r="Z1169" s="58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</row>
    <row r="1170" spans="7:37" s="1" customFormat="1" ht="13.9" customHeight="1" x14ac:dyDescent="0.2"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  <c r="V1170" s="58"/>
      <c r="W1170" s="58"/>
      <c r="X1170" s="58"/>
      <c r="Y1170" s="58"/>
      <c r="Z1170" s="58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</row>
    <row r="1171" spans="7:37" s="1" customFormat="1" ht="13.9" customHeight="1" x14ac:dyDescent="0.2"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  <c r="V1171" s="58"/>
      <c r="W1171" s="58"/>
      <c r="X1171" s="58"/>
      <c r="Y1171" s="58"/>
      <c r="Z1171" s="58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</row>
    <row r="1172" spans="7:37" s="1" customFormat="1" ht="13.9" customHeight="1" x14ac:dyDescent="0.2"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</row>
    <row r="1173" spans="7:37" s="1" customFormat="1" ht="13.9" customHeight="1" x14ac:dyDescent="0.2"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  <c r="V1173" s="58"/>
      <c r="W1173" s="58"/>
      <c r="X1173" s="58"/>
      <c r="Y1173" s="58"/>
      <c r="Z1173" s="58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</row>
    <row r="1174" spans="7:37" s="1" customFormat="1" ht="13.9" customHeight="1" x14ac:dyDescent="0.2"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  <c r="V1174" s="58"/>
      <c r="W1174" s="58"/>
      <c r="X1174" s="58"/>
      <c r="Y1174" s="58"/>
      <c r="Z1174" s="58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</row>
    <row r="1175" spans="7:37" s="1" customFormat="1" ht="13.9" customHeight="1" x14ac:dyDescent="0.2"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  <c r="V1175" s="58"/>
      <c r="W1175" s="58"/>
      <c r="X1175" s="58"/>
      <c r="Y1175" s="58"/>
      <c r="Z1175" s="58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</row>
    <row r="1176" spans="7:37" s="1" customFormat="1" ht="13.9" customHeight="1" x14ac:dyDescent="0.2"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  <c r="V1176" s="58"/>
      <c r="W1176" s="58"/>
      <c r="X1176" s="58"/>
      <c r="Y1176" s="58"/>
      <c r="Z1176" s="58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</row>
    <row r="1177" spans="7:37" s="1" customFormat="1" ht="13.9" customHeight="1" x14ac:dyDescent="0.2"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</row>
    <row r="1178" spans="7:37" s="1" customFormat="1" ht="13.9" customHeight="1" x14ac:dyDescent="0.2"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  <c r="V1178" s="58"/>
      <c r="W1178" s="58"/>
      <c r="X1178" s="58"/>
      <c r="Y1178" s="58"/>
      <c r="Z1178" s="58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</row>
    <row r="1179" spans="7:37" s="1" customFormat="1" ht="13.9" customHeight="1" x14ac:dyDescent="0.2"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  <c r="V1179" s="58"/>
      <c r="W1179" s="58"/>
      <c r="X1179" s="58"/>
      <c r="Y1179" s="58"/>
      <c r="Z1179" s="58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</row>
    <row r="1180" spans="7:37" s="1" customFormat="1" ht="13.9" customHeight="1" x14ac:dyDescent="0.2"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  <c r="V1180" s="58"/>
      <c r="W1180" s="58"/>
      <c r="X1180" s="58"/>
      <c r="Y1180" s="58"/>
      <c r="Z1180" s="58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</row>
    <row r="1181" spans="7:37" s="1" customFormat="1" ht="13.9" customHeight="1" x14ac:dyDescent="0.2"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  <c r="V1181" s="58"/>
      <c r="W1181" s="58"/>
      <c r="X1181" s="58"/>
      <c r="Y1181" s="58"/>
      <c r="Z1181" s="58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</row>
    <row r="1182" spans="7:37" s="1" customFormat="1" ht="13.9" customHeight="1" x14ac:dyDescent="0.2"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  <c r="Y1182" s="58"/>
      <c r="Z1182" s="58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</row>
    <row r="1183" spans="7:37" s="1" customFormat="1" ht="13.9" customHeight="1" x14ac:dyDescent="0.2"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  <c r="V1183" s="58"/>
      <c r="W1183" s="58"/>
      <c r="X1183" s="58"/>
      <c r="Y1183" s="58"/>
      <c r="Z1183" s="58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</row>
    <row r="1184" spans="7:37" s="1" customFormat="1" ht="13.9" customHeight="1" x14ac:dyDescent="0.2"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  <c r="V1184" s="58"/>
      <c r="W1184" s="58"/>
      <c r="X1184" s="58"/>
      <c r="Y1184" s="58"/>
      <c r="Z1184" s="58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</row>
    <row r="1185" spans="7:37" s="1" customFormat="1" ht="13.9" customHeight="1" x14ac:dyDescent="0.2"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</row>
    <row r="1186" spans="7:37" s="1" customFormat="1" ht="13.9" customHeight="1" x14ac:dyDescent="0.2"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</row>
    <row r="1187" spans="7:37" s="1" customFormat="1" ht="13.9" customHeight="1" x14ac:dyDescent="0.2"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  <c r="V1187" s="58"/>
      <c r="W1187" s="58"/>
      <c r="X1187" s="58"/>
      <c r="Y1187" s="58"/>
      <c r="Z1187" s="58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</row>
    <row r="1188" spans="7:37" s="1" customFormat="1" ht="13.9" customHeight="1" x14ac:dyDescent="0.2"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  <c r="V1188" s="58"/>
      <c r="W1188" s="58"/>
      <c r="X1188" s="58"/>
      <c r="Y1188" s="58"/>
      <c r="Z1188" s="58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</row>
    <row r="1189" spans="7:37" s="1" customFormat="1" ht="13.9" customHeight="1" x14ac:dyDescent="0.2"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  <c r="V1189" s="58"/>
      <c r="W1189" s="58"/>
      <c r="X1189" s="58"/>
      <c r="Y1189" s="58"/>
      <c r="Z1189" s="58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</row>
    <row r="1190" spans="7:37" s="1" customFormat="1" ht="13.9" customHeight="1" x14ac:dyDescent="0.2"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  <c r="V1190" s="58"/>
      <c r="W1190" s="58"/>
      <c r="X1190" s="58"/>
      <c r="Y1190" s="58"/>
      <c r="Z1190" s="58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</row>
    <row r="1191" spans="7:37" s="1" customFormat="1" ht="13.9" customHeight="1" x14ac:dyDescent="0.2"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</row>
    <row r="1192" spans="7:37" s="1" customFormat="1" ht="13.9" customHeight="1" x14ac:dyDescent="0.2"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  <c r="V1192" s="58"/>
      <c r="W1192" s="58"/>
      <c r="X1192" s="58"/>
      <c r="Y1192" s="58"/>
      <c r="Z1192" s="58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</row>
    <row r="1193" spans="7:37" s="1" customFormat="1" ht="13.9" customHeight="1" x14ac:dyDescent="0.2"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  <c r="V1193" s="58"/>
      <c r="W1193" s="58"/>
      <c r="X1193" s="58"/>
      <c r="Y1193" s="58"/>
      <c r="Z1193" s="58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</row>
    <row r="1194" spans="7:37" s="1" customFormat="1" ht="13.9" customHeight="1" x14ac:dyDescent="0.2"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  <c r="V1194" s="58"/>
      <c r="W1194" s="58"/>
      <c r="X1194" s="58"/>
      <c r="Y1194" s="58"/>
      <c r="Z1194" s="58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</row>
    <row r="1195" spans="7:37" s="1" customFormat="1" ht="13.9" customHeight="1" x14ac:dyDescent="0.2"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</row>
    <row r="1196" spans="7:37" s="1" customFormat="1" ht="13.9" customHeight="1" x14ac:dyDescent="0.2"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  <c r="V1196" s="58"/>
      <c r="W1196" s="58"/>
      <c r="X1196" s="58"/>
      <c r="Y1196" s="58"/>
      <c r="Z1196" s="58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</row>
    <row r="1197" spans="7:37" s="1" customFormat="1" ht="13.9" customHeight="1" x14ac:dyDescent="0.2"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</row>
    <row r="1198" spans="7:37" s="1" customFormat="1" ht="13.9" customHeight="1" x14ac:dyDescent="0.2"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</row>
    <row r="1199" spans="7:37" s="1" customFormat="1" ht="13.9" customHeight="1" x14ac:dyDescent="0.2"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</row>
    <row r="1200" spans="7:37" s="1" customFormat="1" ht="13.9" customHeight="1" x14ac:dyDescent="0.2"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  <c r="V1200" s="58"/>
      <c r="W1200" s="58"/>
      <c r="X1200" s="58"/>
      <c r="Y1200" s="58"/>
      <c r="Z1200" s="58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</row>
    <row r="1201" spans="7:37" s="1" customFormat="1" ht="13.9" customHeight="1" x14ac:dyDescent="0.2"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  <c r="V1201" s="58"/>
      <c r="W1201" s="58"/>
      <c r="X1201" s="58"/>
      <c r="Y1201" s="58"/>
      <c r="Z1201" s="58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</row>
    <row r="1202" spans="7:37" s="1" customFormat="1" ht="13.9" customHeight="1" x14ac:dyDescent="0.2"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  <c r="V1202" s="58"/>
      <c r="W1202" s="58"/>
      <c r="X1202" s="58"/>
      <c r="Y1202" s="58"/>
      <c r="Z1202" s="58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</row>
    <row r="1203" spans="7:37" s="1" customFormat="1" ht="13.9" customHeight="1" x14ac:dyDescent="0.2"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</row>
    <row r="1204" spans="7:37" s="1" customFormat="1" ht="13.9" customHeight="1" x14ac:dyDescent="0.2"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</row>
    <row r="1205" spans="7:37" s="1" customFormat="1" ht="13.9" customHeight="1" x14ac:dyDescent="0.2"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</row>
    <row r="1206" spans="7:37" s="1" customFormat="1" ht="13.9" customHeight="1" x14ac:dyDescent="0.2"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  <c r="V1206" s="58"/>
      <c r="W1206" s="58"/>
      <c r="X1206" s="58"/>
      <c r="Y1206" s="58"/>
      <c r="Z1206" s="58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</row>
    <row r="1207" spans="7:37" s="1" customFormat="1" ht="13.9" customHeight="1" x14ac:dyDescent="0.2"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</row>
    <row r="1208" spans="7:37" s="1" customFormat="1" ht="13.9" customHeight="1" x14ac:dyDescent="0.2"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  <c r="V1208" s="58"/>
      <c r="W1208" s="58"/>
      <c r="X1208" s="58"/>
      <c r="Y1208" s="58"/>
      <c r="Z1208" s="58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</row>
    <row r="1209" spans="7:37" s="1" customFormat="1" ht="13.9" customHeight="1" x14ac:dyDescent="0.2"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</row>
    <row r="1210" spans="7:37" s="1" customFormat="1" ht="13.9" customHeight="1" x14ac:dyDescent="0.2"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  <c r="V1210" s="58"/>
      <c r="W1210" s="58"/>
      <c r="X1210" s="58"/>
      <c r="Y1210" s="58"/>
      <c r="Z1210" s="58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</row>
    <row r="1211" spans="7:37" s="1" customFormat="1" ht="13.9" customHeight="1" x14ac:dyDescent="0.2"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</row>
    <row r="1212" spans="7:37" s="1" customFormat="1" ht="13.9" customHeight="1" x14ac:dyDescent="0.2"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  <c r="V1212" s="58"/>
      <c r="W1212" s="58"/>
      <c r="X1212" s="58"/>
      <c r="Y1212" s="58"/>
      <c r="Z1212" s="58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</row>
    <row r="1213" spans="7:37" s="1" customFormat="1" ht="13.9" customHeight="1" x14ac:dyDescent="0.2"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</row>
    <row r="1214" spans="7:37" s="1" customFormat="1" ht="13.9" customHeight="1" x14ac:dyDescent="0.2"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  <c r="V1214" s="58"/>
      <c r="W1214" s="58"/>
      <c r="X1214" s="58"/>
      <c r="Y1214" s="58"/>
      <c r="Z1214" s="58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</row>
    <row r="1215" spans="7:37" s="1" customFormat="1" ht="13.9" customHeight="1" x14ac:dyDescent="0.2"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</row>
    <row r="1216" spans="7:37" s="1" customFormat="1" ht="13.9" customHeight="1" x14ac:dyDescent="0.2"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  <c r="V1216" s="58"/>
      <c r="W1216" s="58"/>
      <c r="X1216" s="58"/>
      <c r="Y1216" s="58"/>
      <c r="Z1216" s="58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</row>
    <row r="1217" spans="7:37" s="1" customFormat="1" ht="13.9" customHeight="1" x14ac:dyDescent="0.2"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</row>
    <row r="1218" spans="7:37" s="1" customFormat="1" ht="13.9" customHeight="1" x14ac:dyDescent="0.2"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  <c r="V1218" s="58"/>
      <c r="W1218" s="58"/>
      <c r="X1218" s="58"/>
      <c r="Y1218" s="58"/>
      <c r="Z1218" s="58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</row>
    <row r="1219" spans="7:37" s="1" customFormat="1" ht="13.9" customHeight="1" x14ac:dyDescent="0.2"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</row>
    <row r="1220" spans="7:37" s="1" customFormat="1" ht="13.9" customHeight="1" x14ac:dyDescent="0.2"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  <c r="V1220" s="58"/>
      <c r="W1220" s="58"/>
      <c r="X1220" s="58"/>
      <c r="Y1220" s="58"/>
      <c r="Z1220" s="58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</row>
    <row r="1221" spans="7:37" s="1" customFormat="1" ht="13.9" customHeight="1" x14ac:dyDescent="0.2"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  <c r="V1221" s="58"/>
      <c r="W1221" s="58"/>
      <c r="X1221" s="58"/>
      <c r="Y1221" s="58"/>
      <c r="Z1221" s="58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</row>
    <row r="1222" spans="7:37" s="1" customFormat="1" ht="13.9" customHeight="1" x14ac:dyDescent="0.2"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  <c r="V1222" s="58"/>
      <c r="W1222" s="58"/>
      <c r="X1222" s="58"/>
      <c r="Y1222" s="58"/>
      <c r="Z1222" s="58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</row>
    <row r="1223" spans="7:37" s="1" customFormat="1" ht="13.9" customHeight="1" x14ac:dyDescent="0.2"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</row>
    <row r="1224" spans="7:37" s="1" customFormat="1" ht="13.9" customHeight="1" x14ac:dyDescent="0.2"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  <c r="V1224" s="58"/>
      <c r="W1224" s="58"/>
      <c r="X1224" s="58"/>
      <c r="Y1224" s="58"/>
      <c r="Z1224" s="58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</row>
    <row r="1225" spans="7:37" s="1" customFormat="1" ht="13.9" customHeight="1" x14ac:dyDescent="0.2"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  <c r="V1225" s="58"/>
      <c r="W1225" s="58"/>
      <c r="X1225" s="58"/>
      <c r="Y1225" s="58"/>
      <c r="Z1225" s="58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</row>
    <row r="1226" spans="7:37" s="1" customFormat="1" ht="13.9" customHeight="1" x14ac:dyDescent="0.2"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  <c r="V1226" s="58"/>
      <c r="W1226" s="58"/>
      <c r="X1226" s="58"/>
      <c r="Y1226" s="58"/>
      <c r="Z1226" s="58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</row>
    <row r="1227" spans="7:37" s="1" customFormat="1" ht="13.9" customHeight="1" x14ac:dyDescent="0.2"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  <c r="V1227" s="58"/>
      <c r="W1227" s="58"/>
      <c r="X1227" s="58"/>
      <c r="Y1227" s="58"/>
      <c r="Z1227" s="58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</row>
    <row r="1228" spans="7:37" s="1" customFormat="1" ht="13.9" customHeight="1" x14ac:dyDescent="0.2"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</row>
    <row r="1229" spans="7:37" s="1" customFormat="1" ht="13.9" customHeight="1" x14ac:dyDescent="0.2"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  <c r="V1229" s="58"/>
      <c r="W1229" s="58"/>
      <c r="X1229" s="58"/>
      <c r="Y1229" s="58"/>
      <c r="Z1229" s="58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</row>
    <row r="1230" spans="7:37" s="1" customFormat="1" ht="13.9" customHeight="1" x14ac:dyDescent="0.2"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  <c r="V1230" s="58"/>
      <c r="W1230" s="58"/>
      <c r="X1230" s="58"/>
      <c r="Y1230" s="58"/>
      <c r="Z1230" s="58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</row>
    <row r="1231" spans="7:37" s="1" customFormat="1" ht="13.9" customHeight="1" x14ac:dyDescent="0.2"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  <c r="V1231" s="58"/>
      <c r="W1231" s="58"/>
      <c r="X1231" s="58"/>
      <c r="Y1231" s="58"/>
      <c r="Z1231" s="58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</row>
    <row r="1232" spans="7:37" s="1" customFormat="1" ht="13.9" customHeight="1" x14ac:dyDescent="0.2"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  <c r="V1232" s="58"/>
      <c r="W1232" s="58"/>
      <c r="X1232" s="58"/>
      <c r="Y1232" s="58"/>
      <c r="Z1232" s="58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</row>
    <row r="1233" spans="7:37" s="1" customFormat="1" ht="13.9" customHeight="1" x14ac:dyDescent="0.2"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</row>
    <row r="1234" spans="7:37" s="1" customFormat="1" ht="13.9" customHeight="1" x14ac:dyDescent="0.2"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  <c r="V1234" s="58"/>
      <c r="W1234" s="58"/>
      <c r="X1234" s="58"/>
      <c r="Y1234" s="58"/>
      <c r="Z1234" s="58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</row>
    <row r="1235" spans="7:37" s="1" customFormat="1" ht="13.9" customHeight="1" x14ac:dyDescent="0.2"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  <c r="V1235" s="58"/>
      <c r="W1235" s="58"/>
      <c r="X1235" s="58"/>
      <c r="Y1235" s="58"/>
      <c r="Z1235" s="58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</row>
    <row r="1236" spans="7:37" s="1" customFormat="1" ht="13.9" customHeight="1" x14ac:dyDescent="0.2"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  <c r="V1236" s="58"/>
      <c r="W1236" s="58"/>
      <c r="X1236" s="58"/>
      <c r="Y1236" s="58"/>
      <c r="Z1236" s="58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</row>
    <row r="1237" spans="7:37" s="1" customFormat="1" ht="13.9" customHeight="1" x14ac:dyDescent="0.2"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  <c r="V1237" s="58"/>
      <c r="W1237" s="58"/>
      <c r="X1237" s="58"/>
      <c r="Y1237" s="58"/>
      <c r="Z1237" s="58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</row>
    <row r="1238" spans="7:37" s="1" customFormat="1" ht="13.9" customHeight="1" x14ac:dyDescent="0.2"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  <c r="V1238" s="58"/>
      <c r="W1238" s="58"/>
      <c r="X1238" s="58"/>
      <c r="Y1238" s="58"/>
      <c r="Z1238" s="58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</row>
    <row r="1239" spans="7:37" s="1" customFormat="1" ht="13.9" customHeight="1" x14ac:dyDescent="0.2"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</row>
    <row r="1240" spans="7:37" s="1" customFormat="1" ht="13.9" customHeight="1" x14ac:dyDescent="0.2"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  <c r="V1240" s="58"/>
      <c r="W1240" s="58"/>
      <c r="X1240" s="58"/>
      <c r="Y1240" s="58"/>
      <c r="Z1240" s="58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</row>
    <row r="1241" spans="7:37" s="1" customFormat="1" ht="13.9" customHeight="1" x14ac:dyDescent="0.2"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  <c r="V1241" s="58"/>
      <c r="W1241" s="58"/>
      <c r="X1241" s="58"/>
      <c r="Y1241" s="58"/>
      <c r="Z1241" s="58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</row>
    <row r="1242" spans="7:37" s="1" customFormat="1" ht="13.9" customHeight="1" x14ac:dyDescent="0.2"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</row>
    <row r="1243" spans="7:37" s="1" customFormat="1" ht="13.9" customHeight="1" x14ac:dyDescent="0.2"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  <c r="V1243" s="58"/>
      <c r="W1243" s="58"/>
      <c r="X1243" s="58"/>
      <c r="Y1243" s="58"/>
      <c r="Z1243" s="58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</row>
    <row r="1244" spans="7:37" s="1" customFormat="1" ht="13.9" customHeight="1" x14ac:dyDescent="0.2"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  <c r="V1244" s="58"/>
      <c r="W1244" s="58"/>
      <c r="X1244" s="58"/>
      <c r="Y1244" s="58"/>
      <c r="Z1244" s="58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</row>
    <row r="1245" spans="7:37" s="1" customFormat="1" ht="13.9" customHeight="1" x14ac:dyDescent="0.2"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  <c r="V1245" s="58"/>
      <c r="W1245" s="58"/>
      <c r="X1245" s="58"/>
      <c r="Y1245" s="58"/>
      <c r="Z1245" s="58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</row>
    <row r="1246" spans="7:37" s="1" customFormat="1" ht="13.9" customHeight="1" x14ac:dyDescent="0.2"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</row>
    <row r="1247" spans="7:37" s="1" customFormat="1" ht="13.9" customHeight="1" x14ac:dyDescent="0.2"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  <c r="V1247" s="58"/>
      <c r="W1247" s="58"/>
      <c r="X1247" s="58"/>
      <c r="Y1247" s="58"/>
      <c r="Z1247" s="58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</row>
    <row r="1248" spans="7:37" s="1" customFormat="1" ht="13.9" customHeight="1" x14ac:dyDescent="0.2"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</row>
    <row r="1249" spans="7:37" s="1" customFormat="1" ht="13.9" customHeight="1" x14ac:dyDescent="0.2"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</row>
    <row r="1250" spans="7:37" s="1" customFormat="1" ht="13.9" customHeight="1" x14ac:dyDescent="0.2"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  <c r="V1250" s="58"/>
      <c r="W1250" s="58"/>
      <c r="X1250" s="58"/>
      <c r="Y1250" s="58"/>
      <c r="Z1250" s="58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</row>
    <row r="1251" spans="7:37" s="1" customFormat="1" ht="13.9" customHeight="1" x14ac:dyDescent="0.2"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  <c r="V1251" s="58"/>
      <c r="W1251" s="58"/>
      <c r="X1251" s="58"/>
      <c r="Y1251" s="58"/>
      <c r="Z1251" s="58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</row>
    <row r="1252" spans="7:37" s="1" customFormat="1" ht="13.9" customHeight="1" x14ac:dyDescent="0.2"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</row>
    <row r="1253" spans="7:37" s="1" customFormat="1" ht="13.9" customHeight="1" x14ac:dyDescent="0.2"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  <c r="V1253" s="58"/>
      <c r="W1253" s="58"/>
      <c r="X1253" s="58"/>
      <c r="Y1253" s="58"/>
      <c r="Z1253" s="58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</row>
    <row r="1254" spans="7:37" s="1" customFormat="1" ht="13.9" customHeight="1" x14ac:dyDescent="0.2"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</row>
    <row r="1255" spans="7:37" s="1" customFormat="1" ht="13.9" customHeight="1" x14ac:dyDescent="0.2"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  <c r="V1255" s="58"/>
      <c r="W1255" s="58"/>
      <c r="X1255" s="58"/>
      <c r="Y1255" s="58"/>
      <c r="Z1255" s="58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</row>
    <row r="1256" spans="7:37" s="1" customFormat="1" ht="13.9" customHeight="1" x14ac:dyDescent="0.2"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  <c r="V1256" s="58"/>
      <c r="W1256" s="58"/>
      <c r="X1256" s="58"/>
      <c r="Y1256" s="58"/>
      <c r="Z1256" s="58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</row>
    <row r="1257" spans="7:37" s="1" customFormat="1" ht="13.9" customHeight="1" x14ac:dyDescent="0.2"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</row>
    <row r="1258" spans="7:37" s="1" customFormat="1" ht="13.9" customHeight="1" x14ac:dyDescent="0.2"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</row>
    <row r="1259" spans="7:37" s="1" customFormat="1" ht="13.9" customHeight="1" x14ac:dyDescent="0.2"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</row>
    <row r="1260" spans="7:37" s="1" customFormat="1" ht="13.9" customHeight="1" x14ac:dyDescent="0.2"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</row>
    <row r="1261" spans="7:37" s="1" customFormat="1" ht="13.9" customHeight="1" x14ac:dyDescent="0.2"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</row>
    <row r="1262" spans="7:37" s="1" customFormat="1" ht="13.9" customHeight="1" x14ac:dyDescent="0.2"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  <c r="V1262" s="58"/>
      <c r="W1262" s="58"/>
      <c r="X1262" s="58"/>
      <c r="Y1262" s="58"/>
      <c r="Z1262" s="58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</row>
    <row r="1263" spans="7:37" s="1" customFormat="1" ht="13.9" customHeight="1" x14ac:dyDescent="0.2"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  <c r="V1263" s="58"/>
      <c r="W1263" s="58"/>
      <c r="X1263" s="58"/>
      <c r="Y1263" s="58"/>
      <c r="Z1263" s="58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</row>
    <row r="1264" spans="7:37" s="1" customFormat="1" ht="13.9" customHeight="1" x14ac:dyDescent="0.2"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</row>
    <row r="1265" spans="7:37" s="1" customFormat="1" ht="13.9" customHeight="1" x14ac:dyDescent="0.2"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  <c r="V1265" s="58"/>
      <c r="W1265" s="58"/>
      <c r="X1265" s="58"/>
      <c r="Y1265" s="58"/>
      <c r="Z1265" s="58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</row>
    <row r="1266" spans="7:37" s="1" customFormat="1" ht="13.9" customHeight="1" x14ac:dyDescent="0.2"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</row>
    <row r="1267" spans="7:37" s="1" customFormat="1" ht="13.9" customHeight="1" x14ac:dyDescent="0.2"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  <c r="V1267" s="58"/>
      <c r="W1267" s="58"/>
      <c r="X1267" s="58"/>
      <c r="Y1267" s="58"/>
      <c r="Z1267" s="58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</row>
    <row r="1268" spans="7:37" s="1" customFormat="1" ht="13.9" customHeight="1" x14ac:dyDescent="0.2"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  <c r="V1268" s="58"/>
      <c r="W1268" s="58"/>
      <c r="X1268" s="58"/>
      <c r="Y1268" s="58"/>
      <c r="Z1268" s="58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</row>
    <row r="1269" spans="7:37" s="1" customFormat="1" ht="13.9" customHeight="1" x14ac:dyDescent="0.2"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</row>
    <row r="1270" spans="7:37" s="1" customFormat="1" ht="13.9" customHeight="1" x14ac:dyDescent="0.2"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</row>
    <row r="1271" spans="7:37" s="1" customFormat="1" ht="13.9" customHeight="1" x14ac:dyDescent="0.2"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58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</row>
    <row r="1272" spans="7:37" s="1" customFormat="1" ht="13.9" customHeight="1" x14ac:dyDescent="0.2"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</row>
    <row r="1273" spans="7:37" s="1" customFormat="1" ht="13.9" customHeight="1" x14ac:dyDescent="0.2"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</row>
    <row r="1274" spans="7:37" s="1" customFormat="1" ht="13.9" customHeight="1" x14ac:dyDescent="0.2"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  <c r="Z1274" s="58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</row>
    <row r="1275" spans="7:37" s="1" customFormat="1" ht="13.9" customHeight="1" x14ac:dyDescent="0.2"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  <c r="V1275" s="58"/>
      <c r="W1275" s="58"/>
      <c r="X1275" s="58"/>
      <c r="Y1275" s="58"/>
      <c r="Z1275" s="58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</row>
    <row r="1276" spans="7:37" s="1" customFormat="1" ht="13.9" customHeight="1" x14ac:dyDescent="0.2"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</row>
    <row r="1277" spans="7:37" s="1" customFormat="1" ht="13.9" customHeight="1" x14ac:dyDescent="0.2"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  <c r="V1277" s="58"/>
      <c r="W1277" s="58"/>
      <c r="X1277" s="58"/>
      <c r="Y1277" s="58"/>
      <c r="Z1277" s="58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</row>
    <row r="1278" spans="7:37" s="1" customFormat="1" ht="13.9" customHeight="1" x14ac:dyDescent="0.2"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  <c r="V1278" s="58"/>
      <c r="W1278" s="58"/>
      <c r="X1278" s="58"/>
      <c r="Y1278" s="58"/>
      <c r="Z1278" s="58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</row>
    <row r="1279" spans="7:37" s="1" customFormat="1" ht="13.9" customHeight="1" x14ac:dyDescent="0.2"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</row>
    <row r="1280" spans="7:37" s="1" customFormat="1" ht="13.9" customHeight="1" x14ac:dyDescent="0.2"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  <c r="V1280" s="58"/>
      <c r="W1280" s="58"/>
      <c r="X1280" s="58"/>
      <c r="Y1280" s="58"/>
      <c r="Z1280" s="58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</row>
    <row r="1281" spans="7:37" s="1" customFormat="1" ht="13.9" customHeight="1" x14ac:dyDescent="0.2"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</row>
    <row r="1282" spans="7:37" s="1" customFormat="1" ht="13.9" customHeight="1" x14ac:dyDescent="0.2"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  <c r="V1282" s="58"/>
      <c r="W1282" s="58"/>
      <c r="X1282" s="58"/>
      <c r="Y1282" s="58"/>
      <c r="Z1282" s="58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</row>
    <row r="1283" spans="7:37" s="1" customFormat="1" ht="13.9" customHeight="1" x14ac:dyDescent="0.2"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  <c r="V1283" s="58"/>
      <c r="W1283" s="58"/>
      <c r="X1283" s="58"/>
      <c r="Y1283" s="58"/>
      <c r="Z1283" s="58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</row>
    <row r="1284" spans="7:37" s="1" customFormat="1" ht="13.9" customHeight="1" x14ac:dyDescent="0.2"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  <c r="V1284" s="58"/>
      <c r="W1284" s="58"/>
      <c r="X1284" s="58"/>
      <c r="Y1284" s="58"/>
      <c r="Z1284" s="58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</row>
    <row r="1285" spans="7:37" s="1" customFormat="1" ht="13.9" customHeight="1" x14ac:dyDescent="0.2"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  <c r="V1285" s="58"/>
      <c r="W1285" s="58"/>
      <c r="X1285" s="58"/>
      <c r="Y1285" s="58"/>
      <c r="Z1285" s="58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</row>
    <row r="1286" spans="7:37" s="1" customFormat="1" ht="13.9" customHeight="1" x14ac:dyDescent="0.2"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  <c r="V1286" s="58"/>
      <c r="W1286" s="58"/>
      <c r="X1286" s="58"/>
      <c r="Y1286" s="58"/>
      <c r="Z1286" s="58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</row>
    <row r="1287" spans="7:37" s="1" customFormat="1" ht="13.9" customHeight="1" x14ac:dyDescent="0.2"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  <c r="V1287" s="58"/>
      <c r="W1287" s="58"/>
      <c r="X1287" s="58"/>
      <c r="Y1287" s="58"/>
      <c r="Z1287" s="58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</row>
    <row r="1288" spans="7:37" s="1" customFormat="1" ht="13.9" customHeight="1" x14ac:dyDescent="0.2"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</row>
    <row r="1289" spans="7:37" s="1" customFormat="1" ht="13.9" customHeight="1" x14ac:dyDescent="0.2"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  <c r="V1289" s="58"/>
      <c r="W1289" s="58"/>
      <c r="X1289" s="58"/>
      <c r="Y1289" s="58"/>
      <c r="Z1289" s="58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</row>
    <row r="1290" spans="7:37" s="1" customFormat="1" ht="13.9" customHeight="1" x14ac:dyDescent="0.2"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  <c r="V1290" s="58"/>
      <c r="W1290" s="58"/>
      <c r="X1290" s="58"/>
      <c r="Y1290" s="58"/>
      <c r="Z1290" s="58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</row>
    <row r="1291" spans="7:37" s="1" customFormat="1" ht="13.9" customHeight="1" x14ac:dyDescent="0.2"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</row>
    <row r="1292" spans="7:37" s="1" customFormat="1" ht="13.9" customHeight="1" x14ac:dyDescent="0.2"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  <c r="V1292" s="58"/>
      <c r="W1292" s="58"/>
      <c r="X1292" s="58"/>
      <c r="Y1292" s="58"/>
      <c r="Z1292" s="58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</row>
    <row r="1293" spans="7:37" s="1" customFormat="1" ht="13.9" customHeight="1" x14ac:dyDescent="0.2"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  <c r="V1293" s="58"/>
      <c r="W1293" s="58"/>
      <c r="X1293" s="58"/>
      <c r="Y1293" s="58"/>
      <c r="Z1293" s="58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</row>
    <row r="1294" spans="7:37" s="1" customFormat="1" ht="13.9" customHeight="1" x14ac:dyDescent="0.2"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  <c r="V1294" s="58"/>
      <c r="W1294" s="58"/>
      <c r="X1294" s="58"/>
      <c r="Y1294" s="58"/>
      <c r="Z1294" s="58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</row>
    <row r="1295" spans="7:37" s="1" customFormat="1" ht="13.9" customHeight="1" x14ac:dyDescent="0.2"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  <c r="V1295" s="58"/>
      <c r="W1295" s="58"/>
      <c r="X1295" s="58"/>
      <c r="Y1295" s="58"/>
      <c r="Z1295" s="58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</row>
    <row r="1296" spans="7:37" s="1" customFormat="1" ht="13.9" customHeight="1" x14ac:dyDescent="0.2"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</row>
    <row r="1297" spans="7:37" s="1" customFormat="1" ht="13.9" customHeight="1" x14ac:dyDescent="0.2"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</row>
    <row r="1298" spans="7:37" s="1" customFormat="1" ht="13.9" customHeight="1" x14ac:dyDescent="0.2"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  <c r="V1298" s="58"/>
      <c r="W1298" s="58"/>
      <c r="X1298" s="58"/>
      <c r="Y1298" s="58"/>
      <c r="Z1298" s="58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</row>
    <row r="1299" spans="7:37" s="1" customFormat="1" ht="13.9" customHeight="1" x14ac:dyDescent="0.2"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  <c r="V1299" s="58"/>
      <c r="W1299" s="58"/>
      <c r="X1299" s="58"/>
      <c r="Y1299" s="58"/>
      <c r="Z1299" s="58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</row>
    <row r="1300" spans="7:37" s="1" customFormat="1" ht="13.9" customHeight="1" x14ac:dyDescent="0.2"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</row>
    <row r="1301" spans="7:37" s="1" customFormat="1" ht="13.9" customHeight="1" x14ac:dyDescent="0.2"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58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</row>
    <row r="1302" spans="7:37" s="1" customFormat="1" ht="13.9" customHeight="1" x14ac:dyDescent="0.2"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</row>
    <row r="1303" spans="7:37" s="1" customFormat="1" ht="13.9" customHeight="1" x14ac:dyDescent="0.2"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58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</row>
    <row r="1304" spans="7:37" s="1" customFormat="1" ht="13.9" customHeight="1" x14ac:dyDescent="0.2"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  <c r="Z1304" s="58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</row>
    <row r="1305" spans="7:37" s="1" customFormat="1" ht="13.9" customHeight="1" x14ac:dyDescent="0.2"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  <c r="V1305" s="58"/>
      <c r="W1305" s="58"/>
      <c r="X1305" s="58"/>
      <c r="Y1305" s="58"/>
      <c r="Z1305" s="58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</row>
    <row r="1306" spans="7:37" s="1" customFormat="1" ht="13.9" customHeight="1" x14ac:dyDescent="0.2"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</row>
    <row r="1307" spans="7:37" s="1" customFormat="1" ht="13.9" customHeight="1" x14ac:dyDescent="0.2"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</row>
    <row r="1308" spans="7:37" s="1" customFormat="1" ht="13.9" customHeight="1" x14ac:dyDescent="0.2"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58"/>
      <c r="Z1308" s="58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</row>
    <row r="1309" spans="7:37" s="1" customFormat="1" ht="13.9" customHeight="1" x14ac:dyDescent="0.2"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</row>
    <row r="1310" spans="7:37" s="1" customFormat="1" ht="13.9" customHeight="1" x14ac:dyDescent="0.2"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</row>
    <row r="1311" spans="7:37" s="1" customFormat="1" ht="13.9" customHeight="1" x14ac:dyDescent="0.2"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</row>
    <row r="1312" spans="7:37" s="1" customFormat="1" ht="13.9" customHeight="1" x14ac:dyDescent="0.2"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58"/>
      <c r="Z1312" s="58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</row>
    <row r="1313" spans="7:37" s="1" customFormat="1" ht="13.9" customHeight="1" x14ac:dyDescent="0.2"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</row>
    <row r="1314" spans="7:37" s="1" customFormat="1" ht="13.9" customHeight="1" x14ac:dyDescent="0.2"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</row>
    <row r="1315" spans="7:37" s="1" customFormat="1" ht="13.9" customHeight="1" x14ac:dyDescent="0.2"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</row>
    <row r="1316" spans="7:37" s="1" customFormat="1" ht="13.9" customHeight="1" x14ac:dyDescent="0.2"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</row>
    <row r="1317" spans="7:37" s="1" customFormat="1" ht="13.9" customHeight="1" x14ac:dyDescent="0.2"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</row>
    <row r="1318" spans="7:37" s="1" customFormat="1" ht="13.9" customHeight="1" x14ac:dyDescent="0.2"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58"/>
      <c r="Z1318" s="58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</row>
    <row r="1319" spans="7:37" s="1" customFormat="1" ht="13.9" customHeight="1" x14ac:dyDescent="0.2"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58"/>
      <c r="Z1319" s="58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</row>
    <row r="1320" spans="7:37" s="1" customFormat="1" ht="13.9" customHeight="1" x14ac:dyDescent="0.2"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58"/>
      <c r="Z1320" s="58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</row>
    <row r="1321" spans="7:37" s="1" customFormat="1" ht="13.9" customHeight="1" x14ac:dyDescent="0.2"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58"/>
      <c r="Z1321" s="58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</row>
    <row r="1322" spans="7:37" s="1" customFormat="1" ht="13.9" customHeight="1" x14ac:dyDescent="0.2"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</row>
    <row r="1323" spans="7:37" s="1" customFormat="1" ht="13.9" customHeight="1" x14ac:dyDescent="0.2"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</row>
    <row r="1324" spans="7:37" s="1" customFormat="1" ht="13.9" customHeight="1" x14ac:dyDescent="0.2"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</row>
    <row r="1325" spans="7:37" s="1" customFormat="1" ht="13.9" customHeight="1" x14ac:dyDescent="0.2"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</row>
    <row r="1326" spans="7:37" s="1" customFormat="1" ht="13.9" customHeight="1" x14ac:dyDescent="0.2"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</row>
    <row r="1327" spans="7:37" s="1" customFormat="1" ht="13.9" customHeight="1" x14ac:dyDescent="0.2"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</row>
    <row r="1328" spans="7:37" s="1" customFormat="1" ht="13.9" customHeight="1" x14ac:dyDescent="0.2"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</row>
    <row r="1329" spans="7:37" s="1" customFormat="1" ht="13.9" customHeight="1" x14ac:dyDescent="0.2"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</row>
    <row r="1330" spans="7:37" s="1" customFormat="1" ht="13.9" customHeight="1" x14ac:dyDescent="0.2"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58"/>
      <c r="Z1330" s="58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</row>
    <row r="1331" spans="7:37" s="1" customFormat="1" ht="13.9" customHeight="1" x14ac:dyDescent="0.2"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58"/>
      <c r="Z1331" s="58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</row>
    <row r="1332" spans="7:37" s="1" customFormat="1" ht="13.9" customHeight="1" x14ac:dyDescent="0.2"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58"/>
      <c r="Z1332" s="58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</row>
    <row r="1333" spans="7:37" s="1" customFormat="1" ht="13.9" customHeight="1" x14ac:dyDescent="0.2"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58"/>
      <c r="Z1333" s="58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</row>
    <row r="1334" spans="7:37" s="1" customFormat="1" ht="13.9" customHeight="1" x14ac:dyDescent="0.2"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58"/>
      <c r="Z1334" s="58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</row>
    <row r="1335" spans="7:37" s="1" customFormat="1" ht="13.9" customHeight="1" x14ac:dyDescent="0.2"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</row>
    <row r="1336" spans="7:37" s="1" customFormat="1" ht="13.9" customHeight="1" x14ac:dyDescent="0.2"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</row>
    <row r="1337" spans="7:37" s="1" customFormat="1" ht="13.9" customHeight="1" x14ac:dyDescent="0.2"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58"/>
      <c r="Z1337" s="58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</row>
    <row r="1338" spans="7:37" s="1" customFormat="1" ht="13.9" customHeight="1" x14ac:dyDescent="0.2"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58"/>
      <c r="Z1338" s="58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</row>
    <row r="1339" spans="7:37" s="1" customFormat="1" ht="13.9" customHeight="1" x14ac:dyDescent="0.2"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58"/>
      <c r="Z1339" s="58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</row>
    <row r="1340" spans="7:37" s="1" customFormat="1" ht="13.9" customHeight="1" x14ac:dyDescent="0.2"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58"/>
      <c r="Z1340" s="58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</row>
    <row r="1341" spans="7:37" s="1" customFormat="1" ht="13.9" customHeight="1" x14ac:dyDescent="0.2"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58"/>
      <c r="Z1341" s="58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</row>
    <row r="1342" spans="7:37" s="1" customFormat="1" ht="13.9" customHeight="1" x14ac:dyDescent="0.2"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</row>
    <row r="1343" spans="7:37" s="1" customFormat="1" ht="13.9" customHeight="1" x14ac:dyDescent="0.2"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4"/>
      <c r="AB1343" s="54"/>
      <c r="AC1343" s="54"/>
      <c r="AD1343" s="54"/>
      <c r="AE1343" s="54"/>
      <c r="AF1343" s="54"/>
      <c r="AG1343" s="54"/>
      <c r="AH1343" s="54"/>
      <c r="AI1343" s="54"/>
      <c r="AJ1343" s="54"/>
      <c r="AK1343" s="54"/>
    </row>
    <row r="1344" spans="7:37" s="1" customFormat="1" ht="13.9" customHeight="1" x14ac:dyDescent="0.2"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4"/>
      <c r="AB1344" s="54"/>
      <c r="AC1344" s="54"/>
      <c r="AD1344" s="54"/>
      <c r="AE1344" s="54"/>
      <c r="AF1344" s="54"/>
      <c r="AG1344" s="54"/>
      <c r="AH1344" s="54"/>
      <c r="AI1344" s="54"/>
      <c r="AJ1344" s="54"/>
      <c r="AK1344" s="54"/>
    </row>
    <row r="1345" spans="7:37" s="1" customFormat="1" ht="13.9" customHeight="1" x14ac:dyDescent="0.2"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</row>
    <row r="1346" spans="7:37" s="1" customFormat="1" ht="13.9" customHeight="1" x14ac:dyDescent="0.2"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</row>
    <row r="1347" spans="7:37" s="1" customFormat="1" ht="13.9" customHeight="1" x14ac:dyDescent="0.2"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</row>
    <row r="1348" spans="7:37" s="1" customFormat="1" ht="13.9" customHeight="1" x14ac:dyDescent="0.2"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58"/>
      <c r="Z1348" s="58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</row>
    <row r="1349" spans="7:37" s="1" customFormat="1" ht="13.9" customHeight="1" x14ac:dyDescent="0.2"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58"/>
      <c r="Z1349" s="58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</row>
    <row r="1350" spans="7:37" s="1" customFormat="1" ht="13.9" customHeight="1" x14ac:dyDescent="0.2"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4"/>
      <c r="AB1350" s="54"/>
      <c r="AC1350" s="54"/>
      <c r="AD1350" s="54"/>
      <c r="AE1350" s="54"/>
      <c r="AF1350" s="54"/>
      <c r="AG1350" s="54"/>
      <c r="AH1350" s="54"/>
      <c r="AI1350" s="54"/>
      <c r="AJ1350" s="54"/>
      <c r="AK1350" s="54"/>
    </row>
    <row r="1351" spans="7:37" s="1" customFormat="1" ht="13.9" customHeight="1" x14ac:dyDescent="0.2"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58"/>
      <c r="Z1351" s="58"/>
      <c r="AA1351" s="54"/>
      <c r="AB1351" s="54"/>
      <c r="AC1351" s="54"/>
      <c r="AD1351" s="54"/>
      <c r="AE1351" s="54"/>
      <c r="AF1351" s="54"/>
      <c r="AG1351" s="54"/>
      <c r="AH1351" s="54"/>
      <c r="AI1351" s="54"/>
      <c r="AJ1351" s="54"/>
      <c r="AK1351" s="54"/>
    </row>
    <row r="1352" spans="7:37" s="1" customFormat="1" ht="13.9" customHeight="1" x14ac:dyDescent="0.2"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</row>
    <row r="1353" spans="7:37" s="1" customFormat="1" ht="13.9" customHeight="1" x14ac:dyDescent="0.2"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58"/>
      <c r="Z1353" s="58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</row>
    <row r="1354" spans="7:37" s="1" customFormat="1" ht="13.9" customHeight="1" x14ac:dyDescent="0.2"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</row>
    <row r="1355" spans="7:37" s="1" customFormat="1" ht="13.9" customHeight="1" x14ac:dyDescent="0.2"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</row>
    <row r="1356" spans="7:37" s="1" customFormat="1" ht="13.9" customHeight="1" x14ac:dyDescent="0.2"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58"/>
      <c r="Z1356" s="58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</row>
    <row r="1357" spans="7:37" s="1" customFormat="1" ht="13.9" customHeight="1" x14ac:dyDescent="0.2"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58"/>
      <c r="Z1357" s="58"/>
      <c r="AA1357" s="54"/>
      <c r="AB1357" s="54"/>
      <c r="AC1357" s="54"/>
      <c r="AD1357" s="54"/>
      <c r="AE1357" s="54"/>
      <c r="AF1357" s="54"/>
      <c r="AG1357" s="54"/>
      <c r="AH1357" s="54"/>
      <c r="AI1357" s="54"/>
      <c r="AJ1357" s="54"/>
      <c r="AK1357" s="54"/>
    </row>
    <row r="1358" spans="7:37" s="1" customFormat="1" ht="13.9" customHeight="1" x14ac:dyDescent="0.2"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58"/>
      <c r="Z1358" s="58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</row>
    <row r="1359" spans="7:37" s="1" customFormat="1" ht="13.9" customHeight="1" x14ac:dyDescent="0.2"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58"/>
      <c r="Z1359" s="58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</row>
    <row r="1360" spans="7:37" s="1" customFormat="1" ht="13.9" customHeight="1" x14ac:dyDescent="0.2"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</row>
    <row r="1361" spans="7:37" s="1" customFormat="1" ht="13.9" customHeight="1" x14ac:dyDescent="0.2"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</row>
    <row r="1362" spans="7:37" s="1" customFormat="1" ht="13.9" customHeight="1" x14ac:dyDescent="0.2"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58"/>
      <c r="Z1362" s="58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</row>
    <row r="1363" spans="7:37" s="1" customFormat="1" ht="13.9" customHeight="1" x14ac:dyDescent="0.2"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</row>
    <row r="1364" spans="7:37" s="1" customFormat="1" ht="13.9" customHeight="1" x14ac:dyDescent="0.2"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58"/>
      <c r="Z1364" s="58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</row>
    <row r="1365" spans="7:37" s="1" customFormat="1" ht="13.9" customHeight="1" x14ac:dyDescent="0.2"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58"/>
      <c r="Z1365" s="58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</row>
    <row r="1366" spans="7:37" s="1" customFormat="1" ht="13.9" customHeight="1" x14ac:dyDescent="0.2"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</row>
    <row r="1367" spans="7:37" s="1" customFormat="1" ht="13.9" customHeight="1" x14ac:dyDescent="0.2"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</row>
    <row r="1368" spans="7:37" s="1" customFormat="1" ht="13.9" customHeight="1" x14ac:dyDescent="0.2"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58"/>
      <c r="Z1368" s="58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</row>
    <row r="1369" spans="7:37" s="1" customFormat="1" ht="13.9" customHeight="1" x14ac:dyDescent="0.2"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</row>
    <row r="1370" spans="7:37" s="1" customFormat="1" ht="13.9" customHeight="1" x14ac:dyDescent="0.2"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58"/>
      <c r="Z1370" s="58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</row>
    <row r="1371" spans="7:37" s="1" customFormat="1" ht="13.9" customHeight="1" x14ac:dyDescent="0.2"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  <c r="V1371" s="58"/>
      <c r="W1371" s="58"/>
      <c r="X1371" s="58"/>
      <c r="Y1371" s="58"/>
      <c r="Z1371" s="58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</row>
    <row r="1372" spans="7:37" s="1" customFormat="1" ht="13.9" customHeight="1" x14ac:dyDescent="0.2"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</row>
    <row r="1373" spans="7:37" s="1" customFormat="1" ht="13.9" customHeight="1" x14ac:dyDescent="0.2"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58"/>
      <c r="W1373" s="58"/>
      <c r="X1373" s="58"/>
      <c r="Y1373" s="58"/>
      <c r="Z1373" s="58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</row>
    <row r="1374" spans="7:37" s="1" customFormat="1" ht="13.9" customHeight="1" x14ac:dyDescent="0.2"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  <c r="V1374" s="58"/>
      <c r="W1374" s="58"/>
      <c r="X1374" s="58"/>
      <c r="Y1374" s="58"/>
      <c r="Z1374" s="58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</row>
    <row r="1375" spans="7:37" s="1" customFormat="1" ht="13.9" customHeight="1" x14ac:dyDescent="0.2"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  <c r="V1375" s="58"/>
      <c r="W1375" s="58"/>
      <c r="X1375" s="58"/>
      <c r="Y1375" s="58"/>
      <c r="Z1375" s="58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</row>
    <row r="1376" spans="7:37" s="1" customFormat="1" ht="13.9" customHeight="1" x14ac:dyDescent="0.2"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  <c r="V1376" s="58"/>
      <c r="W1376" s="58"/>
      <c r="X1376" s="58"/>
      <c r="Y1376" s="58"/>
      <c r="Z1376" s="58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</row>
    <row r="1377" spans="7:37" s="1" customFormat="1" ht="13.9" customHeight="1" x14ac:dyDescent="0.2"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58"/>
      <c r="W1377" s="58"/>
      <c r="X1377" s="58"/>
      <c r="Y1377" s="58"/>
      <c r="Z1377" s="58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</row>
    <row r="1378" spans="7:37" s="1" customFormat="1" ht="13.9" customHeight="1" x14ac:dyDescent="0.2"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  <c r="V1378" s="58"/>
      <c r="W1378" s="58"/>
      <c r="X1378" s="58"/>
      <c r="Y1378" s="58"/>
      <c r="Z1378" s="58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</row>
    <row r="1379" spans="7:37" s="1" customFormat="1" ht="13.9" customHeight="1" x14ac:dyDescent="0.2"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  <c r="V1379" s="58"/>
      <c r="W1379" s="58"/>
      <c r="X1379" s="58"/>
      <c r="Y1379" s="58"/>
      <c r="Z1379" s="58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</row>
    <row r="1380" spans="7:37" s="1" customFormat="1" ht="13.9" customHeight="1" x14ac:dyDescent="0.2"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  <c r="V1380" s="58"/>
      <c r="W1380" s="58"/>
      <c r="X1380" s="58"/>
      <c r="Y1380" s="58"/>
      <c r="Z1380" s="58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</row>
    <row r="1381" spans="7:37" s="1" customFormat="1" ht="13.9" customHeight="1" x14ac:dyDescent="0.2"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</row>
    <row r="1382" spans="7:37" s="1" customFormat="1" ht="13.9" customHeight="1" x14ac:dyDescent="0.2"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</row>
    <row r="1383" spans="7:37" s="1" customFormat="1" ht="13.9" customHeight="1" x14ac:dyDescent="0.2"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</row>
    <row r="1384" spans="7:37" s="1" customFormat="1" ht="13.9" customHeight="1" x14ac:dyDescent="0.2"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  <c r="V1384" s="58"/>
      <c r="W1384" s="58"/>
      <c r="X1384" s="58"/>
      <c r="Y1384" s="58"/>
      <c r="Z1384" s="58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</row>
    <row r="1385" spans="7:37" s="1" customFormat="1" ht="13.9" customHeight="1" x14ac:dyDescent="0.2"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  <c r="V1385" s="58"/>
      <c r="W1385" s="58"/>
      <c r="X1385" s="58"/>
      <c r="Y1385" s="58"/>
      <c r="Z1385" s="58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</row>
    <row r="1386" spans="7:37" s="1" customFormat="1" ht="13.9" customHeight="1" x14ac:dyDescent="0.2"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</row>
    <row r="1387" spans="7:37" s="1" customFormat="1" ht="13.9" customHeight="1" x14ac:dyDescent="0.2"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  <c r="V1387" s="58"/>
      <c r="W1387" s="58"/>
      <c r="X1387" s="58"/>
      <c r="Y1387" s="58"/>
      <c r="Z1387" s="58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</row>
    <row r="1388" spans="7:37" s="1" customFormat="1" ht="13.9" customHeight="1" x14ac:dyDescent="0.2"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  <c r="V1388" s="58"/>
      <c r="W1388" s="58"/>
      <c r="X1388" s="58"/>
      <c r="Y1388" s="58"/>
      <c r="Z1388" s="58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</row>
    <row r="1389" spans="7:37" s="1" customFormat="1" ht="13.9" customHeight="1" x14ac:dyDescent="0.2"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 s="58"/>
      <c r="W1389" s="58"/>
      <c r="X1389" s="58"/>
      <c r="Y1389" s="58"/>
      <c r="Z1389" s="58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</row>
    <row r="1390" spans="7:37" s="1" customFormat="1" ht="13.9" customHeight="1" x14ac:dyDescent="0.2"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</row>
    <row r="1391" spans="7:37" s="1" customFormat="1" ht="13.9" customHeight="1" x14ac:dyDescent="0.2"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  <c r="V1391" s="58"/>
      <c r="W1391" s="58"/>
      <c r="X1391" s="58"/>
      <c r="Y1391" s="58"/>
      <c r="Z1391" s="58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</row>
    <row r="1392" spans="7:37" s="1" customFormat="1" ht="13.9" customHeight="1" x14ac:dyDescent="0.2"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  <c r="V1392" s="58"/>
      <c r="W1392" s="58"/>
      <c r="X1392" s="58"/>
      <c r="Y1392" s="58"/>
      <c r="Z1392" s="58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</row>
    <row r="1393" spans="7:37" s="1" customFormat="1" ht="13.9" customHeight="1" x14ac:dyDescent="0.2"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  <c r="V1393" s="58"/>
      <c r="W1393" s="58"/>
      <c r="X1393" s="58"/>
      <c r="Y1393" s="58"/>
      <c r="Z1393" s="58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</row>
    <row r="1394" spans="7:37" s="1" customFormat="1" ht="13.9" customHeight="1" x14ac:dyDescent="0.2"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  <c r="V1394" s="58"/>
      <c r="W1394" s="58"/>
      <c r="X1394" s="58"/>
      <c r="Y1394" s="58"/>
      <c r="Z1394" s="58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</row>
    <row r="1395" spans="7:37" s="1" customFormat="1" ht="13.9" customHeight="1" x14ac:dyDescent="0.2"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  <c r="V1395" s="58"/>
      <c r="W1395" s="58"/>
      <c r="X1395" s="58"/>
      <c r="Y1395" s="58"/>
      <c r="Z1395" s="58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</row>
    <row r="1396" spans="7:37" s="1" customFormat="1" ht="13.9" customHeight="1" x14ac:dyDescent="0.2"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</row>
    <row r="1397" spans="7:37" s="1" customFormat="1" ht="13.9" customHeight="1" x14ac:dyDescent="0.2"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</row>
    <row r="1398" spans="7:37" s="1" customFormat="1" ht="13.9" customHeight="1" x14ac:dyDescent="0.2"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  <c r="V1398" s="58"/>
      <c r="W1398" s="58"/>
      <c r="X1398" s="58"/>
      <c r="Y1398" s="58"/>
      <c r="Z1398" s="58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</row>
    <row r="1399" spans="7:37" s="1" customFormat="1" ht="13.9" customHeight="1" x14ac:dyDescent="0.2"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</row>
    <row r="1400" spans="7:37" s="1" customFormat="1" ht="13.9" customHeight="1" x14ac:dyDescent="0.2"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  <c r="V1400" s="58"/>
      <c r="W1400" s="58"/>
      <c r="X1400" s="58"/>
      <c r="Y1400" s="58"/>
      <c r="Z1400" s="58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</row>
    <row r="1401" spans="7:37" s="1" customFormat="1" ht="13.9" customHeight="1" x14ac:dyDescent="0.2"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  <c r="V1401" s="58"/>
      <c r="W1401" s="58"/>
      <c r="X1401" s="58"/>
      <c r="Y1401" s="58"/>
      <c r="Z1401" s="58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</row>
    <row r="1402" spans="7:37" s="1" customFormat="1" ht="13.9" customHeight="1" x14ac:dyDescent="0.2"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</row>
    <row r="1403" spans="7:37" s="1" customFormat="1" ht="13.9" customHeight="1" x14ac:dyDescent="0.2"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58"/>
      <c r="W1403" s="58"/>
      <c r="X1403" s="58"/>
      <c r="Y1403" s="58"/>
      <c r="Z1403" s="58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</row>
    <row r="1404" spans="7:37" s="1" customFormat="1" ht="13.9" customHeight="1" x14ac:dyDescent="0.2"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  <c r="V1404" s="58"/>
      <c r="W1404" s="58"/>
      <c r="X1404" s="58"/>
      <c r="Y1404" s="58"/>
      <c r="Z1404" s="58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</row>
    <row r="1405" spans="7:37" s="1" customFormat="1" ht="13.9" customHeight="1" x14ac:dyDescent="0.2"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  <c r="V1405" s="58"/>
      <c r="W1405" s="58"/>
      <c r="X1405" s="58"/>
      <c r="Y1405" s="58"/>
      <c r="Z1405" s="58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</row>
    <row r="1406" spans="7:37" s="1" customFormat="1" ht="13.9" customHeight="1" x14ac:dyDescent="0.2"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  <c r="V1406" s="58"/>
      <c r="W1406" s="58"/>
      <c r="X1406" s="58"/>
      <c r="Y1406" s="58"/>
      <c r="Z1406" s="58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</row>
    <row r="1407" spans="7:37" s="1" customFormat="1" ht="13.9" customHeight="1" x14ac:dyDescent="0.2"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  <c r="V1407" s="58"/>
      <c r="W1407" s="58"/>
      <c r="X1407" s="58"/>
      <c r="Y1407" s="58"/>
      <c r="Z1407" s="58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</row>
    <row r="1408" spans="7:37" s="1" customFormat="1" ht="13.9" customHeight="1" x14ac:dyDescent="0.2"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</row>
    <row r="1409" spans="7:37" s="1" customFormat="1" ht="13.9" customHeight="1" x14ac:dyDescent="0.2"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</row>
    <row r="1410" spans="7:37" s="1" customFormat="1" ht="13.9" customHeight="1" x14ac:dyDescent="0.2"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  <c r="V1410" s="58"/>
      <c r="W1410" s="58"/>
      <c r="X1410" s="58"/>
      <c r="Y1410" s="58"/>
      <c r="Z1410" s="58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</row>
    <row r="1411" spans="7:37" s="1" customFormat="1" ht="13.9" customHeight="1" x14ac:dyDescent="0.2"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  <c r="V1411" s="58"/>
      <c r="W1411" s="58"/>
      <c r="X1411" s="58"/>
      <c r="Y1411" s="58"/>
      <c r="Z1411" s="58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</row>
    <row r="1412" spans="7:37" s="1" customFormat="1" ht="13.9" customHeight="1" x14ac:dyDescent="0.2"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</row>
    <row r="1413" spans="7:37" s="1" customFormat="1" ht="13.9" customHeight="1" x14ac:dyDescent="0.2"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</row>
    <row r="1414" spans="7:37" s="1" customFormat="1" ht="13.9" customHeight="1" x14ac:dyDescent="0.2"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</row>
    <row r="1415" spans="7:37" s="1" customFormat="1" ht="13.9" customHeight="1" x14ac:dyDescent="0.2"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</row>
    <row r="1416" spans="7:37" s="1" customFormat="1" ht="13.9" customHeight="1" x14ac:dyDescent="0.2"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</row>
    <row r="1417" spans="7:37" s="1" customFormat="1" ht="13.9" customHeight="1" x14ac:dyDescent="0.2"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</row>
    <row r="1418" spans="7:37" s="1" customFormat="1" ht="13.9" customHeight="1" x14ac:dyDescent="0.2"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</row>
    <row r="1419" spans="7:37" s="1" customFormat="1" ht="13.9" customHeight="1" x14ac:dyDescent="0.2"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</row>
    <row r="1420" spans="7:37" s="1" customFormat="1" ht="13.9" customHeight="1" x14ac:dyDescent="0.2"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</row>
    <row r="1421" spans="7:37" s="1" customFormat="1" ht="13.9" customHeight="1" x14ac:dyDescent="0.2"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</row>
    <row r="1422" spans="7:37" s="1" customFormat="1" ht="13.9" customHeight="1" x14ac:dyDescent="0.2"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</row>
    <row r="1423" spans="7:37" s="1" customFormat="1" ht="13.9" customHeight="1" x14ac:dyDescent="0.2"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</row>
    <row r="1424" spans="7:37" s="1" customFormat="1" ht="13.9" customHeight="1" x14ac:dyDescent="0.2"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</row>
    <row r="1425" spans="7:37" s="1" customFormat="1" ht="13.9" customHeight="1" x14ac:dyDescent="0.2"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</row>
    <row r="1426" spans="7:37" s="1" customFormat="1" ht="13.9" customHeight="1" x14ac:dyDescent="0.2"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8"/>
      <c r="T1426" s="58"/>
      <c r="U1426" s="58"/>
      <c r="V1426" s="58"/>
      <c r="W1426" s="58"/>
      <c r="X1426" s="58"/>
      <c r="Y1426" s="58"/>
      <c r="Z1426" s="58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</row>
    <row r="1427" spans="7:37" s="1" customFormat="1" ht="13.9" customHeight="1" x14ac:dyDescent="0.2"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8"/>
      <c r="T1427" s="58"/>
      <c r="U1427" s="58"/>
      <c r="V1427" s="58"/>
      <c r="W1427" s="58"/>
      <c r="X1427" s="58"/>
      <c r="Y1427" s="58"/>
      <c r="Z1427" s="58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</row>
    <row r="1428" spans="7:37" s="1" customFormat="1" ht="13.9" customHeight="1" x14ac:dyDescent="0.2"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</row>
    <row r="1429" spans="7:37" s="1" customFormat="1" ht="13.9" customHeight="1" x14ac:dyDescent="0.2"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8"/>
      <c r="T1429" s="58"/>
      <c r="U1429" s="58"/>
      <c r="V1429" s="58"/>
      <c r="W1429" s="58"/>
      <c r="X1429" s="58"/>
      <c r="Y1429" s="58"/>
      <c r="Z1429" s="58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</row>
    <row r="1430" spans="7:37" s="1" customFormat="1" ht="13.9" customHeight="1" x14ac:dyDescent="0.2"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8"/>
      <c r="T1430" s="58"/>
      <c r="U1430" s="58"/>
      <c r="V1430" s="58"/>
      <c r="W1430" s="58"/>
      <c r="X1430" s="58"/>
      <c r="Y1430" s="58"/>
      <c r="Z1430" s="58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</row>
    <row r="1431" spans="7:37" s="1" customFormat="1" ht="13.9" customHeight="1" x14ac:dyDescent="0.2"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8"/>
      <c r="T1431" s="58"/>
      <c r="U1431" s="58"/>
      <c r="V1431" s="58"/>
      <c r="W1431" s="58"/>
      <c r="X1431" s="58"/>
      <c r="Y1431" s="58"/>
      <c r="Z1431" s="58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</row>
    <row r="1432" spans="7:37" s="1" customFormat="1" ht="13.9" customHeight="1" x14ac:dyDescent="0.2"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8"/>
      <c r="T1432" s="58"/>
      <c r="U1432" s="58"/>
      <c r="V1432" s="58"/>
      <c r="W1432" s="58"/>
      <c r="X1432" s="58"/>
      <c r="Y1432" s="58"/>
      <c r="Z1432" s="58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</row>
    <row r="1433" spans="7:37" s="1" customFormat="1" ht="13.9" customHeight="1" x14ac:dyDescent="0.2"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8"/>
      <c r="T1433" s="58"/>
      <c r="U1433" s="58"/>
      <c r="V1433" s="58"/>
      <c r="W1433" s="58"/>
      <c r="X1433" s="58"/>
      <c r="Y1433" s="58"/>
      <c r="Z1433" s="58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</row>
    <row r="1434" spans="7:37" s="1" customFormat="1" ht="13.9" customHeight="1" x14ac:dyDescent="0.2"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8"/>
      <c r="T1434" s="58"/>
      <c r="U1434" s="58"/>
      <c r="V1434" s="58"/>
      <c r="W1434" s="58"/>
      <c r="X1434" s="58"/>
      <c r="Y1434" s="58"/>
      <c r="Z1434" s="58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</row>
    <row r="1435" spans="7:37" s="1" customFormat="1" ht="13.9" customHeight="1" x14ac:dyDescent="0.2"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8"/>
      <c r="T1435" s="58"/>
      <c r="U1435" s="58"/>
      <c r="V1435" s="58"/>
      <c r="W1435" s="58"/>
      <c r="X1435" s="58"/>
      <c r="Y1435" s="58"/>
      <c r="Z1435" s="58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</row>
    <row r="1436" spans="7:37" s="1" customFormat="1" ht="13.9" customHeight="1" x14ac:dyDescent="0.2"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8"/>
      <c r="T1436" s="58"/>
      <c r="U1436" s="58"/>
      <c r="V1436" s="58"/>
      <c r="W1436" s="58"/>
      <c r="X1436" s="58"/>
      <c r="Y1436" s="58"/>
      <c r="Z1436" s="58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</row>
    <row r="1437" spans="7:37" s="1" customFormat="1" ht="13.9" customHeight="1" x14ac:dyDescent="0.2"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8"/>
      <c r="T1437" s="58"/>
      <c r="U1437" s="58"/>
      <c r="V1437" s="58"/>
      <c r="W1437" s="58"/>
      <c r="X1437" s="58"/>
      <c r="Y1437" s="58"/>
      <c r="Z1437" s="58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</row>
    <row r="1438" spans="7:37" s="1" customFormat="1" ht="13.9" customHeight="1" x14ac:dyDescent="0.2"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</row>
    <row r="1439" spans="7:37" s="1" customFormat="1" ht="13.9" customHeight="1" x14ac:dyDescent="0.2"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8"/>
      <c r="T1439" s="58"/>
      <c r="U1439" s="58"/>
      <c r="V1439" s="58"/>
      <c r="W1439" s="58"/>
      <c r="X1439" s="58"/>
      <c r="Y1439" s="58"/>
      <c r="Z1439" s="58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</row>
    <row r="1440" spans="7:37" s="1" customFormat="1" ht="13.9" customHeight="1" x14ac:dyDescent="0.2"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8"/>
      <c r="T1440" s="58"/>
      <c r="U1440" s="58"/>
      <c r="V1440" s="58"/>
      <c r="W1440" s="58"/>
      <c r="X1440" s="58"/>
      <c r="Y1440" s="58"/>
      <c r="Z1440" s="58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</row>
    <row r="1441" spans="7:37" s="1" customFormat="1" ht="13.9" customHeight="1" x14ac:dyDescent="0.2"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8"/>
      <c r="T1441" s="58"/>
      <c r="U1441" s="58"/>
      <c r="V1441" s="58"/>
      <c r="W1441" s="58"/>
      <c r="X1441" s="58"/>
      <c r="Y1441" s="58"/>
      <c r="Z1441" s="58"/>
      <c r="AA1441" s="54"/>
      <c r="AB1441" s="54"/>
      <c r="AC1441" s="54"/>
      <c r="AD1441" s="54"/>
      <c r="AE1441" s="54"/>
      <c r="AF1441" s="54"/>
      <c r="AG1441" s="54"/>
      <c r="AH1441" s="54"/>
      <c r="AI1441" s="54"/>
      <c r="AJ1441" s="54"/>
      <c r="AK1441" s="54"/>
    </row>
    <row r="1442" spans="7:37" s="1" customFormat="1" ht="13.9" customHeight="1" x14ac:dyDescent="0.2"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8"/>
      <c r="T1442" s="58"/>
      <c r="U1442" s="58"/>
      <c r="V1442" s="58"/>
      <c r="W1442" s="58"/>
      <c r="X1442" s="58"/>
      <c r="Y1442" s="58"/>
      <c r="Z1442" s="58"/>
      <c r="AA1442" s="54"/>
      <c r="AB1442" s="54"/>
      <c r="AC1442" s="54"/>
      <c r="AD1442" s="54"/>
      <c r="AE1442" s="54"/>
      <c r="AF1442" s="54"/>
      <c r="AG1442" s="54"/>
      <c r="AH1442" s="54"/>
      <c r="AI1442" s="54"/>
      <c r="AJ1442" s="54"/>
      <c r="AK1442" s="54"/>
    </row>
    <row r="1443" spans="7:37" s="1" customFormat="1" ht="13.9" customHeight="1" x14ac:dyDescent="0.2"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8"/>
      <c r="T1443" s="58"/>
      <c r="U1443" s="58"/>
      <c r="V1443" s="58"/>
      <c r="W1443" s="58"/>
      <c r="X1443" s="58"/>
      <c r="Y1443" s="58"/>
      <c r="Z1443" s="58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</row>
    <row r="1444" spans="7:37" s="1" customFormat="1" ht="13.9" customHeight="1" x14ac:dyDescent="0.2"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8"/>
      <c r="T1444" s="58"/>
      <c r="U1444" s="58"/>
      <c r="V1444" s="58"/>
      <c r="W1444" s="58"/>
      <c r="X1444" s="58"/>
      <c r="Y1444" s="58"/>
      <c r="Z1444" s="58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</row>
    <row r="1445" spans="7:37" s="1" customFormat="1" ht="13.9" customHeight="1" x14ac:dyDescent="0.2"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8"/>
      <c r="T1445" s="58"/>
      <c r="U1445" s="58"/>
      <c r="V1445" s="58"/>
      <c r="W1445" s="58"/>
      <c r="X1445" s="58"/>
      <c r="Y1445" s="58"/>
      <c r="Z1445" s="58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</row>
    <row r="1446" spans="7:37" s="1" customFormat="1" ht="13.9" customHeight="1" x14ac:dyDescent="0.2"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8"/>
      <c r="T1446" s="58"/>
      <c r="U1446" s="58"/>
      <c r="V1446" s="58"/>
      <c r="W1446" s="58"/>
      <c r="X1446" s="58"/>
      <c r="Y1446" s="58"/>
      <c r="Z1446" s="58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</row>
    <row r="1447" spans="7:37" s="1" customFormat="1" ht="13.9" customHeight="1" x14ac:dyDescent="0.2"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</row>
    <row r="1448" spans="7:37" s="1" customFormat="1" ht="13.9" customHeight="1" x14ac:dyDescent="0.2"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8"/>
      <c r="T1448" s="58"/>
      <c r="U1448" s="58"/>
      <c r="V1448" s="58"/>
      <c r="W1448" s="58"/>
      <c r="X1448" s="58"/>
      <c r="Y1448" s="58"/>
      <c r="Z1448" s="58"/>
      <c r="AA1448" s="54"/>
      <c r="AB1448" s="54"/>
      <c r="AC1448" s="54"/>
      <c r="AD1448" s="54"/>
      <c r="AE1448" s="54"/>
      <c r="AF1448" s="54"/>
      <c r="AG1448" s="54"/>
      <c r="AH1448" s="54"/>
      <c r="AI1448" s="54"/>
      <c r="AJ1448" s="54"/>
      <c r="AK1448" s="54"/>
    </row>
    <row r="1449" spans="7:37" s="1" customFormat="1" ht="13.9" customHeight="1" x14ac:dyDescent="0.2"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4"/>
      <c r="AB1449" s="54"/>
      <c r="AC1449" s="54"/>
      <c r="AD1449" s="54"/>
      <c r="AE1449" s="54"/>
      <c r="AF1449" s="54"/>
      <c r="AG1449" s="54"/>
      <c r="AH1449" s="54"/>
      <c r="AI1449" s="54"/>
      <c r="AJ1449" s="54"/>
      <c r="AK1449" s="54"/>
    </row>
    <row r="1450" spans="7:37" s="1" customFormat="1" ht="13.9" customHeight="1" x14ac:dyDescent="0.2"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8"/>
      <c r="T1450" s="58"/>
      <c r="U1450" s="58"/>
      <c r="V1450" s="58"/>
      <c r="W1450" s="58"/>
      <c r="X1450" s="58"/>
      <c r="Y1450" s="58"/>
      <c r="Z1450" s="58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</row>
    <row r="1451" spans="7:37" s="1" customFormat="1" ht="13.9" customHeight="1" x14ac:dyDescent="0.2"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8"/>
      <c r="T1451" s="58"/>
      <c r="U1451" s="58"/>
      <c r="V1451" s="58"/>
      <c r="W1451" s="58"/>
      <c r="X1451" s="58"/>
      <c r="Y1451" s="58"/>
      <c r="Z1451" s="58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</row>
    <row r="1452" spans="7:37" s="1" customFormat="1" ht="13.9" customHeight="1" x14ac:dyDescent="0.2"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8"/>
      <c r="T1452" s="58"/>
      <c r="U1452" s="58"/>
      <c r="V1452" s="58"/>
      <c r="W1452" s="58"/>
      <c r="X1452" s="58"/>
      <c r="Y1452" s="58"/>
      <c r="Z1452" s="58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</row>
    <row r="1453" spans="7:37" s="1" customFormat="1" ht="13.9" customHeight="1" x14ac:dyDescent="0.2"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8"/>
      <c r="T1453" s="58"/>
      <c r="U1453" s="58"/>
      <c r="V1453" s="58"/>
      <c r="W1453" s="58"/>
      <c r="X1453" s="58"/>
      <c r="Y1453" s="58"/>
      <c r="Z1453" s="58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</row>
    <row r="1454" spans="7:37" s="1" customFormat="1" ht="13.9" customHeight="1" x14ac:dyDescent="0.2"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8"/>
      <c r="T1454" s="58"/>
      <c r="U1454" s="58"/>
      <c r="V1454" s="58"/>
      <c r="W1454" s="58"/>
      <c r="X1454" s="58"/>
      <c r="Y1454" s="58"/>
      <c r="Z1454" s="58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</row>
    <row r="1455" spans="7:37" s="1" customFormat="1" ht="13.9" customHeight="1" x14ac:dyDescent="0.2"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8"/>
      <c r="T1455" s="58"/>
      <c r="U1455" s="58"/>
      <c r="V1455" s="58"/>
      <c r="W1455" s="58"/>
      <c r="X1455" s="58"/>
      <c r="Y1455" s="58"/>
      <c r="Z1455" s="58"/>
      <c r="AA1455" s="54"/>
      <c r="AB1455" s="54"/>
      <c r="AC1455" s="54"/>
      <c r="AD1455" s="54"/>
      <c r="AE1455" s="54"/>
      <c r="AF1455" s="54"/>
      <c r="AG1455" s="54"/>
      <c r="AH1455" s="54"/>
      <c r="AI1455" s="54"/>
      <c r="AJ1455" s="54"/>
      <c r="AK1455" s="54"/>
    </row>
    <row r="1456" spans="7:37" s="1" customFormat="1" ht="13.9" customHeight="1" x14ac:dyDescent="0.2"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4"/>
      <c r="AB1456" s="54"/>
      <c r="AC1456" s="54"/>
      <c r="AD1456" s="54"/>
      <c r="AE1456" s="54"/>
      <c r="AF1456" s="54"/>
      <c r="AG1456" s="54"/>
      <c r="AH1456" s="54"/>
      <c r="AI1456" s="54"/>
      <c r="AJ1456" s="54"/>
      <c r="AK1456" s="54"/>
    </row>
    <row r="1457" spans="7:37" s="1" customFormat="1" ht="13.9" customHeight="1" x14ac:dyDescent="0.2"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8"/>
      <c r="T1457" s="58"/>
      <c r="U1457" s="58"/>
      <c r="V1457" s="58"/>
      <c r="W1457" s="58"/>
      <c r="X1457" s="58"/>
      <c r="Y1457" s="58"/>
      <c r="Z1457" s="58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</row>
    <row r="1458" spans="7:37" s="1" customFormat="1" ht="13.9" customHeight="1" x14ac:dyDescent="0.2"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8"/>
      <c r="T1458" s="58"/>
      <c r="U1458" s="58"/>
      <c r="V1458" s="58"/>
      <c r="W1458" s="58"/>
      <c r="X1458" s="58"/>
      <c r="Y1458" s="58"/>
      <c r="Z1458" s="58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</row>
    <row r="1459" spans="7:37" s="1" customFormat="1" ht="13.9" customHeight="1" x14ac:dyDescent="0.2"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8"/>
      <c r="T1459" s="58"/>
      <c r="U1459" s="58"/>
      <c r="V1459" s="58"/>
      <c r="W1459" s="58"/>
      <c r="X1459" s="58"/>
      <c r="Y1459" s="58"/>
      <c r="Z1459" s="58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</row>
    <row r="1460" spans="7:37" s="1" customFormat="1" ht="13.9" customHeight="1" x14ac:dyDescent="0.2"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8"/>
      <c r="T1460" s="58"/>
      <c r="U1460" s="58"/>
      <c r="V1460" s="58"/>
      <c r="W1460" s="58"/>
      <c r="X1460" s="58"/>
      <c r="Y1460" s="58"/>
      <c r="Z1460" s="58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</row>
    <row r="1461" spans="7:37" s="1" customFormat="1" ht="13.9" customHeight="1" x14ac:dyDescent="0.2"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8"/>
      <c r="T1461" s="58"/>
      <c r="U1461" s="58"/>
      <c r="V1461" s="58"/>
      <c r="W1461" s="58"/>
      <c r="X1461" s="58"/>
      <c r="Y1461" s="58"/>
      <c r="Z1461" s="58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</row>
    <row r="1462" spans="7:37" s="1" customFormat="1" ht="13.9" customHeight="1" x14ac:dyDescent="0.2"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8"/>
      <c r="T1462" s="58"/>
      <c r="U1462" s="58"/>
      <c r="V1462" s="58"/>
      <c r="W1462" s="58"/>
      <c r="X1462" s="58"/>
      <c r="Y1462" s="58"/>
      <c r="Z1462" s="58"/>
      <c r="AA1462" s="54"/>
      <c r="AB1462" s="54"/>
      <c r="AC1462" s="54"/>
      <c r="AD1462" s="54"/>
      <c r="AE1462" s="54"/>
      <c r="AF1462" s="54"/>
      <c r="AG1462" s="54"/>
      <c r="AH1462" s="54"/>
      <c r="AI1462" s="54"/>
      <c r="AJ1462" s="54"/>
      <c r="AK1462" s="54"/>
    </row>
    <row r="1463" spans="7:37" s="1" customFormat="1" ht="13.9" customHeight="1" x14ac:dyDescent="0.2"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8"/>
      <c r="T1463" s="58"/>
      <c r="U1463" s="58"/>
      <c r="V1463" s="58"/>
      <c r="W1463" s="58"/>
      <c r="X1463" s="58"/>
      <c r="Y1463" s="58"/>
      <c r="Z1463" s="58"/>
      <c r="AA1463" s="54"/>
      <c r="AB1463" s="54"/>
      <c r="AC1463" s="54"/>
      <c r="AD1463" s="54"/>
      <c r="AE1463" s="54"/>
      <c r="AF1463" s="54"/>
      <c r="AG1463" s="54"/>
      <c r="AH1463" s="54"/>
      <c r="AI1463" s="54"/>
      <c r="AJ1463" s="54"/>
      <c r="AK1463" s="54"/>
    </row>
    <row r="1464" spans="7:37" s="1" customFormat="1" ht="13.9" customHeight="1" x14ac:dyDescent="0.2"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8"/>
      <c r="T1464" s="58"/>
      <c r="U1464" s="58"/>
      <c r="V1464" s="58"/>
      <c r="W1464" s="58"/>
      <c r="X1464" s="58"/>
      <c r="Y1464" s="58"/>
      <c r="Z1464" s="58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</row>
    <row r="1465" spans="7:37" s="1" customFormat="1" ht="13.9" customHeight="1" x14ac:dyDescent="0.2"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</row>
    <row r="1466" spans="7:37" s="1" customFormat="1" ht="13.9" customHeight="1" x14ac:dyDescent="0.2"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8"/>
      <c r="T1466" s="58"/>
      <c r="U1466" s="58"/>
      <c r="V1466" s="58"/>
      <c r="W1466" s="58"/>
      <c r="X1466" s="58"/>
      <c r="Y1466" s="58"/>
      <c r="Z1466" s="58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</row>
    <row r="1467" spans="7:37" s="1" customFormat="1" ht="13.9" customHeight="1" x14ac:dyDescent="0.2"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8"/>
      <c r="T1467" s="58"/>
      <c r="U1467" s="58"/>
      <c r="V1467" s="58"/>
      <c r="W1467" s="58"/>
      <c r="X1467" s="58"/>
      <c r="Y1467" s="58"/>
      <c r="Z1467" s="58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</row>
    <row r="1468" spans="7:37" s="1" customFormat="1" ht="13.9" customHeight="1" x14ac:dyDescent="0.2"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8"/>
      <c r="T1468" s="58"/>
      <c r="U1468" s="58"/>
      <c r="V1468" s="58"/>
      <c r="W1468" s="58"/>
      <c r="X1468" s="58"/>
      <c r="Y1468" s="58"/>
      <c r="Z1468" s="58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</row>
    <row r="1469" spans="7:37" s="1" customFormat="1" ht="13.9" customHeight="1" x14ac:dyDescent="0.2"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8"/>
      <c r="T1469" s="58"/>
      <c r="U1469" s="58"/>
      <c r="V1469" s="58"/>
      <c r="W1469" s="58"/>
      <c r="X1469" s="58"/>
      <c r="Y1469" s="58"/>
      <c r="Z1469" s="58"/>
      <c r="AA1469" s="54"/>
      <c r="AB1469" s="54"/>
      <c r="AC1469" s="54"/>
      <c r="AD1469" s="54"/>
      <c r="AE1469" s="54"/>
      <c r="AF1469" s="54"/>
      <c r="AG1469" s="54"/>
      <c r="AH1469" s="54"/>
      <c r="AI1469" s="54"/>
      <c r="AJ1469" s="54"/>
      <c r="AK1469" s="54"/>
    </row>
    <row r="1470" spans="7:37" s="1" customFormat="1" ht="13.9" customHeight="1" x14ac:dyDescent="0.2"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4"/>
      <c r="AB1470" s="54"/>
      <c r="AC1470" s="54"/>
      <c r="AD1470" s="54"/>
      <c r="AE1470" s="54"/>
      <c r="AF1470" s="54"/>
      <c r="AG1470" s="54"/>
      <c r="AH1470" s="54"/>
      <c r="AI1470" s="54"/>
      <c r="AJ1470" s="54"/>
      <c r="AK1470" s="54"/>
    </row>
    <row r="1471" spans="7:37" s="1" customFormat="1" ht="13.9" customHeight="1" x14ac:dyDescent="0.2"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8"/>
      <c r="T1471" s="58"/>
      <c r="U1471" s="58"/>
      <c r="V1471" s="58"/>
      <c r="W1471" s="58"/>
      <c r="X1471" s="58"/>
      <c r="Y1471" s="58"/>
      <c r="Z1471" s="58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</row>
    <row r="1472" spans="7:37" s="1" customFormat="1" ht="13.9" customHeight="1" x14ac:dyDescent="0.2"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8"/>
      <c r="T1472" s="58"/>
      <c r="U1472" s="58"/>
      <c r="V1472" s="58"/>
      <c r="W1472" s="58"/>
      <c r="X1472" s="58"/>
      <c r="Y1472" s="58"/>
      <c r="Z1472" s="58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</row>
    <row r="1473" spans="7:37" s="1" customFormat="1" ht="13.9" customHeight="1" x14ac:dyDescent="0.2"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8"/>
      <c r="T1473" s="58"/>
      <c r="U1473" s="58"/>
      <c r="V1473" s="58"/>
      <c r="W1473" s="58"/>
      <c r="X1473" s="58"/>
      <c r="Y1473" s="58"/>
      <c r="Z1473" s="58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</row>
    <row r="1474" spans="7:37" s="1" customFormat="1" ht="13.9" customHeight="1" x14ac:dyDescent="0.2"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</row>
    <row r="1475" spans="7:37" s="1" customFormat="1" ht="13.9" customHeight="1" x14ac:dyDescent="0.2"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8"/>
      <c r="T1475" s="58"/>
      <c r="U1475" s="58"/>
      <c r="V1475" s="58"/>
      <c r="W1475" s="58"/>
      <c r="X1475" s="58"/>
      <c r="Y1475" s="58"/>
      <c r="Z1475" s="58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</row>
    <row r="1476" spans="7:37" s="1" customFormat="1" ht="13.9" customHeight="1" x14ac:dyDescent="0.2"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8"/>
      <c r="T1476" s="58"/>
      <c r="U1476" s="58"/>
      <c r="V1476" s="58"/>
      <c r="W1476" s="58"/>
      <c r="X1476" s="58"/>
      <c r="Y1476" s="58"/>
      <c r="Z1476" s="58"/>
      <c r="AA1476" s="54"/>
      <c r="AB1476" s="54"/>
      <c r="AC1476" s="54"/>
      <c r="AD1476" s="54"/>
      <c r="AE1476" s="54"/>
      <c r="AF1476" s="54"/>
      <c r="AG1476" s="54"/>
      <c r="AH1476" s="54"/>
      <c r="AI1476" s="54"/>
      <c r="AJ1476" s="54"/>
      <c r="AK1476" s="54"/>
    </row>
    <row r="1477" spans="7:37" s="1" customFormat="1" ht="13.9" customHeight="1" x14ac:dyDescent="0.2"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8"/>
      <c r="T1477" s="58"/>
      <c r="U1477" s="58"/>
      <c r="V1477" s="58"/>
      <c r="W1477" s="58"/>
      <c r="X1477" s="58"/>
      <c r="Y1477" s="58"/>
      <c r="Z1477" s="58"/>
      <c r="AA1477" s="54"/>
      <c r="AB1477" s="54"/>
      <c r="AC1477" s="54"/>
      <c r="AD1477" s="54"/>
      <c r="AE1477" s="54"/>
      <c r="AF1477" s="54"/>
      <c r="AG1477" s="54"/>
      <c r="AH1477" s="54"/>
      <c r="AI1477" s="54"/>
      <c r="AJ1477" s="54"/>
      <c r="AK1477" s="54"/>
    </row>
    <row r="1478" spans="7:37" s="1" customFormat="1" ht="13.9" customHeight="1" x14ac:dyDescent="0.2"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8"/>
      <c r="T1478" s="58"/>
      <c r="U1478" s="58"/>
      <c r="V1478" s="58"/>
      <c r="W1478" s="58"/>
      <c r="X1478" s="58"/>
      <c r="Y1478" s="58"/>
      <c r="Z1478" s="58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</row>
    <row r="1479" spans="7:37" s="1" customFormat="1" ht="13.9" customHeight="1" x14ac:dyDescent="0.2"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8"/>
      <c r="T1479" s="58"/>
      <c r="U1479" s="58"/>
      <c r="V1479" s="58"/>
      <c r="W1479" s="58"/>
      <c r="X1479" s="58"/>
      <c r="Y1479" s="58"/>
      <c r="Z1479" s="58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</row>
    <row r="1480" spans="7:37" s="1" customFormat="1" ht="13.9" customHeight="1" x14ac:dyDescent="0.2"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</row>
    <row r="1481" spans="7:37" s="1" customFormat="1" ht="13.9" customHeight="1" x14ac:dyDescent="0.2"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8"/>
      <c r="T1481" s="58"/>
      <c r="U1481" s="58"/>
      <c r="V1481" s="58"/>
      <c r="W1481" s="58"/>
      <c r="X1481" s="58"/>
      <c r="Y1481" s="58"/>
      <c r="Z1481" s="58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</row>
    <row r="1482" spans="7:37" s="1" customFormat="1" ht="13.9" customHeight="1" x14ac:dyDescent="0.2"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8"/>
      <c r="T1482" s="58"/>
      <c r="U1482" s="58"/>
      <c r="V1482" s="58"/>
      <c r="W1482" s="58"/>
      <c r="X1482" s="58"/>
      <c r="Y1482" s="58"/>
      <c r="Z1482" s="58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</row>
    <row r="1483" spans="7:37" s="1" customFormat="1" ht="13.9" customHeight="1" x14ac:dyDescent="0.2"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4"/>
      <c r="AB1483" s="54"/>
      <c r="AC1483" s="54"/>
      <c r="AD1483" s="54"/>
      <c r="AE1483" s="54"/>
      <c r="AF1483" s="54"/>
      <c r="AG1483" s="54"/>
      <c r="AH1483" s="54"/>
      <c r="AI1483" s="54"/>
      <c r="AJ1483" s="54"/>
      <c r="AK1483" s="54"/>
    </row>
    <row r="1484" spans="7:37" s="1" customFormat="1" ht="13.9" customHeight="1" x14ac:dyDescent="0.2"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8"/>
      <c r="T1484" s="58"/>
      <c r="U1484" s="58"/>
      <c r="V1484" s="58"/>
      <c r="W1484" s="58"/>
      <c r="X1484" s="58"/>
      <c r="Y1484" s="58"/>
      <c r="Z1484" s="58"/>
      <c r="AA1484" s="54"/>
      <c r="AB1484" s="54"/>
      <c r="AC1484" s="54"/>
      <c r="AD1484" s="54"/>
      <c r="AE1484" s="54"/>
      <c r="AF1484" s="54"/>
      <c r="AG1484" s="54"/>
      <c r="AH1484" s="54"/>
      <c r="AI1484" s="54"/>
      <c r="AJ1484" s="54"/>
      <c r="AK1484" s="54"/>
    </row>
    <row r="1485" spans="7:37" s="1" customFormat="1" ht="13.9" customHeight="1" x14ac:dyDescent="0.2"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  <c r="Z1485" s="58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</row>
    <row r="1486" spans="7:37" s="1" customFormat="1" ht="13.9" customHeight="1" x14ac:dyDescent="0.2"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</row>
    <row r="1487" spans="7:37" s="1" customFormat="1" ht="13.9" customHeight="1" x14ac:dyDescent="0.2"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</row>
    <row r="1488" spans="7:37" s="1" customFormat="1" ht="13.9" customHeight="1" x14ac:dyDescent="0.2"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</row>
    <row r="1489" spans="7:37" s="1" customFormat="1" ht="13.9" customHeight="1" x14ac:dyDescent="0.2"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</row>
    <row r="1490" spans="7:37" s="1" customFormat="1" ht="13.9" customHeight="1" x14ac:dyDescent="0.2"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4"/>
      <c r="AB1490" s="54"/>
      <c r="AC1490" s="54"/>
      <c r="AD1490" s="54"/>
      <c r="AE1490" s="54"/>
      <c r="AF1490" s="54"/>
      <c r="AG1490" s="54"/>
      <c r="AH1490" s="54"/>
      <c r="AI1490" s="54"/>
      <c r="AJ1490" s="54"/>
      <c r="AK1490" s="54"/>
    </row>
    <row r="1491" spans="7:37" s="1" customFormat="1" ht="13.9" customHeight="1" x14ac:dyDescent="0.2"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4"/>
      <c r="AB1491" s="54"/>
      <c r="AC1491" s="54"/>
      <c r="AD1491" s="54"/>
      <c r="AE1491" s="54"/>
      <c r="AF1491" s="54"/>
      <c r="AG1491" s="54"/>
      <c r="AH1491" s="54"/>
      <c r="AI1491" s="54"/>
      <c r="AJ1491" s="54"/>
      <c r="AK1491" s="54"/>
    </row>
    <row r="1492" spans="7:37" s="1" customFormat="1" ht="13.9" customHeight="1" x14ac:dyDescent="0.2"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</row>
    <row r="1493" spans="7:37" s="1" customFormat="1" ht="13.9" customHeight="1" x14ac:dyDescent="0.2"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</row>
    <row r="1494" spans="7:37" s="1" customFormat="1" ht="13.9" customHeight="1" x14ac:dyDescent="0.2"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</row>
    <row r="1495" spans="7:37" s="1" customFormat="1" ht="13.9" customHeight="1" x14ac:dyDescent="0.2"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</row>
    <row r="1496" spans="7:37" s="1" customFormat="1" ht="13.9" customHeight="1" x14ac:dyDescent="0.2"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</row>
    <row r="1497" spans="7:37" s="1" customFormat="1" ht="13.9" customHeight="1" x14ac:dyDescent="0.2"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8"/>
      <c r="T1497" s="58"/>
      <c r="U1497" s="58"/>
      <c r="V1497" s="58"/>
      <c r="W1497" s="58"/>
      <c r="X1497" s="58"/>
      <c r="Y1497" s="58"/>
      <c r="Z1497" s="58"/>
      <c r="AA1497" s="54"/>
      <c r="AB1497" s="54"/>
      <c r="AC1497" s="54"/>
      <c r="AD1497" s="54"/>
      <c r="AE1497" s="54"/>
      <c r="AF1497" s="54"/>
      <c r="AG1497" s="54"/>
      <c r="AH1497" s="54"/>
      <c r="AI1497" s="54"/>
      <c r="AJ1497" s="54"/>
      <c r="AK1497" s="54"/>
    </row>
    <row r="1498" spans="7:37" s="1" customFormat="1" ht="13.9" customHeight="1" x14ac:dyDescent="0.2"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8"/>
      <c r="T1498" s="58"/>
      <c r="U1498" s="58"/>
      <c r="V1498" s="58"/>
      <c r="W1498" s="58"/>
      <c r="X1498" s="58"/>
      <c r="Y1498" s="58"/>
      <c r="Z1498" s="58"/>
      <c r="AA1498" s="54"/>
      <c r="AB1498" s="54"/>
      <c r="AC1498" s="54"/>
      <c r="AD1498" s="54"/>
      <c r="AE1498" s="54"/>
      <c r="AF1498" s="54"/>
      <c r="AG1498" s="54"/>
      <c r="AH1498" s="54"/>
      <c r="AI1498" s="54"/>
      <c r="AJ1498" s="54"/>
      <c r="AK1498" s="54"/>
    </row>
    <row r="1499" spans="7:37" s="1" customFormat="1" ht="13.9" customHeight="1" x14ac:dyDescent="0.2"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8"/>
      <c r="T1499" s="58"/>
      <c r="U1499" s="58"/>
      <c r="V1499" s="58"/>
      <c r="W1499" s="58"/>
      <c r="X1499" s="58"/>
      <c r="Y1499" s="58"/>
      <c r="Z1499" s="58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</row>
    <row r="1500" spans="7:37" s="1" customFormat="1" ht="13.9" customHeight="1" x14ac:dyDescent="0.2"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8"/>
      <c r="T1500" s="58"/>
      <c r="U1500" s="58"/>
      <c r="V1500" s="58"/>
      <c r="W1500" s="58"/>
      <c r="X1500" s="58"/>
      <c r="Y1500" s="58"/>
      <c r="Z1500" s="58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</row>
    <row r="1501" spans="7:37" s="1" customFormat="1" ht="13.9" customHeight="1" x14ac:dyDescent="0.2"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8"/>
      <c r="T1501" s="58"/>
      <c r="U1501" s="58"/>
      <c r="V1501" s="58"/>
      <c r="W1501" s="58"/>
      <c r="X1501" s="58"/>
      <c r="Y1501" s="58"/>
      <c r="Z1501" s="58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</row>
    <row r="1502" spans="7:37" s="1" customFormat="1" ht="13.9" customHeight="1" x14ac:dyDescent="0.2"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</row>
    <row r="1503" spans="7:37" s="1" customFormat="1" ht="13.9" customHeight="1" x14ac:dyDescent="0.2"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8"/>
      <c r="T1503" s="58"/>
      <c r="U1503" s="58"/>
      <c r="V1503" s="58"/>
      <c r="W1503" s="58"/>
      <c r="X1503" s="58"/>
      <c r="Y1503" s="58"/>
      <c r="Z1503" s="58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</row>
    <row r="1504" spans="7:37" s="1" customFormat="1" ht="13.9" customHeight="1" x14ac:dyDescent="0.2"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8"/>
      <c r="T1504" s="58"/>
      <c r="U1504" s="58"/>
      <c r="V1504" s="58"/>
      <c r="W1504" s="58"/>
      <c r="X1504" s="58"/>
      <c r="Y1504" s="58"/>
      <c r="Z1504" s="58"/>
      <c r="AA1504" s="54"/>
      <c r="AB1504" s="54"/>
      <c r="AC1504" s="54"/>
      <c r="AD1504" s="54"/>
      <c r="AE1504" s="54"/>
      <c r="AF1504" s="54"/>
      <c r="AG1504" s="54"/>
      <c r="AH1504" s="54"/>
      <c r="AI1504" s="54"/>
      <c r="AJ1504" s="54"/>
      <c r="AK1504" s="54"/>
    </row>
    <row r="1505" spans="7:37" s="1" customFormat="1" ht="13.9" customHeight="1" x14ac:dyDescent="0.2"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8"/>
      <c r="T1505" s="58"/>
      <c r="U1505" s="58"/>
      <c r="V1505" s="58"/>
      <c r="W1505" s="58"/>
      <c r="X1505" s="58"/>
      <c r="Y1505" s="58"/>
      <c r="Z1505" s="58"/>
      <c r="AA1505" s="54"/>
      <c r="AB1505" s="54"/>
      <c r="AC1505" s="54"/>
      <c r="AD1505" s="54"/>
      <c r="AE1505" s="54"/>
      <c r="AF1505" s="54"/>
      <c r="AG1505" s="54"/>
      <c r="AH1505" s="54"/>
      <c r="AI1505" s="54"/>
      <c r="AJ1505" s="54"/>
      <c r="AK1505" s="54"/>
    </row>
    <row r="1506" spans="7:37" s="1" customFormat="1" ht="13.9" customHeight="1" x14ac:dyDescent="0.2"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8"/>
      <c r="T1506" s="58"/>
      <c r="U1506" s="58"/>
      <c r="V1506" s="58"/>
      <c r="W1506" s="58"/>
      <c r="X1506" s="58"/>
      <c r="Y1506" s="58"/>
      <c r="Z1506" s="58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</row>
    <row r="1507" spans="7:37" s="1" customFormat="1" ht="13.9" customHeight="1" x14ac:dyDescent="0.2"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8"/>
      <c r="T1507" s="58"/>
      <c r="U1507" s="58"/>
      <c r="V1507" s="58"/>
      <c r="W1507" s="58"/>
      <c r="X1507" s="58"/>
      <c r="Y1507" s="58"/>
      <c r="Z1507" s="58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</row>
    <row r="1508" spans="7:37" s="1" customFormat="1" ht="13.9" customHeight="1" x14ac:dyDescent="0.2"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</row>
    <row r="1509" spans="7:37" s="1" customFormat="1" ht="13.9" customHeight="1" x14ac:dyDescent="0.2"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8"/>
      <c r="T1509" s="58"/>
      <c r="U1509" s="58"/>
      <c r="V1509" s="58"/>
      <c r="W1509" s="58"/>
      <c r="X1509" s="58"/>
      <c r="Y1509" s="58"/>
      <c r="Z1509" s="58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</row>
    <row r="1510" spans="7:37" s="1" customFormat="1" ht="13.9" customHeight="1" x14ac:dyDescent="0.2"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8"/>
      <c r="T1510" s="58"/>
      <c r="U1510" s="58"/>
      <c r="V1510" s="58"/>
      <c r="W1510" s="58"/>
      <c r="X1510" s="58"/>
      <c r="Y1510" s="58"/>
      <c r="Z1510" s="58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</row>
    <row r="1511" spans="7:37" s="1" customFormat="1" ht="13.9" customHeight="1" x14ac:dyDescent="0.2"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8"/>
      <c r="T1511" s="58"/>
      <c r="U1511" s="58"/>
      <c r="V1511" s="58"/>
      <c r="W1511" s="58"/>
      <c r="X1511" s="58"/>
      <c r="Y1511" s="58"/>
      <c r="Z1511" s="58"/>
      <c r="AA1511" s="54"/>
      <c r="AB1511" s="54"/>
      <c r="AC1511" s="54"/>
      <c r="AD1511" s="54"/>
      <c r="AE1511" s="54"/>
      <c r="AF1511" s="54"/>
      <c r="AG1511" s="54"/>
      <c r="AH1511" s="54"/>
      <c r="AI1511" s="54"/>
      <c r="AJ1511" s="54"/>
      <c r="AK1511" s="54"/>
    </row>
    <row r="1512" spans="7:37" s="1" customFormat="1" ht="13.9" customHeight="1" x14ac:dyDescent="0.2"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</row>
    <row r="1513" spans="7:37" s="1" customFormat="1" ht="13.9" customHeight="1" x14ac:dyDescent="0.2"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8"/>
      <c r="T1513" s="58"/>
      <c r="U1513" s="58"/>
      <c r="V1513" s="58"/>
      <c r="W1513" s="58"/>
      <c r="X1513" s="58"/>
      <c r="Y1513" s="58"/>
      <c r="Z1513" s="58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</row>
    <row r="1514" spans="7:37" s="1" customFormat="1" ht="13.9" customHeight="1" x14ac:dyDescent="0.2"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8"/>
      <c r="T1514" s="58"/>
      <c r="U1514" s="58"/>
      <c r="V1514" s="58"/>
      <c r="W1514" s="58"/>
      <c r="X1514" s="58"/>
      <c r="Y1514" s="58"/>
      <c r="Z1514" s="58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</row>
    <row r="1515" spans="7:37" s="1" customFormat="1" ht="13.9" customHeight="1" x14ac:dyDescent="0.2"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8"/>
      <c r="T1515" s="58"/>
      <c r="U1515" s="58"/>
      <c r="V1515" s="58"/>
      <c r="W1515" s="58"/>
      <c r="X1515" s="58"/>
      <c r="Y1515" s="58"/>
      <c r="Z1515" s="58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</row>
    <row r="1516" spans="7:37" s="1" customFormat="1" ht="13.9" customHeight="1" x14ac:dyDescent="0.2"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8"/>
      <c r="T1516" s="58"/>
      <c r="U1516" s="58"/>
      <c r="V1516" s="58"/>
      <c r="W1516" s="58"/>
      <c r="X1516" s="58"/>
      <c r="Y1516" s="58"/>
      <c r="Z1516" s="58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</row>
    <row r="1517" spans="7:37" s="1" customFormat="1" ht="13.9" customHeight="1" x14ac:dyDescent="0.2"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8"/>
      <c r="T1517" s="58"/>
      <c r="U1517" s="58"/>
      <c r="V1517" s="58"/>
      <c r="W1517" s="58"/>
      <c r="X1517" s="58"/>
      <c r="Y1517" s="58"/>
      <c r="Z1517" s="58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</row>
    <row r="1518" spans="7:37" s="1" customFormat="1" ht="13.9" customHeight="1" x14ac:dyDescent="0.2"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8"/>
      <c r="T1518" s="58"/>
      <c r="U1518" s="58"/>
      <c r="V1518" s="58"/>
      <c r="W1518" s="58"/>
      <c r="X1518" s="58"/>
      <c r="Y1518" s="58"/>
      <c r="Z1518" s="58"/>
      <c r="AA1518" s="54"/>
      <c r="AB1518" s="54"/>
      <c r="AC1518" s="54"/>
      <c r="AD1518" s="54"/>
      <c r="AE1518" s="54"/>
      <c r="AF1518" s="54"/>
      <c r="AG1518" s="54"/>
      <c r="AH1518" s="54"/>
      <c r="AI1518" s="54"/>
      <c r="AJ1518" s="54"/>
      <c r="AK1518" s="54"/>
    </row>
    <row r="1519" spans="7:37" s="1" customFormat="1" ht="13.9" customHeight="1" x14ac:dyDescent="0.2"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4"/>
      <c r="AB1519" s="54"/>
      <c r="AC1519" s="54"/>
      <c r="AD1519" s="54"/>
      <c r="AE1519" s="54"/>
      <c r="AF1519" s="54"/>
      <c r="AG1519" s="54"/>
      <c r="AH1519" s="54"/>
      <c r="AI1519" s="54"/>
      <c r="AJ1519" s="54"/>
      <c r="AK1519" s="54"/>
    </row>
    <row r="1520" spans="7:37" s="1" customFormat="1" ht="13.9" customHeight="1" x14ac:dyDescent="0.2"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  <c r="Z1520" s="58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</row>
    <row r="1521" spans="7:37" s="1" customFormat="1" ht="13.9" customHeight="1" x14ac:dyDescent="0.2"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</row>
    <row r="1522" spans="7:37" s="1" customFormat="1" ht="13.9" customHeight="1" x14ac:dyDescent="0.2"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8"/>
      <c r="T1522" s="58"/>
      <c r="U1522" s="58"/>
      <c r="V1522" s="58"/>
      <c r="W1522" s="58"/>
      <c r="X1522" s="58"/>
      <c r="Y1522" s="58"/>
      <c r="Z1522" s="58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</row>
    <row r="1523" spans="7:37" s="1" customFormat="1" ht="13.9" customHeight="1" x14ac:dyDescent="0.2"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8"/>
      <c r="T1523" s="58"/>
      <c r="U1523" s="58"/>
      <c r="V1523" s="58"/>
      <c r="W1523" s="58"/>
      <c r="X1523" s="58"/>
      <c r="Y1523" s="58"/>
      <c r="Z1523" s="58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</row>
    <row r="1524" spans="7:37" s="1" customFormat="1" ht="13.9" customHeight="1" x14ac:dyDescent="0.2"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8"/>
      <c r="T1524" s="58"/>
      <c r="U1524" s="58"/>
      <c r="V1524" s="58"/>
      <c r="W1524" s="58"/>
      <c r="X1524" s="58"/>
      <c r="Y1524" s="58"/>
      <c r="Z1524" s="58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</row>
    <row r="1525" spans="7:37" s="1" customFormat="1" ht="13.9" customHeight="1" x14ac:dyDescent="0.2"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8"/>
      <c r="T1525" s="58"/>
      <c r="U1525" s="58"/>
      <c r="V1525" s="58"/>
      <c r="W1525" s="58"/>
      <c r="X1525" s="58"/>
      <c r="Y1525" s="58"/>
      <c r="Z1525" s="58"/>
      <c r="AA1525" s="54"/>
      <c r="AB1525" s="54"/>
      <c r="AC1525" s="54"/>
      <c r="AD1525" s="54"/>
      <c r="AE1525" s="54"/>
      <c r="AF1525" s="54"/>
      <c r="AG1525" s="54"/>
      <c r="AH1525" s="54"/>
      <c r="AI1525" s="54"/>
      <c r="AJ1525" s="54"/>
      <c r="AK1525" s="54"/>
    </row>
    <row r="1526" spans="7:37" s="1" customFormat="1" ht="13.9" customHeight="1" x14ac:dyDescent="0.2"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8"/>
      <c r="T1526" s="58"/>
      <c r="U1526" s="58"/>
      <c r="V1526" s="58"/>
      <c r="W1526" s="58"/>
      <c r="X1526" s="58"/>
      <c r="Y1526" s="58"/>
      <c r="Z1526" s="58"/>
      <c r="AA1526" s="54"/>
      <c r="AB1526" s="54"/>
      <c r="AC1526" s="54"/>
      <c r="AD1526" s="54"/>
      <c r="AE1526" s="54"/>
      <c r="AF1526" s="54"/>
      <c r="AG1526" s="54"/>
      <c r="AH1526" s="54"/>
      <c r="AI1526" s="54"/>
      <c r="AJ1526" s="54"/>
      <c r="AK1526" s="54"/>
    </row>
    <row r="1527" spans="7:37" s="1" customFormat="1" ht="13.9" customHeight="1" x14ac:dyDescent="0.2"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8"/>
      <c r="T1527" s="58"/>
      <c r="U1527" s="58"/>
      <c r="V1527" s="58"/>
      <c r="W1527" s="58"/>
      <c r="X1527" s="58"/>
      <c r="Y1527" s="58"/>
      <c r="Z1527" s="58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</row>
    <row r="1528" spans="7:37" s="1" customFormat="1" ht="13.9" customHeight="1" x14ac:dyDescent="0.2"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8"/>
      <c r="T1528" s="58"/>
      <c r="U1528" s="58"/>
      <c r="V1528" s="58"/>
      <c r="W1528" s="58"/>
      <c r="X1528" s="58"/>
      <c r="Y1528" s="58"/>
      <c r="Z1528" s="58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</row>
    <row r="1529" spans="7:37" s="1" customFormat="1" ht="13.9" customHeight="1" x14ac:dyDescent="0.2"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8"/>
      <c r="T1529" s="58"/>
      <c r="U1529" s="58"/>
      <c r="V1529" s="58"/>
      <c r="W1529" s="58"/>
      <c r="X1529" s="58"/>
      <c r="Y1529" s="58"/>
      <c r="Z1529" s="58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</row>
    <row r="1530" spans="7:37" s="1" customFormat="1" ht="13.9" customHeight="1" x14ac:dyDescent="0.2"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8"/>
      <c r="T1530" s="58"/>
      <c r="U1530" s="58"/>
      <c r="V1530" s="58"/>
      <c r="W1530" s="58"/>
      <c r="X1530" s="58"/>
      <c r="Y1530" s="58"/>
      <c r="Z1530" s="58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</row>
    <row r="1531" spans="7:37" s="1" customFormat="1" ht="13.9" customHeight="1" x14ac:dyDescent="0.2"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</row>
    <row r="1532" spans="7:37" s="1" customFormat="1" ht="13.9" customHeight="1" x14ac:dyDescent="0.2"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8"/>
      <c r="U1532" s="58"/>
      <c r="V1532" s="58"/>
      <c r="W1532" s="58"/>
      <c r="X1532" s="58"/>
      <c r="Y1532" s="58"/>
      <c r="Z1532" s="58"/>
      <c r="AA1532" s="54"/>
      <c r="AB1532" s="54"/>
      <c r="AC1532" s="54"/>
      <c r="AD1532" s="54"/>
      <c r="AE1532" s="54"/>
      <c r="AF1532" s="54"/>
      <c r="AG1532" s="54"/>
      <c r="AH1532" s="54"/>
      <c r="AI1532" s="54"/>
      <c r="AJ1532" s="54"/>
      <c r="AK1532" s="54"/>
    </row>
    <row r="1533" spans="7:37" s="1" customFormat="1" ht="13.9" customHeight="1" x14ac:dyDescent="0.2"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8"/>
      <c r="U1533" s="58"/>
      <c r="V1533" s="58"/>
      <c r="W1533" s="58"/>
      <c r="X1533" s="58"/>
      <c r="Y1533" s="58"/>
      <c r="Z1533" s="58"/>
      <c r="AA1533" s="54"/>
      <c r="AB1533" s="54"/>
      <c r="AC1533" s="54"/>
      <c r="AD1533" s="54"/>
      <c r="AE1533" s="54"/>
      <c r="AF1533" s="54"/>
      <c r="AG1533" s="54"/>
      <c r="AH1533" s="54"/>
      <c r="AI1533" s="54"/>
      <c r="AJ1533" s="54"/>
      <c r="AK1533" s="54"/>
    </row>
    <row r="1534" spans="7:37" s="1" customFormat="1" ht="13.9" customHeight="1" x14ac:dyDescent="0.2"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8"/>
      <c r="T1534" s="58"/>
      <c r="U1534" s="58"/>
      <c r="V1534" s="58"/>
      <c r="W1534" s="58"/>
      <c r="X1534" s="58"/>
      <c r="Y1534" s="58"/>
      <c r="Z1534" s="58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</row>
    <row r="1535" spans="7:37" s="1" customFormat="1" ht="13.9" customHeight="1" x14ac:dyDescent="0.2"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8"/>
      <c r="T1535" s="58"/>
      <c r="U1535" s="58"/>
      <c r="V1535" s="58"/>
      <c r="W1535" s="58"/>
      <c r="X1535" s="58"/>
      <c r="Y1535" s="58"/>
      <c r="Z1535" s="58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</row>
    <row r="1536" spans="7:37" s="1" customFormat="1" ht="13.9" customHeight="1" x14ac:dyDescent="0.2"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8"/>
      <c r="T1536" s="58"/>
      <c r="U1536" s="58"/>
      <c r="V1536" s="58"/>
      <c r="W1536" s="58"/>
      <c r="X1536" s="58"/>
      <c r="Y1536" s="58"/>
      <c r="Z1536" s="58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</row>
    <row r="1537" spans="7:37" s="1" customFormat="1" ht="13.9" customHeight="1" x14ac:dyDescent="0.2"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8"/>
      <c r="T1537" s="58"/>
      <c r="U1537" s="58"/>
      <c r="V1537" s="58"/>
      <c r="W1537" s="58"/>
      <c r="X1537" s="58"/>
      <c r="Y1537" s="58"/>
      <c r="Z1537" s="58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</row>
    <row r="1538" spans="7:37" s="1" customFormat="1" ht="13.9" customHeight="1" x14ac:dyDescent="0.2"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8"/>
      <c r="T1538" s="58"/>
      <c r="U1538" s="58"/>
      <c r="V1538" s="58"/>
      <c r="W1538" s="58"/>
      <c r="X1538" s="58"/>
      <c r="Y1538" s="58"/>
      <c r="Z1538" s="58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</row>
    <row r="1539" spans="7:37" s="1" customFormat="1" ht="13.9" customHeight="1" x14ac:dyDescent="0.2"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8"/>
      <c r="T1539" s="58"/>
      <c r="U1539" s="58"/>
      <c r="V1539" s="58"/>
      <c r="W1539" s="58"/>
      <c r="X1539" s="58"/>
      <c r="Y1539" s="58"/>
      <c r="Z1539" s="58"/>
      <c r="AA1539" s="54"/>
      <c r="AB1539" s="54"/>
      <c r="AC1539" s="54"/>
      <c r="AD1539" s="54"/>
      <c r="AE1539" s="54"/>
      <c r="AF1539" s="54"/>
      <c r="AG1539" s="54"/>
      <c r="AH1539" s="54"/>
      <c r="AI1539" s="54"/>
      <c r="AJ1539" s="54"/>
      <c r="AK1539" s="54"/>
    </row>
    <row r="1540" spans="7:37" s="1" customFormat="1" ht="13.9" customHeight="1" x14ac:dyDescent="0.2"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4"/>
      <c r="AB1540" s="54"/>
      <c r="AC1540" s="54"/>
      <c r="AD1540" s="54"/>
      <c r="AE1540" s="54"/>
      <c r="AF1540" s="54"/>
      <c r="AG1540" s="54"/>
      <c r="AH1540" s="54"/>
      <c r="AI1540" s="54"/>
      <c r="AJ1540" s="54"/>
      <c r="AK1540" s="54"/>
    </row>
    <row r="1541" spans="7:37" s="1" customFormat="1" ht="13.9" customHeight="1" x14ac:dyDescent="0.2"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8"/>
      <c r="T1541" s="58"/>
      <c r="U1541" s="58"/>
      <c r="V1541" s="58"/>
      <c r="W1541" s="58"/>
      <c r="X1541" s="58"/>
      <c r="Y1541" s="58"/>
      <c r="Z1541" s="58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</row>
    <row r="1542" spans="7:37" s="1" customFormat="1" ht="13.9" customHeight="1" x14ac:dyDescent="0.2"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8"/>
      <c r="T1542" s="58"/>
      <c r="U1542" s="58"/>
      <c r="V1542" s="58"/>
      <c r="W1542" s="58"/>
      <c r="X1542" s="58"/>
      <c r="Y1542" s="58"/>
      <c r="Z1542" s="58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</row>
    <row r="1543" spans="7:37" s="1" customFormat="1" ht="13.9" customHeight="1" x14ac:dyDescent="0.2"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</row>
    <row r="1544" spans="7:37" s="1" customFormat="1" ht="13.9" customHeight="1" x14ac:dyDescent="0.2"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8"/>
      <c r="T1544" s="58"/>
      <c r="U1544" s="58"/>
      <c r="V1544" s="58"/>
      <c r="W1544" s="58"/>
      <c r="X1544" s="58"/>
      <c r="Y1544" s="58"/>
      <c r="Z1544" s="58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</row>
    <row r="1545" spans="7:37" s="1" customFormat="1" ht="13.9" customHeight="1" x14ac:dyDescent="0.2"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8"/>
      <c r="T1545" s="58"/>
      <c r="U1545" s="58"/>
      <c r="V1545" s="58"/>
      <c r="W1545" s="58"/>
      <c r="X1545" s="58"/>
      <c r="Y1545" s="58"/>
      <c r="Z1545" s="58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</row>
    <row r="1546" spans="7:37" s="1" customFormat="1" ht="13.9" customHeight="1" x14ac:dyDescent="0.2"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8"/>
      <c r="T1546" s="58"/>
      <c r="U1546" s="58"/>
      <c r="V1546" s="58"/>
      <c r="W1546" s="58"/>
      <c r="X1546" s="58"/>
      <c r="Y1546" s="58"/>
      <c r="Z1546" s="58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</row>
    <row r="1547" spans="7:37" s="1" customFormat="1" ht="13.9" customHeight="1" x14ac:dyDescent="0.2"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</row>
    <row r="1548" spans="7:37" s="1" customFormat="1" ht="13.9" customHeight="1" x14ac:dyDescent="0.2"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8"/>
      <c r="T1548" s="58"/>
      <c r="U1548" s="58"/>
      <c r="V1548" s="58"/>
      <c r="W1548" s="58"/>
      <c r="X1548" s="58"/>
      <c r="Y1548" s="58"/>
      <c r="Z1548" s="58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</row>
    <row r="1549" spans="7:37" s="1" customFormat="1" ht="13.9" customHeight="1" x14ac:dyDescent="0.2"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</row>
    <row r="1550" spans="7:37" s="1" customFormat="1" ht="13.9" customHeight="1" x14ac:dyDescent="0.2"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8"/>
      <c r="T1550" s="58"/>
      <c r="U1550" s="58"/>
      <c r="V1550" s="58"/>
      <c r="W1550" s="58"/>
      <c r="X1550" s="58"/>
      <c r="Y1550" s="58"/>
      <c r="Z1550" s="58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</row>
    <row r="1551" spans="7:37" s="1" customFormat="1" ht="13.9" customHeight="1" x14ac:dyDescent="0.2"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8"/>
      <c r="T1551" s="58"/>
      <c r="U1551" s="58"/>
      <c r="V1551" s="58"/>
      <c r="W1551" s="58"/>
      <c r="X1551" s="58"/>
      <c r="Y1551" s="58"/>
      <c r="Z1551" s="58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</row>
    <row r="1552" spans="7:37" s="1" customFormat="1" ht="13.9" customHeight="1" x14ac:dyDescent="0.2"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8"/>
      <c r="T1552" s="58"/>
      <c r="U1552" s="58"/>
      <c r="V1552" s="58"/>
      <c r="W1552" s="58"/>
      <c r="X1552" s="58"/>
      <c r="Y1552" s="58"/>
      <c r="Z1552" s="58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</row>
    <row r="1553" spans="7:37" s="1" customFormat="1" ht="13.9" customHeight="1" x14ac:dyDescent="0.2"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8"/>
      <c r="T1553" s="58"/>
      <c r="U1553" s="58"/>
      <c r="V1553" s="58"/>
      <c r="W1553" s="58"/>
      <c r="X1553" s="58"/>
      <c r="Y1553" s="58"/>
      <c r="Z1553" s="58"/>
      <c r="AA1553" s="54"/>
      <c r="AB1553" s="54"/>
      <c r="AC1553" s="54"/>
      <c r="AD1553" s="54"/>
      <c r="AE1553" s="54"/>
      <c r="AF1553" s="54"/>
      <c r="AG1553" s="54"/>
      <c r="AH1553" s="54"/>
      <c r="AI1553" s="54"/>
      <c r="AJ1553" s="54"/>
      <c r="AK1553" s="54"/>
    </row>
    <row r="1554" spans="7:37" s="1" customFormat="1" ht="13.9" customHeight="1" x14ac:dyDescent="0.2"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8"/>
      <c r="T1554" s="58"/>
      <c r="U1554" s="58"/>
      <c r="V1554" s="58"/>
      <c r="W1554" s="58"/>
      <c r="X1554" s="58"/>
      <c r="Y1554" s="58"/>
      <c r="Z1554" s="58"/>
      <c r="AA1554" s="54"/>
      <c r="AB1554" s="54"/>
      <c r="AC1554" s="54"/>
      <c r="AD1554" s="54"/>
      <c r="AE1554" s="54"/>
      <c r="AF1554" s="54"/>
      <c r="AG1554" s="54"/>
      <c r="AH1554" s="54"/>
      <c r="AI1554" s="54"/>
      <c r="AJ1554" s="54"/>
      <c r="AK1554" s="54"/>
    </row>
    <row r="1555" spans="7:37" s="1" customFormat="1" ht="13.9" customHeight="1" x14ac:dyDescent="0.2"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8"/>
      <c r="T1555" s="58"/>
      <c r="U1555" s="58"/>
      <c r="V1555" s="58"/>
      <c r="W1555" s="58"/>
      <c r="X1555" s="58"/>
      <c r="Y1555" s="58"/>
      <c r="Z1555" s="58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</row>
    <row r="1556" spans="7:37" s="1" customFormat="1" ht="13.9" customHeight="1" x14ac:dyDescent="0.2"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8"/>
      <c r="T1556" s="58"/>
      <c r="U1556" s="58"/>
      <c r="V1556" s="58"/>
      <c r="W1556" s="58"/>
      <c r="X1556" s="58"/>
      <c r="Y1556" s="58"/>
      <c r="Z1556" s="58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</row>
    <row r="1557" spans="7:37" s="1" customFormat="1" ht="13.9" customHeight="1" x14ac:dyDescent="0.2"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8"/>
      <c r="T1557" s="58"/>
      <c r="U1557" s="58"/>
      <c r="V1557" s="58"/>
      <c r="W1557" s="58"/>
      <c r="X1557" s="58"/>
      <c r="Y1557" s="58"/>
      <c r="Z1557" s="58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</row>
    <row r="1558" spans="7:37" s="1" customFormat="1" ht="13.9" customHeight="1" x14ac:dyDescent="0.2"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</row>
    <row r="1559" spans="7:37" s="1" customFormat="1" ht="13.9" customHeight="1" x14ac:dyDescent="0.2"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8"/>
      <c r="T1559" s="58"/>
      <c r="U1559" s="58"/>
      <c r="V1559" s="58"/>
      <c r="W1559" s="58"/>
      <c r="X1559" s="58"/>
      <c r="Y1559" s="58"/>
      <c r="Z1559" s="58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</row>
    <row r="1560" spans="7:37" s="1" customFormat="1" ht="13.9" customHeight="1" x14ac:dyDescent="0.2"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8"/>
      <c r="T1560" s="58"/>
      <c r="U1560" s="58"/>
      <c r="V1560" s="58"/>
      <c r="W1560" s="58"/>
      <c r="X1560" s="58"/>
      <c r="Y1560" s="58"/>
      <c r="Z1560" s="58"/>
      <c r="AA1560" s="54"/>
      <c r="AB1560" s="54"/>
      <c r="AC1560" s="54"/>
      <c r="AD1560" s="54"/>
      <c r="AE1560" s="54"/>
      <c r="AF1560" s="54"/>
      <c r="AG1560" s="54"/>
      <c r="AH1560" s="54"/>
      <c r="AI1560" s="54"/>
      <c r="AJ1560" s="54"/>
      <c r="AK1560" s="54"/>
    </row>
    <row r="1561" spans="7:37" s="1" customFormat="1" ht="13.9" customHeight="1" x14ac:dyDescent="0.2"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8"/>
      <c r="T1561" s="58"/>
      <c r="U1561" s="58"/>
      <c r="V1561" s="58"/>
      <c r="W1561" s="58"/>
      <c r="X1561" s="58"/>
      <c r="Y1561" s="58"/>
      <c r="Z1561" s="58"/>
      <c r="AA1561" s="54"/>
      <c r="AB1561" s="54"/>
      <c r="AC1561" s="54"/>
      <c r="AD1561" s="54"/>
      <c r="AE1561" s="54"/>
      <c r="AF1561" s="54"/>
      <c r="AG1561" s="54"/>
      <c r="AH1561" s="54"/>
      <c r="AI1561" s="54"/>
      <c r="AJ1561" s="54"/>
      <c r="AK1561" s="54"/>
    </row>
    <row r="1562" spans="7:37" s="1" customFormat="1" ht="13.9" customHeight="1" x14ac:dyDescent="0.2"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8"/>
      <c r="T1562" s="58"/>
      <c r="U1562" s="58"/>
      <c r="V1562" s="58"/>
      <c r="W1562" s="58"/>
      <c r="X1562" s="58"/>
      <c r="Y1562" s="58"/>
      <c r="Z1562" s="58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</row>
    <row r="1563" spans="7:37" s="1" customFormat="1" ht="13.9" customHeight="1" x14ac:dyDescent="0.2"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8"/>
      <c r="T1563" s="58"/>
      <c r="U1563" s="58"/>
      <c r="V1563" s="58"/>
      <c r="W1563" s="58"/>
      <c r="X1563" s="58"/>
      <c r="Y1563" s="58"/>
      <c r="Z1563" s="58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</row>
    <row r="1564" spans="7:37" s="1" customFormat="1" ht="13.9" customHeight="1" x14ac:dyDescent="0.2"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8"/>
      <c r="T1564" s="58"/>
      <c r="U1564" s="58"/>
      <c r="V1564" s="58"/>
      <c r="W1564" s="58"/>
      <c r="X1564" s="58"/>
      <c r="Y1564" s="58"/>
      <c r="Z1564" s="58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</row>
    <row r="1565" spans="7:37" s="1" customFormat="1" ht="13.9" customHeight="1" x14ac:dyDescent="0.2"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</row>
    <row r="1566" spans="7:37" s="1" customFormat="1" ht="13.9" customHeight="1" x14ac:dyDescent="0.2"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</row>
    <row r="1567" spans="7:37" s="1" customFormat="1" ht="13.9" customHeight="1" x14ac:dyDescent="0.2"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4"/>
      <c r="AB1567" s="54"/>
      <c r="AC1567" s="54"/>
      <c r="AD1567" s="54"/>
      <c r="AE1567" s="54"/>
      <c r="AF1567" s="54"/>
      <c r="AG1567" s="54"/>
      <c r="AH1567" s="54"/>
      <c r="AI1567" s="54"/>
      <c r="AJ1567" s="54"/>
      <c r="AK1567" s="54"/>
    </row>
    <row r="1568" spans="7:37" s="1" customFormat="1" ht="13.9" customHeight="1" x14ac:dyDescent="0.2"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8"/>
      <c r="T1568" s="58"/>
      <c r="U1568" s="58"/>
      <c r="V1568" s="58"/>
      <c r="W1568" s="58"/>
      <c r="X1568" s="58"/>
      <c r="Y1568" s="58"/>
      <c r="Z1568" s="58"/>
      <c r="AA1568" s="54"/>
      <c r="AB1568" s="54"/>
      <c r="AC1568" s="54"/>
      <c r="AD1568" s="54"/>
      <c r="AE1568" s="54"/>
      <c r="AF1568" s="54"/>
      <c r="AG1568" s="54"/>
      <c r="AH1568" s="54"/>
      <c r="AI1568" s="54"/>
      <c r="AJ1568" s="54"/>
      <c r="AK1568" s="54"/>
    </row>
    <row r="1569" spans="7:37" s="1" customFormat="1" ht="13.9" customHeight="1" x14ac:dyDescent="0.2"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8"/>
      <c r="T1569" s="58"/>
      <c r="U1569" s="58"/>
      <c r="V1569" s="58"/>
      <c r="W1569" s="58"/>
      <c r="X1569" s="58"/>
      <c r="Y1569" s="58"/>
      <c r="Z1569" s="58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</row>
    <row r="1570" spans="7:37" s="1" customFormat="1" ht="13.9" customHeight="1" x14ac:dyDescent="0.2"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8"/>
      <c r="T1570" s="58"/>
      <c r="U1570" s="58"/>
      <c r="V1570" s="58"/>
      <c r="W1570" s="58"/>
      <c r="X1570" s="58"/>
      <c r="Y1570" s="58"/>
      <c r="Z1570" s="58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</row>
    <row r="1571" spans="7:37" s="1" customFormat="1" ht="13.9" customHeight="1" x14ac:dyDescent="0.2"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8"/>
      <c r="T1571" s="58"/>
      <c r="U1571" s="58"/>
      <c r="V1571" s="58"/>
      <c r="W1571" s="58"/>
      <c r="X1571" s="58"/>
      <c r="Y1571" s="58"/>
      <c r="Z1571" s="58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</row>
    <row r="1572" spans="7:37" s="1" customFormat="1" ht="13.9" customHeight="1" x14ac:dyDescent="0.2"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8"/>
      <c r="T1572" s="58"/>
      <c r="U1572" s="58"/>
      <c r="V1572" s="58"/>
      <c r="W1572" s="58"/>
      <c r="X1572" s="58"/>
      <c r="Y1572" s="58"/>
      <c r="Z1572" s="58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</row>
    <row r="1573" spans="7:37" s="1" customFormat="1" ht="13.9" customHeight="1" x14ac:dyDescent="0.2"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8"/>
      <c r="T1573" s="58"/>
      <c r="U1573" s="58"/>
      <c r="V1573" s="58"/>
      <c r="W1573" s="58"/>
      <c r="X1573" s="58"/>
      <c r="Y1573" s="58"/>
      <c r="Z1573" s="58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</row>
    <row r="1574" spans="7:37" s="1" customFormat="1" ht="13.9" customHeight="1" x14ac:dyDescent="0.2"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8"/>
      <c r="T1574" s="58"/>
      <c r="U1574" s="58"/>
      <c r="V1574" s="58"/>
      <c r="W1574" s="58"/>
      <c r="X1574" s="58"/>
      <c r="Y1574" s="58"/>
      <c r="Z1574" s="58"/>
      <c r="AA1574" s="54"/>
      <c r="AB1574" s="54"/>
      <c r="AC1574" s="54"/>
      <c r="AD1574" s="54"/>
      <c r="AE1574" s="54"/>
      <c r="AF1574" s="54"/>
      <c r="AG1574" s="54"/>
      <c r="AH1574" s="54"/>
      <c r="AI1574" s="54"/>
      <c r="AJ1574" s="54"/>
      <c r="AK1574" s="54"/>
    </row>
    <row r="1575" spans="7:37" s="1" customFormat="1" ht="13.9" customHeight="1" x14ac:dyDescent="0.2"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4"/>
      <c r="AB1575" s="54"/>
      <c r="AC1575" s="54"/>
      <c r="AD1575" s="54"/>
      <c r="AE1575" s="54"/>
      <c r="AF1575" s="54"/>
      <c r="AG1575" s="54"/>
      <c r="AH1575" s="54"/>
      <c r="AI1575" s="54"/>
      <c r="AJ1575" s="54"/>
      <c r="AK1575" s="54"/>
    </row>
    <row r="1576" spans="7:37" s="1" customFormat="1" ht="13.9" customHeight="1" x14ac:dyDescent="0.2"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</row>
    <row r="1577" spans="7:37" s="1" customFormat="1" ht="13.9" customHeight="1" x14ac:dyDescent="0.2"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8"/>
      <c r="T1577" s="58"/>
      <c r="U1577" s="58"/>
      <c r="V1577" s="58"/>
      <c r="W1577" s="58"/>
      <c r="X1577" s="58"/>
      <c r="Y1577" s="58"/>
      <c r="Z1577" s="58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</row>
    <row r="1578" spans="7:37" s="1" customFormat="1" ht="13.9" customHeight="1" x14ac:dyDescent="0.2"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8"/>
      <c r="T1578" s="58"/>
      <c r="U1578" s="58"/>
      <c r="V1578" s="58"/>
      <c r="W1578" s="58"/>
      <c r="X1578" s="58"/>
      <c r="Y1578" s="58"/>
      <c r="Z1578" s="58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</row>
    <row r="1579" spans="7:37" s="1" customFormat="1" ht="13.9" customHeight="1" x14ac:dyDescent="0.2"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8"/>
      <c r="T1579" s="58"/>
      <c r="U1579" s="58"/>
      <c r="V1579" s="58"/>
      <c r="W1579" s="58"/>
      <c r="X1579" s="58"/>
      <c r="Y1579" s="58"/>
      <c r="Z1579" s="58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</row>
    <row r="1580" spans="7:37" s="1" customFormat="1" ht="13.9" customHeight="1" x14ac:dyDescent="0.2"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8"/>
      <c r="T1580" s="58"/>
      <c r="U1580" s="58"/>
      <c r="V1580" s="58"/>
      <c r="W1580" s="58"/>
      <c r="X1580" s="58"/>
      <c r="Y1580" s="58"/>
      <c r="Z1580" s="58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</row>
    <row r="1581" spans="7:37" s="1" customFormat="1" ht="13.9" customHeight="1" x14ac:dyDescent="0.2"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8"/>
      <c r="T1581" s="58"/>
      <c r="U1581" s="58"/>
      <c r="V1581" s="58"/>
      <c r="W1581" s="58"/>
      <c r="X1581" s="58"/>
      <c r="Y1581" s="58"/>
      <c r="Z1581" s="58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</row>
    <row r="1582" spans="7:37" s="1" customFormat="1" ht="13.9" customHeight="1" x14ac:dyDescent="0.2"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8"/>
      <c r="T1582" s="58"/>
      <c r="U1582" s="58"/>
      <c r="V1582" s="58"/>
      <c r="W1582" s="58"/>
      <c r="X1582" s="58"/>
      <c r="Y1582" s="58"/>
      <c r="Z1582" s="58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</row>
    <row r="1583" spans="7:37" s="1" customFormat="1" ht="13.9" customHeight="1" x14ac:dyDescent="0.2"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8"/>
      <c r="T1583" s="58"/>
      <c r="U1583" s="58"/>
      <c r="V1583" s="58"/>
      <c r="W1583" s="58"/>
      <c r="X1583" s="58"/>
      <c r="Y1583" s="58"/>
      <c r="Z1583" s="58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</row>
    <row r="1584" spans="7:37" s="1" customFormat="1" ht="13.9" customHeight="1" x14ac:dyDescent="0.2"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8"/>
      <c r="T1584" s="58"/>
      <c r="U1584" s="58"/>
      <c r="V1584" s="58"/>
      <c r="W1584" s="58"/>
      <c r="X1584" s="58"/>
      <c r="Y1584" s="58"/>
      <c r="Z1584" s="58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</row>
    <row r="1585" spans="7:37" s="1" customFormat="1" ht="13.9" customHeight="1" x14ac:dyDescent="0.2"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</row>
    <row r="1586" spans="7:37" s="1" customFormat="1" ht="13.9" customHeight="1" x14ac:dyDescent="0.2"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8"/>
      <c r="T1586" s="58"/>
      <c r="U1586" s="58"/>
      <c r="V1586" s="58"/>
      <c r="W1586" s="58"/>
      <c r="X1586" s="58"/>
      <c r="Y1586" s="58"/>
      <c r="Z1586" s="58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</row>
    <row r="1587" spans="7:37" s="1" customFormat="1" ht="13.9" customHeight="1" x14ac:dyDescent="0.2"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8"/>
      <c r="T1587" s="58"/>
      <c r="U1587" s="58"/>
      <c r="V1587" s="58"/>
      <c r="W1587" s="58"/>
      <c r="X1587" s="58"/>
      <c r="Y1587" s="58"/>
      <c r="Z1587" s="58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</row>
    <row r="1588" spans="7:37" s="1" customFormat="1" ht="13.9" customHeight="1" x14ac:dyDescent="0.2"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</row>
    <row r="1589" spans="7:37" s="1" customFormat="1" ht="13.9" customHeight="1" x14ac:dyDescent="0.2"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</row>
    <row r="1590" spans="7:37" s="1" customFormat="1" ht="13.9" customHeight="1" x14ac:dyDescent="0.2"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</row>
    <row r="1591" spans="7:37" s="1" customFormat="1" ht="13.9" customHeight="1" x14ac:dyDescent="0.2"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</row>
    <row r="1592" spans="7:37" s="1" customFormat="1" ht="13.9" customHeight="1" x14ac:dyDescent="0.2"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</row>
    <row r="1593" spans="7:37" s="1" customFormat="1" ht="13.9" customHeight="1" x14ac:dyDescent="0.2"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8"/>
      <c r="T1593" s="58"/>
      <c r="U1593" s="58"/>
      <c r="V1593" s="58"/>
      <c r="W1593" s="58"/>
      <c r="X1593" s="58"/>
      <c r="Y1593" s="58"/>
      <c r="Z1593" s="58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</row>
    <row r="1594" spans="7:37" s="1" customFormat="1" ht="13.9" customHeight="1" x14ac:dyDescent="0.2"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8"/>
      <c r="T1594" s="58"/>
      <c r="U1594" s="58"/>
      <c r="V1594" s="58"/>
      <c r="W1594" s="58"/>
      <c r="X1594" s="58"/>
      <c r="Y1594" s="58"/>
      <c r="Z1594" s="58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</row>
    <row r="1595" spans="7:37" s="1" customFormat="1" ht="13.9" customHeight="1" x14ac:dyDescent="0.2"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</row>
    <row r="1596" spans="7:37" s="1" customFormat="1" ht="13.9" customHeight="1" x14ac:dyDescent="0.2"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</row>
    <row r="1597" spans="7:37" s="1" customFormat="1" ht="13.9" customHeight="1" x14ac:dyDescent="0.2"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8"/>
      <c r="T1597" s="58"/>
      <c r="U1597" s="58"/>
      <c r="V1597" s="58"/>
      <c r="W1597" s="58"/>
      <c r="X1597" s="58"/>
      <c r="Y1597" s="58"/>
      <c r="Z1597" s="58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</row>
    <row r="1598" spans="7:37" s="1" customFormat="1" ht="13.9" customHeight="1" x14ac:dyDescent="0.2"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8"/>
      <c r="T1598" s="58"/>
      <c r="U1598" s="58"/>
      <c r="V1598" s="58"/>
      <c r="W1598" s="58"/>
      <c r="X1598" s="58"/>
      <c r="Y1598" s="58"/>
      <c r="Z1598" s="58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</row>
    <row r="1599" spans="7:37" s="1" customFormat="1" ht="13.9" customHeight="1" x14ac:dyDescent="0.2"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8"/>
      <c r="T1599" s="58"/>
      <c r="U1599" s="58"/>
      <c r="V1599" s="58"/>
      <c r="W1599" s="58"/>
      <c r="X1599" s="58"/>
      <c r="Y1599" s="58"/>
      <c r="Z1599" s="58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</row>
    <row r="1600" spans="7:37" s="1" customFormat="1" ht="13.9" customHeight="1" x14ac:dyDescent="0.2"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8"/>
      <c r="T1600" s="58"/>
      <c r="U1600" s="58"/>
      <c r="V1600" s="58"/>
      <c r="W1600" s="58"/>
      <c r="X1600" s="58"/>
      <c r="Y1600" s="58"/>
      <c r="Z1600" s="58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</row>
    <row r="1601" spans="7:37" s="1" customFormat="1" ht="13.9" customHeight="1" x14ac:dyDescent="0.2"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8"/>
      <c r="T1601" s="58"/>
      <c r="U1601" s="58"/>
      <c r="V1601" s="58"/>
      <c r="W1601" s="58"/>
      <c r="X1601" s="58"/>
      <c r="Y1601" s="58"/>
      <c r="Z1601" s="58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</row>
    <row r="1602" spans="7:37" s="1" customFormat="1" ht="13.9" customHeight="1" x14ac:dyDescent="0.2"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8"/>
      <c r="T1602" s="58"/>
      <c r="U1602" s="58"/>
      <c r="V1602" s="58"/>
      <c r="W1602" s="58"/>
      <c r="X1602" s="58"/>
      <c r="Y1602" s="58"/>
      <c r="Z1602" s="58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</row>
    <row r="1603" spans="7:37" s="1" customFormat="1" ht="13.9" customHeight="1" x14ac:dyDescent="0.2"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8"/>
      <c r="T1603" s="58"/>
      <c r="U1603" s="58"/>
      <c r="V1603" s="58"/>
      <c r="W1603" s="58"/>
      <c r="X1603" s="58"/>
      <c r="Y1603" s="58"/>
      <c r="Z1603" s="58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</row>
    <row r="1604" spans="7:37" s="1" customFormat="1" ht="13.9" customHeight="1" x14ac:dyDescent="0.2"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8"/>
      <c r="T1604" s="58"/>
      <c r="U1604" s="58"/>
      <c r="V1604" s="58"/>
      <c r="W1604" s="58"/>
      <c r="X1604" s="58"/>
      <c r="Y1604" s="58"/>
      <c r="Z1604" s="58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</row>
    <row r="1605" spans="7:37" s="1" customFormat="1" ht="13.9" customHeight="1" x14ac:dyDescent="0.2"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8"/>
      <c r="T1605" s="58"/>
      <c r="U1605" s="58"/>
      <c r="V1605" s="58"/>
      <c r="W1605" s="58"/>
      <c r="X1605" s="58"/>
      <c r="Y1605" s="58"/>
      <c r="Z1605" s="58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</row>
    <row r="1606" spans="7:37" s="1" customFormat="1" ht="13.9" customHeight="1" x14ac:dyDescent="0.2"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</row>
    <row r="1607" spans="7:37" s="1" customFormat="1" ht="13.9" customHeight="1" x14ac:dyDescent="0.2"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8"/>
      <c r="T1607" s="58"/>
      <c r="U1607" s="58"/>
      <c r="V1607" s="58"/>
      <c r="W1607" s="58"/>
      <c r="X1607" s="58"/>
      <c r="Y1607" s="58"/>
      <c r="Z1607" s="58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</row>
    <row r="1608" spans="7:37" s="1" customFormat="1" ht="13.9" customHeight="1" x14ac:dyDescent="0.2"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8"/>
      <c r="T1608" s="58"/>
      <c r="U1608" s="58"/>
      <c r="V1608" s="58"/>
      <c r="W1608" s="58"/>
      <c r="X1608" s="58"/>
      <c r="Y1608" s="58"/>
      <c r="Z1608" s="58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</row>
    <row r="1609" spans="7:37" s="1" customFormat="1" ht="13.9" customHeight="1" x14ac:dyDescent="0.2"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8"/>
      <c r="T1609" s="58"/>
      <c r="U1609" s="58"/>
      <c r="V1609" s="58"/>
      <c r="W1609" s="58"/>
      <c r="X1609" s="58"/>
      <c r="Y1609" s="58"/>
      <c r="Z1609" s="58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</row>
    <row r="1610" spans="7:37" s="1" customFormat="1" ht="13.9" customHeight="1" x14ac:dyDescent="0.2"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8"/>
      <c r="T1610" s="58"/>
      <c r="U1610" s="58"/>
      <c r="V1610" s="58"/>
      <c r="W1610" s="58"/>
      <c r="X1610" s="58"/>
      <c r="Y1610" s="58"/>
      <c r="Z1610" s="58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</row>
    <row r="1611" spans="7:37" s="1" customFormat="1" ht="13.9" customHeight="1" x14ac:dyDescent="0.2"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8"/>
      <c r="T1611" s="58"/>
      <c r="U1611" s="58"/>
      <c r="V1611" s="58"/>
      <c r="W1611" s="58"/>
      <c r="X1611" s="58"/>
      <c r="Y1611" s="58"/>
      <c r="Z1611" s="58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</row>
    <row r="1612" spans="7:37" s="1" customFormat="1" ht="13.9" customHeight="1" x14ac:dyDescent="0.2"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8"/>
      <c r="T1612" s="58"/>
      <c r="U1612" s="58"/>
      <c r="V1612" s="58"/>
      <c r="W1612" s="58"/>
      <c r="X1612" s="58"/>
      <c r="Y1612" s="58"/>
      <c r="Z1612" s="58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</row>
    <row r="1613" spans="7:37" s="1" customFormat="1" ht="13.9" customHeight="1" x14ac:dyDescent="0.2"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8"/>
      <c r="T1613" s="58"/>
      <c r="U1613" s="58"/>
      <c r="V1613" s="58"/>
      <c r="W1613" s="58"/>
      <c r="X1613" s="58"/>
      <c r="Y1613" s="58"/>
      <c r="Z1613" s="58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</row>
    <row r="1614" spans="7:37" s="1" customFormat="1" ht="13.9" customHeight="1" x14ac:dyDescent="0.2"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8"/>
      <c r="T1614" s="58"/>
      <c r="U1614" s="58"/>
      <c r="V1614" s="58"/>
      <c r="W1614" s="58"/>
      <c r="X1614" s="58"/>
      <c r="Y1614" s="58"/>
      <c r="Z1614" s="58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</row>
    <row r="1615" spans="7:37" s="1" customFormat="1" ht="13.9" customHeight="1" x14ac:dyDescent="0.2"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</row>
    <row r="1616" spans="7:37" s="1" customFormat="1" ht="13.9" customHeight="1" x14ac:dyDescent="0.2"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8"/>
      <c r="T1616" s="58"/>
      <c r="U1616" s="58"/>
      <c r="V1616" s="58"/>
      <c r="W1616" s="58"/>
      <c r="X1616" s="58"/>
      <c r="Y1616" s="58"/>
      <c r="Z1616" s="58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</row>
    <row r="1617" spans="7:37" s="1" customFormat="1" ht="13.9" customHeight="1" x14ac:dyDescent="0.2"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</row>
    <row r="1618" spans="7:37" s="1" customFormat="1" ht="13.9" customHeight="1" x14ac:dyDescent="0.2"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8"/>
      <c r="T1618" s="58"/>
      <c r="U1618" s="58"/>
      <c r="V1618" s="58"/>
      <c r="W1618" s="58"/>
      <c r="X1618" s="58"/>
      <c r="Y1618" s="58"/>
      <c r="Z1618" s="58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</row>
    <row r="1619" spans="7:37" s="1" customFormat="1" ht="13.9" customHeight="1" x14ac:dyDescent="0.2"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</row>
    <row r="1620" spans="7:37" s="1" customFormat="1" ht="13.9" customHeight="1" x14ac:dyDescent="0.2"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8"/>
      <c r="T1620" s="58"/>
      <c r="U1620" s="58"/>
      <c r="V1620" s="58"/>
      <c r="W1620" s="58"/>
      <c r="X1620" s="58"/>
      <c r="Y1620" s="58"/>
      <c r="Z1620" s="58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</row>
    <row r="1621" spans="7:37" s="1" customFormat="1" ht="13.9" customHeight="1" x14ac:dyDescent="0.2"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8"/>
      <c r="T1621" s="58"/>
      <c r="U1621" s="58"/>
      <c r="V1621" s="58"/>
      <c r="W1621" s="58"/>
      <c r="X1621" s="58"/>
      <c r="Y1621" s="58"/>
      <c r="Z1621" s="58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</row>
    <row r="1622" spans="7:37" s="1" customFormat="1" ht="13.9" customHeight="1" x14ac:dyDescent="0.2"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8"/>
      <c r="T1622" s="58"/>
      <c r="U1622" s="58"/>
      <c r="V1622" s="58"/>
      <c r="W1622" s="58"/>
      <c r="X1622" s="58"/>
      <c r="Y1622" s="58"/>
      <c r="Z1622" s="58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</row>
    <row r="1623" spans="7:37" s="1" customFormat="1" ht="13.9" customHeight="1" x14ac:dyDescent="0.2"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8"/>
      <c r="T1623" s="58"/>
      <c r="U1623" s="58"/>
      <c r="V1623" s="58"/>
      <c r="W1623" s="58"/>
      <c r="X1623" s="58"/>
      <c r="Y1623" s="58"/>
      <c r="Z1623" s="58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</row>
    <row r="1624" spans="7:37" s="1" customFormat="1" ht="13.9" customHeight="1" x14ac:dyDescent="0.2"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8"/>
      <c r="T1624" s="58"/>
      <c r="U1624" s="58"/>
      <c r="V1624" s="58"/>
      <c r="W1624" s="58"/>
      <c r="X1624" s="58"/>
      <c r="Y1624" s="58"/>
      <c r="Z1624" s="58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</row>
    <row r="1625" spans="7:37" s="1" customFormat="1" ht="13.9" customHeight="1" x14ac:dyDescent="0.2"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</row>
    <row r="1626" spans="7:37" s="1" customFormat="1" ht="13.9" customHeight="1" x14ac:dyDescent="0.2"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8"/>
      <c r="T1626" s="58"/>
      <c r="U1626" s="58"/>
      <c r="V1626" s="58"/>
      <c r="W1626" s="58"/>
      <c r="X1626" s="58"/>
      <c r="Y1626" s="58"/>
      <c r="Z1626" s="58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</row>
    <row r="1627" spans="7:37" s="1" customFormat="1" ht="13.9" customHeight="1" x14ac:dyDescent="0.2"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8"/>
      <c r="T1627" s="58"/>
      <c r="U1627" s="58"/>
      <c r="V1627" s="58"/>
      <c r="W1627" s="58"/>
      <c r="X1627" s="58"/>
      <c r="Y1627" s="58"/>
      <c r="Z1627" s="58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</row>
    <row r="1628" spans="7:37" s="1" customFormat="1" ht="13.9" customHeight="1" x14ac:dyDescent="0.2"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8"/>
      <c r="T1628" s="58"/>
      <c r="U1628" s="58"/>
      <c r="V1628" s="58"/>
      <c r="W1628" s="58"/>
      <c r="X1628" s="58"/>
      <c r="Y1628" s="58"/>
      <c r="Z1628" s="58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</row>
    <row r="1629" spans="7:37" s="1" customFormat="1" ht="13.9" customHeight="1" x14ac:dyDescent="0.2"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8"/>
      <c r="T1629" s="58"/>
      <c r="U1629" s="58"/>
      <c r="V1629" s="58"/>
      <c r="W1629" s="58"/>
      <c r="X1629" s="58"/>
      <c r="Y1629" s="58"/>
      <c r="Z1629" s="58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</row>
    <row r="1630" spans="7:37" s="1" customFormat="1" ht="13.9" customHeight="1" x14ac:dyDescent="0.2"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8"/>
      <c r="T1630" s="58"/>
      <c r="U1630" s="58"/>
      <c r="V1630" s="58"/>
      <c r="W1630" s="58"/>
      <c r="X1630" s="58"/>
      <c r="Y1630" s="58"/>
      <c r="Z1630" s="58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</row>
    <row r="1631" spans="7:37" s="1" customFormat="1" ht="13.9" customHeight="1" x14ac:dyDescent="0.2"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8"/>
      <c r="T1631" s="58"/>
      <c r="U1631" s="58"/>
      <c r="V1631" s="58"/>
      <c r="W1631" s="58"/>
      <c r="X1631" s="58"/>
      <c r="Y1631" s="58"/>
      <c r="Z1631" s="58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</row>
    <row r="1632" spans="7:37" s="1" customFormat="1" ht="13.9" customHeight="1" x14ac:dyDescent="0.2"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8"/>
      <c r="T1632" s="58"/>
      <c r="U1632" s="58"/>
      <c r="V1632" s="58"/>
      <c r="W1632" s="58"/>
      <c r="X1632" s="58"/>
      <c r="Y1632" s="58"/>
      <c r="Z1632" s="58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</row>
    <row r="1633" spans="7:37" s="1" customFormat="1" ht="13.9" customHeight="1" x14ac:dyDescent="0.2"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8"/>
      <c r="T1633" s="58"/>
      <c r="U1633" s="58"/>
      <c r="V1633" s="58"/>
      <c r="W1633" s="58"/>
      <c r="X1633" s="58"/>
      <c r="Y1633" s="58"/>
      <c r="Z1633" s="58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</row>
    <row r="1634" spans="7:37" s="1" customFormat="1" ht="13.9" customHeight="1" x14ac:dyDescent="0.2"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8"/>
      <c r="T1634" s="58"/>
      <c r="U1634" s="58"/>
      <c r="V1634" s="58"/>
      <c r="W1634" s="58"/>
      <c r="X1634" s="58"/>
      <c r="Y1634" s="58"/>
      <c r="Z1634" s="58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</row>
    <row r="1635" spans="7:37" s="1" customFormat="1" ht="13.9" customHeight="1" x14ac:dyDescent="0.2"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</row>
    <row r="1636" spans="7:37" s="1" customFormat="1" ht="13.9" customHeight="1" x14ac:dyDescent="0.2"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8"/>
      <c r="T1636" s="58"/>
      <c r="U1636" s="58"/>
      <c r="V1636" s="58"/>
      <c r="W1636" s="58"/>
      <c r="X1636" s="58"/>
      <c r="Y1636" s="58"/>
      <c r="Z1636" s="58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</row>
    <row r="1637" spans="7:37" s="1" customFormat="1" ht="13.9" customHeight="1" x14ac:dyDescent="0.2"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8"/>
      <c r="T1637" s="58"/>
      <c r="U1637" s="58"/>
      <c r="V1637" s="58"/>
      <c r="W1637" s="58"/>
      <c r="X1637" s="58"/>
      <c r="Y1637" s="58"/>
      <c r="Z1637" s="58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</row>
    <row r="1638" spans="7:37" s="1" customFormat="1" ht="13.9" customHeight="1" x14ac:dyDescent="0.2"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</row>
    <row r="1639" spans="7:37" s="1" customFormat="1" ht="13.9" customHeight="1" x14ac:dyDescent="0.2"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8"/>
      <c r="T1639" s="58"/>
      <c r="U1639" s="58"/>
      <c r="V1639" s="58"/>
      <c r="W1639" s="58"/>
      <c r="X1639" s="58"/>
      <c r="Y1639" s="58"/>
      <c r="Z1639" s="58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</row>
    <row r="1640" spans="7:37" s="1" customFormat="1" ht="13.9" customHeight="1" x14ac:dyDescent="0.2"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8"/>
      <c r="T1640" s="58"/>
      <c r="U1640" s="58"/>
      <c r="V1640" s="58"/>
      <c r="W1640" s="58"/>
      <c r="X1640" s="58"/>
      <c r="Y1640" s="58"/>
      <c r="Z1640" s="58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</row>
    <row r="1641" spans="7:37" s="1" customFormat="1" ht="13.9" customHeight="1" x14ac:dyDescent="0.2"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8"/>
      <c r="T1641" s="58"/>
      <c r="U1641" s="58"/>
      <c r="V1641" s="58"/>
      <c r="W1641" s="58"/>
      <c r="X1641" s="58"/>
      <c r="Y1641" s="58"/>
      <c r="Z1641" s="58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</row>
    <row r="1642" spans="7:37" s="1" customFormat="1" ht="13.9" customHeight="1" x14ac:dyDescent="0.2"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  <c r="Y1642" s="58"/>
      <c r="Z1642" s="58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</row>
    <row r="1643" spans="7:37" s="1" customFormat="1" ht="13.9" customHeight="1" x14ac:dyDescent="0.2"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8"/>
      <c r="T1643" s="58"/>
      <c r="U1643" s="58"/>
      <c r="V1643" s="58"/>
      <c r="W1643" s="58"/>
      <c r="X1643" s="58"/>
      <c r="Y1643" s="58"/>
      <c r="Z1643" s="58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</row>
    <row r="1644" spans="7:37" s="1" customFormat="1" ht="13.9" customHeight="1" x14ac:dyDescent="0.2"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</row>
    <row r="1645" spans="7:37" s="1" customFormat="1" ht="13.9" customHeight="1" x14ac:dyDescent="0.2"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8"/>
      <c r="T1645" s="58"/>
      <c r="U1645" s="58"/>
      <c r="V1645" s="58"/>
      <c r="W1645" s="58"/>
      <c r="X1645" s="58"/>
      <c r="Y1645" s="58"/>
      <c r="Z1645" s="58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</row>
    <row r="1646" spans="7:37" s="1" customFormat="1" ht="13.9" customHeight="1" x14ac:dyDescent="0.2"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8"/>
      <c r="T1646" s="58"/>
      <c r="U1646" s="58"/>
      <c r="V1646" s="58"/>
      <c r="W1646" s="58"/>
      <c r="X1646" s="58"/>
      <c r="Y1646" s="58"/>
      <c r="Z1646" s="58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</row>
    <row r="1647" spans="7:37" s="1" customFormat="1" ht="13.9" customHeight="1" x14ac:dyDescent="0.2"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8"/>
      <c r="T1647" s="58"/>
      <c r="U1647" s="58"/>
      <c r="V1647" s="58"/>
      <c r="W1647" s="58"/>
      <c r="X1647" s="58"/>
      <c r="Y1647" s="58"/>
      <c r="Z1647" s="58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</row>
    <row r="1648" spans="7:37" s="1" customFormat="1" ht="13.9" customHeight="1" x14ac:dyDescent="0.2"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8"/>
      <c r="T1648" s="58"/>
      <c r="U1648" s="58"/>
      <c r="V1648" s="58"/>
      <c r="W1648" s="58"/>
      <c r="X1648" s="58"/>
      <c r="Y1648" s="58"/>
      <c r="Z1648" s="58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</row>
    <row r="1649" spans="7:37" s="1" customFormat="1" ht="13.9" customHeight="1" x14ac:dyDescent="0.2"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8"/>
      <c r="T1649" s="58"/>
      <c r="U1649" s="58"/>
      <c r="V1649" s="58"/>
      <c r="W1649" s="58"/>
      <c r="X1649" s="58"/>
      <c r="Y1649" s="58"/>
      <c r="Z1649" s="58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</row>
    <row r="1650" spans="7:37" s="1" customFormat="1" ht="13.9" customHeight="1" x14ac:dyDescent="0.2"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8"/>
      <c r="T1650" s="58"/>
      <c r="U1650" s="58"/>
      <c r="V1650" s="58"/>
      <c r="W1650" s="58"/>
      <c r="X1650" s="58"/>
      <c r="Y1650" s="58"/>
      <c r="Z1650" s="58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</row>
    <row r="1651" spans="7:37" s="1" customFormat="1" ht="13.9" customHeight="1" x14ac:dyDescent="0.2"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8"/>
      <c r="T1651" s="58"/>
      <c r="U1651" s="58"/>
      <c r="V1651" s="58"/>
      <c r="W1651" s="58"/>
      <c r="X1651" s="58"/>
      <c r="Y1651" s="58"/>
      <c r="Z1651" s="58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</row>
    <row r="1652" spans="7:37" s="1" customFormat="1" ht="13.9" customHeight="1" x14ac:dyDescent="0.2"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8"/>
      <c r="T1652" s="58"/>
      <c r="U1652" s="58"/>
      <c r="V1652" s="58"/>
      <c r="W1652" s="58"/>
      <c r="X1652" s="58"/>
      <c r="Y1652" s="58"/>
      <c r="Z1652" s="58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</row>
    <row r="1653" spans="7:37" s="1" customFormat="1" ht="13.9" customHeight="1" x14ac:dyDescent="0.2"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8"/>
      <c r="T1653" s="58"/>
      <c r="U1653" s="58"/>
      <c r="V1653" s="58"/>
      <c r="W1653" s="58"/>
      <c r="X1653" s="58"/>
      <c r="Y1653" s="58"/>
      <c r="Z1653" s="58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</row>
    <row r="1654" spans="7:37" s="1" customFormat="1" ht="13.9" customHeight="1" x14ac:dyDescent="0.2"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</row>
    <row r="1655" spans="7:37" s="1" customFormat="1" ht="13.9" customHeight="1" x14ac:dyDescent="0.2"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8"/>
      <c r="T1655" s="58"/>
      <c r="U1655" s="58"/>
      <c r="V1655" s="58"/>
      <c r="W1655" s="58"/>
      <c r="X1655" s="58"/>
      <c r="Y1655" s="58"/>
      <c r="Z1655" s="58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</row>
    <row r="1656" spans="7:37" s="1" customFormat="1" ht="13.9" customHeight="1" x14ac:dyDescent="0.2"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8"/>
      <c r="T1656" s="58"/>
      <c r="U1656" s="58"/>
      <c r="V1656" s="58"/>
      <c r="W1656" s="58"/>
      <c r="X1656" s="58"/>
      <c r="Y1656" s="58"/>
      <c r="Z1656" s="58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</row>
    <row r="1657" spans="7:37" s="1" customFormat="1" ht="13.9" customHeight="1" x14ac:dyDescent="0.2"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8"/>
      <c r="T1657" s="58"/>
      <c r="U1657" s="58"/>
      <c r="V1657" s="58"/>
      <c r="W1657" s="58"/>
      <c r="X1657" s="58"/>
      <c r="Y1657" s="58"/>
      <c r="Z1657" s="58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</row>
    <row r="1658" spans="7:37" s="1" customFormat="1" ht="13.9" customHeight="1" x14ac:dyDescent="0.2"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8"/>
      <c r="T1658" s="58"/>
      <c r="U1658" s="58"/>
      <c r="V1658" s="58"/>
      <c r="W1658" s="58"/>
      <c r="X1658" s="58"/>
      <c r="Y1658" s="58"/>
      <c r="Z1658" s="58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</row>
    <row r="1659" spans="7:37" s="1" customFormat="1" ht="13.9" customHeight="1" x14ac:dyDescent="0.2"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8"/>
      <c r="T1659" s="58"/>
      <c r="U1659" s="58"/>
      <c r="V1659" s="58"/>
      <c r="W1659" s="58"/>
      <c r="X1659" s="58"/>
      <c r="Y1659" s="58"/>
      <c r="Z1659" s="58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</row>
    <row r="1660" spans="7:37" s="1" customFormat="1" ht="13.9" customHeight="1" x14ac:dyDescent="0.2"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8"/>
      <c r="T1660" s="58"/>
      <c r="U1660" s="58"/>
      <c r="V1660" s="58"/>
      <c r="W1660" s="58"/>
      <c r="X1660" s="58"/>
      <c r="Y1660" s="58"/>
      <c r="Z1660" s="58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</row>
    <row r="1661" spans="7:37" s="1" customFormat="1" ht="13.9" customHeight="1" x14ac:dyDescent="0.2"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8"/>
      <c r="T1661" s="58"/>
      <c r="U1661" s="58"/>
      <c r="V1661" s="58"/>
      <c r="W1661" s="58"/>
      <c r="X1661" s="58"/>
      <c r="Y1661" s="58"/>
      <c r="Z1661" s="58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</row>
    <row r="1662" spans="7:37" s="1" customFormat="1" ht="13.9" customHeight="1" x14ac:dyDescent="0.2"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8"/>
      <c r="T1662" s="58"/>
      <c r="U1662" s="58"/>
      <c r="V1662" s="58"/>
      <c r="W1662" s="58"/>
      <c r="X1662" s="58"/>
      <c r="Y1662" s="58"/>
      <c r="Z1662" s="58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</row>
    <row r="1663" spans="7:37" s="1" customFormat="1" ht="13.9" customHeight="1" x14ac:dyDescent="0.2"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8"/>
      <c r="T1663" s="58"/>
      <c r="U1663" s="58"/>
      <c r="V1663" s="58"/>
      <c r="W1663" s="58"/>
      <c r="X1663" s="58"/>
      <c r="Y1663" s="58"/>
      <c r="Z1663" s="58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</row>
    <row r="1664" spans="7:37" s="1" customFormat="1" ht="13.9" customHeight="1" x14ac:dyDescent="0.2"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</row>
    <row r="1665" spans="7:37" s="1" customFormat="1" ht="13.9" customHeight="1" x14ac:dyDescent="0.2"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8"/>
      <c r="T1665" s="58"/>
      <c r="U1665" s="58"/>
      <c r="V1665" s="58"/>
      <c r="W1665" s="58"/>
      <c r="X1665" s="58"/>
      <c r="Y1665" s="58"/>
      <c r="Z1665" s="58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</row>
    <row r="1666" spans="7:37" s="1" customFormat="1" ht="13.9" customHeight="1" x14ac:dyDescent="0.2"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8"/>
      <c r="T1666" s="58"/>
      <c r="U1666" s="58"/>
      <c r="V1666" s="58"/>
      <c r="W1666" s="58"/>
      <c r="X1666" s="58"/>
      <c r="Y1666" s="58"/>
      <c r="Z1666" s="58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</row>
    <row r="1667" spans="7:37" s="1" customFormat="1" ht="13.9" customHeight="1" x14ac:dyDescent="0.2"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8"/>
      <c r="T1667" s="58"/>
      <c r="U1667" s="58"/>
      <c r="V1667" s="58"/>
      <c r="W1667" s="58"/>
      <c r="X1667" s="58"/>
      <c r="Y1667" s="58"/>
      <c r="Z1667" s="58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</row>
    <row r="1668" spans="7:37" s="1" customFormat="1" ht="13.9" customHeight="1" x14ac:dyDescent="0.2"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58"/>
      <c r="Z1668" s="58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</row>
    <row r="1669" spans="7:37" s="1" customFormat="1" ht="13.9" customHeight="1" x14ac:dyDescent="0.2"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</row>
    <row r="1670" spans="7:37" s="1" customFormat="1" ht="13.9" customHeight="1" x14ac:dyDescent="0.2"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58"/>
      <c r="Z1670" s="58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</row>
    <row r="1671" spans="7:37" s="1" customFormat="1" ht="13.9" customHeight="1" x14ac:dyDescent="0.2"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58"/>
      <c r="Z1671" s="58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</row>
    <row r="1672" spans="7:37" s="1" customFormat="1" ht="13.9" customHeight="1" x14ac:dyDescent="0.2"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8"/>
      <c r="T1672" s="58"/>
      <c r="U1672" s="58"/>
      <c r="V1672" s="58"/>
      <c r="W1672" s="58"/>
      <c r="X1672" s="58"/>
      <c r="Y1672" s="58"/>
      <c r="Z1672" s="58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</row>
    <row r="1673" spans="7:37" s="1" customFormat="1" ht="13.9" customHeight="1" x14ac:dyDescent="0.2"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</row>
    <row r="1674" spans="7:37" s="1" customFormat="1" ht="13.9" customHeight="1" x14ac:dyDescent="0.2"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8"/>
      <c r="T1674" s="58"/>
      <c r="U1674" s="58"/>
      <c r="V1674" s="58"/>
      <c r="W1674" s="58"/>
      <c r="X1674" s="58"/>
      <c r="Y1674" s="58"/>
      <c r="Z1674" s="58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</row>
    <row r="1675" spans="7:37" s="1" customFormat="1" ht="13.9" customHeight="1" x14ac:dyDescent="0.2"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8"/>
      <c r="T1675" s="58"/>
      <c r="U1675" s="58"/>
      <c r="V1675" s="58"/>
      <c r="W1675" s="58"/>
      <c r="X1675" s="58"/>
      <c r="Y1675" s="58"/>
      <c r="Z1675" s="58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</row>
    <row r="1676" spans="7:37" s="1" customFormat="1" ht="13.9" customHeight="1" x14ac:dyDescent="0.2"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8"/>
      <c r="T1676" s="58"/>
      <c r="U1676" s="58"/>
      <c r="V1676" s="58"/>
      <c r="W1676" s="58"/>
      <c r="X1676" s="58"/>
      <c r="Y1676" s="58"/>
      <c r="Z1676" s="58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</row>
    <row r="1677" spans="7:37" s="1" customFormat="1" ht="13.9" customHeight="1" x14ac:dyDescent="0.2"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8"/>
      <c r="T1677" s="58"/>
      <c r="U1677" s="58"/>
      <c r="V1677" s="58"/>
      <c r="W1677" s="58"/>
      <c r="X1677" s="58"/>
      <c r="Y1677" s="58"/>
      <c r="Z1677" s="58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</row>
    <row r="1678" spans="7:37" s="1" customFormat="1" ht="13.9" customHeight="1" x14ac:dyDescent="0.2"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58"/>
      <c r="Z1678" s="58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</row>
    <row r="1679" spans="7:37" s="1" customFormat="1" ht="13.9" customHeight="1" x14ac:dyDescent="0.2"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58"/>
      <c r="Z1679" s="58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</row>
    <row r="1680" spans="7:37" s="1" customFormat="1" ht="13.9" customHeight="1" x14ac:dyDescent="0.2"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58"/>
      <c r="Z1680" s="58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</row>
    <row r="1681" spans="7:37" s="1" customFormat="1" ht="13.9" customHeight="1" x14ac:dyDescent="0.2"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58"/>
      <c r="Z1681" s="58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</row>
    <row r="1682" spans="7:37" s="1" customFormat="1" ht="13.9" customHeight="1" x14ac:dyDescent="0.2"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58"/>
      <c r="Z1682" s="58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</row>
    <row r="1683" spans="7:37" s="1" customFormat="1" ht="13.9" customHeight="1" x14ac:dyDescent="0.2"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</row>
    <row r="1684" spans="7:37" s="1" customFormat="1" ht="13.9" customHeight="1" x14ac:dyDescent="0.2"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58"/>
      <c r="Z1684" s="58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</row>
    <row r="1685" spans="7:37" s="1" customFormat="1" ht="13.9" customHeight="1" x14ac:dyDescent="0.2"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58"/>
      <c r="Z1685" s="58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</row>
    <row r="1686" spans="7:37" s="1" customFormat="1" ht="13.9" customHeight="1" x14ac:dyDescent="0.2"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58"/>
      <c r="Z1686" s="58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</row>
    <row r="1687" spans="7:37" s="1" customFormat="1" ht="13.9" customHeight="1" x14ac:dyDescent="0.2"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58"/>
      <c r="Z1687" s="58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</row>
    <row r="1688" spans="7:37" s="1" customFormat="1" ht="13.9" customHeight="1" x14ac:dyDescent="0.2"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58"/>
      <c r="Z1688" s="58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</row>
    <row r="1689" spans="7:37" s="1" customFormat="1" ht="13.9" customHeight="1" x14ac:dyDescent="0.2"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8"/>
      <c r="T1689" s="58"/>
      <c r="U1689" s="58"/>
      <c r="V1689" s="58"/>
      <c r="W1689" s="58"/>
      <c r="X1689" s="58"/>
      <c r="Y1689" s="58"/>
      <c r="Z1689" s="58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</row>
    <row r="1690" spans="7:37" s="1" customFormat="1" ht="13.9" customHeight="1" x14ac:dyDescent="0.2"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58"/>
      <c r="Z1690" s="58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</row>
    <row r="1691" spans="7:37" s="1" customFormat="1" ht="13.9" customHeight="1" x14ac:dyDescent="0.2"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58"/>
      <c r="Z1691" s="58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</row>
    <row r="1692" spans="7:37" s="1" customFormat="1" ht="13.9" customHeight="1" x14ac:dyDescent="0.2"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58"/>
      <c r="Z1692" s="58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</row>
    <row r="1693" spans="7:37" s="1" customFormat="1" ht="13.9" customHeight="1" x14ac:dyDescent="0.2"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</row>
    <row r="1694" spans="7:37" s="1" customFormat="1" ht="13.9" customHeight="1" x14ac:dyDescent="0.2"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58"/>
      <c r="Z1694" s="58"/>
      <c r="AA1694" s="54"/>
      <c r="AB1694" s="54"/>
      <c r="AC1694" s="54"/>
      <c r="AD1694" s="54"/>
      <c r="AE1694" s="54"/>
      <c r="AF1694" s="54"/>
      <c r="AG1694" s="54"/>
      <c r="AH1694" s="54"/>
      <c r="AI1694" s="54"/>
      <c r="AJ1694" s="54"/>
      <c r="AK1694" s="54"/>
    </row>
    <row r="1695" spans="7:37" s="1" customFormat="1" ht="13.9" customHeight="1" x14ac:dyDescent="0.2"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8"/>
      <c r="T1695" s="58"/>
      <c r="U1695" s="58"/>
      <c r="V1695" s="58"/>
      <c r="W1695" s="58"/>
      <c r="X1695" s="58"/>
      <c r="Y1695" s="58"/>
      <c r="Z1695" s="58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</row>
    <row r="1696" spans="7:37" s="1" customFormat="1" ht="13.9" customHeight="1" x14ac:dyDescent="0.2"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</row>
    <row r="1697" spans="7:37" s="1" customFormat="1" ht="13.9" customHeight="1" x14ac:dyDescent="0.2"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  <c r="S1697" s="58"/>
      <c r="T1697" s="58"/>
      <c r="U1697" s="58"/>
      <c r="V1697" s="58"/>
      <c r="W1697" s="58"/>
      <c r="X1697" s="58"/>
      <c r="Y1697" s="58"/>
      <c r="Z1697" s="58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</row>
    <row r="1698" spans="7:37" s="1" customFormat="1" ht="13.9" customHeight="1" x14ac:dyDescent="0.2"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  <c r="S1698" s="58"/>
      <c r="T1698" s="58"/>
      <c r="U1698" s="58"/>
      <c r="V1698" s="58"/>
      <c r="W1698" s="58"/>
      <c r="X1698" s="58"/>
      <c r="Y1698" s="58"/>
      <c r="Z1698" s="58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</row>
    <row r="1699" spans="7:37" s="1" customFormat="1" ht="13.9" customHeight="1" x14ac:dyDescent="0.2"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  <c r="S1699" s="58"/>
      <c r="T1699" s="58"/>
      <c r="U1699" s="58"/>
      <c r="V1699" s="58"/>
      <c r="W1699" s="58"/>
      <c r="X1699" s="58"/>
      <c r="Y1699" s="58"/>
      <c r="Z1699" s="58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</row>
    <row r="1700" spans="7:37" s="1" customFormat="1" ht="13.9" customHeight="1" x14ac:dyDescent="0.2"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  <c r="S1700" s="58"/>
      <c r="T1700" s="58"/>
      <c r="U1700" s="58"/>
      <c r="V1700" s="58"/>
      <c r="W1700" s="58"/>
      <c r="X1700" s="58"/>
      <c r="Y1700" s="58"/>
      <c r="Z1700" s="58"/>
      <c r="AA1700" s="54"/>
      <c r="AB1700" s="54"/>
      <c r="AC1700" s="54"/>
      <c r="AD1700" s="54"/>
      <c r="AE1700" s="54"/>
      <c r="AF1700" s="54"/>
      <c r="AG1700" s="54"/>
      <c r="AH1700" s="54"/>
      <c r="AI1700" s="54"/>
      <c r="AJ1700" s="54"/>
      <c r="AK1700" s="54"/>
    </row>
    <row r="1701" spans="7:37" s="1" customFormat="1" ht="13.9" customHeight="1" x14ac:dyDescent="0.2"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4"/>
      <c r="AB1701" s="54"/>
      <c r="AC1701" s="54"/>
      <c r="AD1701" s="54"/>
      <c r="AE1701" s="54"/>
      <c r="AF1701" s="54"/>
      <c r="AG1701" s="54"/>
      <c r="AH1701" s="54"/>
      <c r="AI1701" s="54"/>
      <c r="AJ1701" s="54"/>
      <c r="AK1701" s="54"/>
    </row>
    <row r="1702" spans="7:37" s="1" customFormat="1" ht="13.9" customHeight="1" x14ac:dyDescent="0.2"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</row>
    <row r="1703" spans="7:37" s="1" customFormat="1" ht="13.9" customHeight="1" x14ac:dyDescent="0.2"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58"/>
      <c r="Z1703" s="58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</row>
    <row r="1704" spans="7:37" s="1" customFormat="1" ht="13.9" customHeight="1" x14ac:dyDescent="0.2"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  <c r="S1704" s="58"/>
      <c r="T1704" s="58"/>
      <c r="U1704" s="58"/>
      <c r="V1704" s="58"/>
      <c r="W1704" s="58"/>
      <c r="X1704" s="58"/>
      <c r="Y1704" s="58"/>
      <c r="Z1704" s="58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</row>
    <row r="1705" spans="7:37" s="1" customFormat="1" ht="13.9" customHeight="1" x14ac:dyDescent="0.2"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58"/>
      <c r="Z1705" s="58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</row>
    <row r="1706" spans="7:37" s="1" customFormat="1" ht="13.9" customHeight="1" x14ac:dyDescent="0.2"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58"/>
      <c r="Z1706" s="58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</row>
    <row r="1707" spans="7:37" s="1" customFormat="1" ht="13.9" customHeight="1" x14ac:dyDescent="0.2"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  <c r="S1707" s="58"/>
      <c r="T1707" s="58"/>
      <c r="U1707" s="58"/>
      <c r="V1707" s="58"/>
      <c r="W1707" s="58"/>
      <c r="X1707" s="58"/>
      <c r="Y1707" s="58"/>
      <c r="Z1707" s="58"/>
      <c r="AA1707" s="54"/>
      <c r="AB1707" s="54"/>
      <c r="AC1707" s="54"/>
      <c r="AD1707" s="54"/>
      <c r="AE1707" s="54"/>
      <c r="AF1707" s="54"/>
      <c r="AG1707" s="54"/>
      <c r="AH1707" s="54"/>
      <c r="AI1707" s="54"/>
      <c r="AJ1707" s="54"/>
      <c r="AK1707" s="54"/>
    </row>
    <row r="1708" spans="7:37" s="1" customFormat="1" ht="13.9" customHeight="1" x14ac:dyDescent="0.2"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58"/>
      <c r="Z1708" s="58"/>
      <c r="AA1708" s="54"/>
      <c r="AB1708" s="54"/>
      <c r="AC1708" s="54"/>
      <c r="AD1708" s="54"/>
      <c r="AE1708" s="54"/>
      <c r="AF1708" s="54"/>
      <c r="AG1708" s="54"/>
      <c r="AH1708" s="54"/>
      <c r="AI1708" s="54"/>
      <c r="AJ1708" s="54"/>
      <c r="AK1708" s="54"/>
    </row>
    <row r="1709" spans="7:37" s="1" customFormat="1" ht="13.9" customHeight="1" x14ac:dyDescent="0.2"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58"/>
      <c r="Z1709" s="58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</row>
    <row r="1710" spans="7:37" s="1" customFormat="1" ht="13.9" customHeight="1" x14ac:dyDescent="0.2"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58"/>
      <c r="Z1710" s="58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</row>
    <row r="1711" spans="7:37" s="1" customFormat="1" ht="13.9" customHeight="1" x14ac:dyDescent="0.2"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58"/>
      <c r="Z1711" s="58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</row>
    <row r="1712" spans="7:37" s="1" customFormat="1" ht="13.9" customHeight="1" x14ac:dyDescent="0.2"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</row>
    <row r="1713" spans="7:37" s="1" customFormat="1" ht="13.9" customHeight="1" x14ac:dyDescent="0.2"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  <c r="S1713" s="58"/>
      <c r="T1713" s="58"/>
      <c r="U1713" s="58"/>
      <c r="V1713" s="58"/>
      <c r="W1713" s="58"/>
      <c r="X1713" s="58"/>
      <c r="Y1713" s="58"/>
      <c r="Z1713" s="58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</row>
    <row r="1714" spans="7:37" s="1" customFormat="1" ht="13.9" customHeight="1" x14ac:dyDescent="0.2"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  <c r="S1714" s="58"/>
      <c r="T1714" s="58"/>
      <c r="U1714" s="58"/>
      <c r="V1714" s="58"/>
      <c r="W1714" s="58"/>
      <c r="X1714" s="58"/>
      <c r="Y1714" s="58"/>
      <c r="Z1714" s="58"/>
      <c r="AA1714" s="54"/>
      <c r="AB1714" s="54"/>
      <c r="AC1714" s="54"/>
      <c r="AD1714" s="54"/>
      <c r="AE1714" s="54"/>
      <c r="AF1714" s="54"/>
      <c r="AG1714" s="54"/>
      <c r="AH1714" s="54"/>
      <c r="AI1714" s="54"/>
      <c r="AJ1714" s="54"/>
      <c r="AK1714" s="54"/>
    </row>
    <row r="1715" spans="7:37" s="1" customFormat="1" ht="13.9" customHeight="1" x14ac:dyDescent="0.2"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58"/>
      <c r="Z1715" s="58"/>
      <c r="AA1715" s="54"/>
      <c r="AB1715" s="54"/>
      <c r="AC1715" s="54"/>
      <c r="AD1715" s="54"/>
      <c r="AE1715" s="54"/>
      <c r="AF1715" s="54"/>
      <c r="AG1715" s="54"/>
      <c r="AH1715" s="54"/>
      <c r="AI1715" s="54"/>
      <c r="AJ1715" s="54"/>
      <c r="AK1715" s="54"/>
    </row>
    <row r="1716" spans="7:37" s="1" customFormat="1" ht="13.9" customHeight="1" x14ac:dyDescent="0.2"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</row>
    <row r="1717" spans="7:37" s="1" customFormat="1" ht="13.9" customHeight="1" x14ac:dyDescent="0.2"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</row>
    <row r="1718" spans="7:37" s="1" customFormat="1" ht="13.9" customHeight="1" x14ac:dyDescent="0.2"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</row>
    <row r="1719" spans="7:37" s="1" customFormat="1" ht="13.9" customHeight="1" x14ac:dyDescent="0.2"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</row>
    <row r="1720" spans="7:37" s="1" customFormat="1" ht="13.9" customHeight="1" x14ac:dyDescent="0.2"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  <c r="S1720" s="58"/>
      <c r="T1720" s="58"/>
      <c r="U1720" s="58"/>
      <c r="V1720" s="58"/>
      <c r="W1720" s="58"/>
      <c r="X1720" s="58"/>
      <c r="Y1720" s="58"/>
      <c r="Z1720" s="58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</row>
    <row r="1721" spans="7:37" s="1" customFormat="1" ht="13.9" customHeight="1" x14ac:dyDescent="0.2"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  <c r="S1721" s="58"/>
      <c r="T1721" s="58"/>
      <c r="U1721" s="58"/>
      <c r="V1721" s="58"/>
      <c r="W1721" s="58"/>
      <c r="X1721" s="58"/>
      <c r="Y1721" s="58"/>
      <c r="Z1721" s="58"/>
      <c r="AA1721" s="54"/>
      <c r="AB1721" s="54"/>
      <c r="AC1721" s="54"/>
      <c r="AD1721" s="54"/>
      <c r="AE1721" s="54"/>
      <c r="AF1721" s="54"/>
      <c r="AG1721" s="54"/>
      <c r="AH1721" s="54"/>
      <c r="AI1721" s="54"/>
      <c r="AJ1721" s="54"/>
      <c r="AK1721" s="54"/>
    </row>
    <row r="1722" spans="7:37" s="1" customFormat="1" ht="13.9" customHeight="1" x14ac:dyDescent="0.2"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4"/>
      <c r="AB1722" s="54"/>
      <c r="AC1722" s="54"/>
      <c r="AD1722" s="54"/>
      <c r="AE1722" s="54"/>
      <c r="AF1722" s="54"/>
      <c r="AG1722" s="54"/>
      <c r="AH1722" s="54"/>
      <c r="AI1722" s="54"/>
      <c r="AJ1722" s="54"/>
      <c r="AK1722" s="54"/>
    </row>
    <row r="1723" spans="7:37" s="1" customFormat="1" ht="13.9" customHeight="1" x14ac:dyDescent="0.2"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  <c r="S1723" s="58"/>
      <c r="T1723" s="58"/>
      <c r="U1723" s="58"/>
      <c r="V1723" s="58"/>
      <c r="W1723" s="58"/>
      <c r="X1723" s="58"/>
      <c r="Y1723" s="58"/>
      <c r="Z1723" s="58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</row>
    <row r="1724" spans="7:37" s="1" customFormat="1" ht="13.9" customHeight="1" x14ac:dyDescent="0.2"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  <c r="S1724" s="58"/>
      <c r="T1724" s="58"/>
      <c r="U1724" s="58"/>
      <c r="V1724" s="58"/>
      <c r="W1724" s="58"/>
      <c r="X1724" s="58"/>
      <c r="Y1724" s="58"/>
      <c r="Z1724" s="58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</row>
    <row r="1725" spans="7:37" s="1" customFormat="1" ht="13.9" customHeight="1" x14ac:dyDescent="0.2"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  <c r="S1725" s="58"/>
      <c r="T1725" s="58"/>
      <c r="U1725" s="58"/>
      <c r="V1725" s="58"/>
      <c r="W1725" s="58"/>
      <c r="X1725" s="58"/>
      <c r="Y1725" s="58"/>
      <c r="Z1725" s="58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</row>
    <row r="1726" spans="7:37" s="1" customFormat="1" ht="13.9" customHeight="1" x14ac:dyDescent="0.2"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58"/>
      <c r="Z1726" s="58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</row>
    <row r="1727" spans="7:37" s="1" customFormat="1" ht="13.9" customHeight="1" x14ac:dyDescent="0.2"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58"/>
      <c r="Z1727" s="58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</row>
    <row r="1728" spans="7:37" s="1" customFormat="1" ht="13.9" customHeight="1" x14ac:dyDescent="0.2"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  <c r="S1728" s="58"/>
      <c r="T1728" s="58"/>
      <c r="U1728" s="58"/>
      <c r="V1728" s="58"/>
      <c r="W1728" s="58"/>
      <c r="X1728" s="58"/>
      <c r="Y1728" s="58"/>
      <c r="Z1728" s="58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</row>
    <row r="1729" spans="7:37" s="1" customFormat="1" ht="13.9" customHeight="1" x14ac:dyDescent="0.2"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  <c r="S1729" s="58"/>
      <c r="T1729" s="58"/>
      <c r="U1729" s="58"/>
      <c r="V1729" s="58"/>
      <c r="W1729" s="58"/>
      <c r="X1729" s="58"/>
      <c r="Y1729" s="58"/>
      <c r="Z1729" s="58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</row>
    <row r="1730" spans="7:37" s="1" customFormat="1" ht="13.9" customHeight="1" x14ac:dyDescent="0.2"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  <c r="S1730" s="58"/>
      <c r="T1730" s="58"/>
      <c r="U1730" s="58"/>
      <c r="V1730" s="58"/>
      <c r="W1730" s="58"/>
      <c r="X1730" s="58"/>
      <c r="Y1730" s="58"/>
      <c r="Z1730" s="58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</row>
    <row r="1731" spans="7:37" s="1" customFormat="1" ht="13.9" customHeight="1" x14ac:dyDescent="0.2"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</row>
    <row r="1732" spans="7:37" s="1" customFormat="1" ht="13.9" customHeight="1" x14ac:dyDescent="0.2"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</row>
    <row r="1733" spans="7:37" s="1" customFormat="1" ht="13.9" customHeight="1" x14ac:dyDescent="0.2"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  <c r="S1733" s="58"/>
      <c r="T1733" s="58"/>
      <c r="U1733" s="58"/>
      <c r="V1733" s="58"/>
      <c r="W1733" s="58"/>
      <c r="X1733" s="58"/>
      <c r="Y1733" s="58"/>
      <c r="Z1733" s="58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</row>
    <row r="1734" spans="7:37" s="1" customFormat="1" ht="13.9" customHeight="1" x14ac:dyDescent="0.2"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  <c r="S1734" s="58"/>
      <c r="T1734" s="58"/>
      <c r="U1734" s="58"/>
      <c r="V1734" s="58"/>
      <c r="W1734" s="58"/>
      <c r="X1734" s="58"/>
      <c r="Y1734" s="58"/>
      <c r="Z1734" s="58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</row>
    <row r="1735" spans="7:37" s="1" customFormat="1" ht="13.9" customHeight="1" x14ac:dyDescent="0.2"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  <c r="S1735" s="58"/>
      <c r="T1735" s="58"/>
      <c r="U1735" s="58"/>
      <c r="V1735" s="58"/>
      <c r="W1735" s="58"/>
      <c r="X1735" s="58"/>
      <c r="Y1735" s="58"/>
      <c r="Z1735" s="58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</row>
    <row r="1736" spans="7:37" s="1" customFormat="1" ht="13.9" customHeight="1" x14ac:dyDescent="0.2"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  <c r="S1736" s="58"/>
      <c r="T1736" s="58"/>
      <c r="U1736" s="58"/>
      <c r="V1736" s="58"/>
      <c r="W1736" s="58"/>
      <c r="X1736" s="58"/>
      <c r="Y1736" s="58"/>
      <c r="Z1736" s="58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</row>
    <row r="1737" spans="7:37" s="1" customFormat="1" ht="13.9" customHeight="1" x14ac:dyDescent="0.2"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</row>
    <row r="1738" spans="7:37" s="1" customFormat="1" ht="13.9" customHeight="1" x14ac:dyDescent="0.2"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</row>
    <row r="1739" spans="7:37" s="1" customFormat="1" ht="13.9" customHeight="1" x14ac:dyDescent="0.2"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</row>
    <row r="1740" spans="7:37" s="1" customFormat="1" ht="13.9" customHeight="1" x14ac:dyDescent="0.2"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</row>
    <row r="1741" spans="7:37" s="1" customFormat="1" ht="13.9" customHeight="1" x14ac:dyDescent="0.2"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</row>
    <row r="1742" spans="7:37" s="1" customFormat="1" ht="13.9" customHeight="1" x14ac:dyDescent="0.2"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</row>
    <row r="1743" spans="7:37" s="1" customFormat="1" ht="13.9" customHeight="1" x14ac:dyDescent="0.2"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  <c r="S1743" s="58"/>
      <c r="T1743" s="58"/>
      <c r="U1743" s="58"/>
      <c r="V1743" s="58"/>
      <c r="W1743" s="58"/>
      <c r="X1743" s="58"/>
      <c r="Y1743" s="58"/>
      <c r="Z1743" s="58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</row>
    <row r="1744" spans="7:37" s="1" customFormat="1" ht="13.9" customHeight="1" x14ac:dyDescent="0.2"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  <c r="S1744" s="58"/>
      <c r="T1744" s="58"/>
      <c r="U1744" s="58"/>
      <c r="V1744" s="58"/>
      <c r="W1744" s="58"/>
      <c r="X1744" s="58"/>
      <c r="Y1744" s="58"/>
      <c r="Z1744" s="58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</row>
    <row r="1745" spans="7:37" s="1" customFormat="1" ht="13.9" customHeight="1" x14ac:dyDescent="0.2"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58"/>
      <c r="Z1745" s="58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</row>
    <row r="1746" spans="7:37" s="1" customFormat="1" ht="13.9" customHeight="1" x14ac:dyDescent="0.2"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</row>
    <row r="1747" spans="7:37" s="1" customFormat="1" ht="13.9" customHeight="1" x14ac:dyDescent="0.2"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</row>
    <row r="1748" spans="7:37" s="1" customFormat="1" ht="13.9" customHeight="1" x14ac:dyDescent="0.2"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</row>
    <row r="1749" spans="7:37" s="1" customFormat="1" ht="13.9" customHeight="1" x14ac:dyDescent="0.2"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4"/>
      <c r="AB1749" s="54"/>
      <c r="AC1749" s="54"/>
      <c r="AD1749" s="54"/>
      <c r="AE1749" s="54"/>
      <c r="AF1749" s="54"/>
      <c r="AG1749" s="54"/>
      <c r="AH1749" s="54"/>
      <c r="AI1749" s="54"/>
      <c r="AJ1749" s="54"/>
      <c r="AK1749" s="54"/>
    </row>
    <row r="1750" spans="7:37" s="1" customFormat="1" ht="13.9" customHeight="1" x14ac:dyDescent="0.2"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4"/>
      <c r="AB1750" s="54"/>
      <c r="AC1750" s="54"/>
      <c r="AD1750" s="54"/>
      <c r="AE1750" s="54"/>
      <c r="AF1750" s="54"/>
      <c r="AG1750" s="54"/>
      <c r="AH1750" s="54"/>
      <c r="AI1750" s="54"/>
      <c r="AJ1750" s="54"/>
      <c r="AK1750" s="54"/>
    </row>
    <row r="1751" spans="7:37" s="1" customFormat="1" ht="13.9" customHeight="1" x14ac:dyDescent="0.2"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</row>
    <row r="1752" spans="7:37" s="1" customFormat="1" ht="13.9" customHeight="1" x14ac:dyDescent="0.2"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58"/>
      <c r="Z1752" s="58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</row>
    <row r="1753" spans="7:37" s="1" customFormat="1" ht="13.9" customHeight="1" x14ac:dyDescent="0.2"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</row>
    <row r="1754" spans="7:37" s="1" customFormat="1" ht="13.9" customHeight="1" x14ac:dyDescent="0.2"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</row>
    <row r="1755" spans="7:37" s="1" customFormat="1" ht="13.9" customHeight="1" x14ac:dyDescent="0.2"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</row>
    <row r="1756" spans="7:37" s="1" customFormat="1" ht="13.9" customHeight="1" x14ac:dyDescent="0.2"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4"/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</row>
    <row r="1757" spans="7:37" s="1" customFormat="1" ht="13.9" customHeight="1" x14ac:dyDescent="0.2"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4"/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</row>
    <row r="1758" spans="7:37" s="1" customFormat="1" ht="13.9" customHeight="1" x14ac:dyDescent="0.2"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</row>
    <row r="1759" spans="7:37" s="1" customFormat="1" ht="13.9" customHeight="1" x14ac:dyDescent="0.2"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</row>
    <row r="1760" spans="7:37" s="1" customFormat="1" ht="13.9" customHeight="1" x14ac:dyDescent="0.2"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</row>
    <row r="1761" spans="7:37" s="1" customFormat="1" ht="13.9" customHeight="1" x14ac:dyDescent="0.2"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</row>
    <row r="1762" spans="7:37" s="1" customFormat="1" ht="13.9" customHeight="1" x14ac:dyDescent="0.2"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</row>
    <row r="1763" spans="7:37" s="1" customFormat="1" ht="13.9" customHeight="1" x14ac:dyDescent="0.2"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4"/>
      <c r="AB1763" s="54"/>
      <c r="AC1763" s="54"/>
      <c r="AD1763" s="54"/>
      <c r="AE1763" s="54"/>
      <c r="AF1763" s="54"/>
      <c r="AG1763" s="54"/>
      <c r="AH1763" s="54"/>
      <c r="AI1763" s="54"/>
      <c r="AJ1763" s="54"/>
      <c r="AK1763" s="54"/>
    </row>
    <row r="1764" spans="7:37" s="1" customFormat="1" ht="13.9" customHeight="1" x14ac:dyDescent="0.2"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4"/>
      <c r="AB1764" s="54"/>
      <c r="AC1764" s="54"/>
      <c r="AD1764" s="54"/>
      <c r="AE1764" s="54"/>
      <c r="AF1764" s="54"/>
      <c r="AG1764" s="54"/>
      <c r="AH1764" s="54"/>
      <c r="AI1764" s="54"/>
      <c r="AJ1764" s="54"/>
      <c r="AK1764" s="54"/>
    </row>
    <row r="1765" spans="7:37" s="1" customFormat="1" ht="13.9" customHeight="1" x14ac:dyDescent="0.2"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</row>
    <row r="1766" spans="7:37" s="1" customFormat="1" ht="13.9" customHeight="1" x14ac:dyDescent="0.2"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</row>
    <row r="1767" spans="7:37" s="1" customFormat="1" ht="13.9" customHeight="1" x14ac:dyDescent="0.2"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</row>
    <row r="1768" spans="7:37" s="1" customFormat="1" ht="13.9" customHeight="1" x14ac:dyDescent="0.2"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</row>
    <row r="1769" spans="7:37" s="1" customFormat="1" ht="13.9" customHeight="1" x14ac:dyDescent="0.2"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</row>
    <row r="1770" spans="7:37" s="1" customFormat="1" ht="13.9" customHeight="1" x14ac:dyDescent="0.2"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</row>
    <row r="1771" spans="7:37" s="1" customFormat="1" ht="13.9" customHeight="1" x14ac:dyDescent="0.2"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</row>
    <row r="1772" spans="7:37" s="1" customFormat="1" ht="13.9" customHeight="1" x14ac:dyDescent="0.2"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</row>
    <row r="1773" spans="7:37" s="1" customFormat="1" ht="13.9" customHeight="1" x14ac:dyDescent="0.2"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</row>
    <row r="1774" spans="7:37" s="1" customFormat="1" ht="13.9" customHeight="1" x14ac:dyDescent="0.2"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</row>
    <row r="1775" spans="7:37" s="1" customFormat="1" ht="13.9" customHeight="1" x14ac:dyDescent="0.2"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</row>
    <row r="1776" spans="7:37" s="1" customFormat="1" ht="13.9" customHeight="1" x14ac:dyDescent="0.2"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</row>
    <row r="1777" spans="7:37" s="1" customFormat="1" ht="13.9" customHeight="1" x14ac:dyDescent="0.2"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</row>
    <row r="1778" spans="7:37" s="1" customFormat="1" ht="13.9" customHeight="1" x14ac:dyDescent="0.2"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</row>
    <row r="1779" spans="7:37" s="1" customFormat="1" ht="13.9" customHeight="1" x14ac:dyDescent="0.2"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</row>
    <row r="1780" spans="7:37" s="1" customFormat="1" ht="13.9" customHeight="1" x14ac:dyDescent="0.2"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</row>
    <row r="1781" spans="7:37" s="1" customFormat="1" ht="13.9" customHeight="1" x14ac:dyDescent="0.2"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</row>
    <row r="1782" spans="7:37" s="1" customFormat="1" ht="13.9" customHeight="1" x14ac:dyDescent="0.2"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58"/>
      <c r="U1782" s="58"/>
      <c r="V1782" s="58"/>
      <c r="W1782" s="58"/>
      <c r="X1782" s="58"/>
      <c r="Y1782" s="58"/>
      <c r="Z1782" s="58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</row>
    <row r="1783" spans="7:37" s="1" customFormat="1" ht="13.9" customHeight="1" x14ac:dyDescent="0.2"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</row>
    <row r="1784" spans="7:37" s="1" customFormat="1" ht="13.9" customHeight="1" x14ac:dyDescent="0.2"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</row>
    <row r="1785" spans="7:37" s="1" customFormat="1" ht="13.9" customHeight="1" x14ac:dyDescent="0.2"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</row>
    <row r="1786" spans="7:37" s="1" customFormat="1" ht="13.9" customHeight="1" x14ac:dyDescent="0.2"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</row>
    <row r="1787" spans="7:37" s="1" customFormat="1" ht="13.9" customHeight="1" x14ac:dyDescent="0.2"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</row>
    <row r="1788" spans="7:37" s="1" customFormat="1" ht="13.9" customHeight="1" x14ac:dyDescent="0.2"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</row>
    <row r="1789" spans="7:37" s="1" customFormat="1" ht="13.9" customHeight="1" x14ac:dyDescent="0.2"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</row>
    <row r="1790" spans="7:37" s="1" customFormat="1" ht="13.9" customHeight="1" x14ac:dyDescent="0.2"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</row>
    <row r="1791" spans="7:37" s="1" customFormat="1" ht="13.9" customHeight="1" x14ac:dyDescent="0.2"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</row>
    <row r="1792" spans="7:37" s="1" customFormat="1" ht="13.9" customHeight="1" x14ac:dyDescent="0.2"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</row>
    <row r="1793" spans="7:37" s="1" customFormat="1" ht="13.9" customHeight="1" x14ac:dyDescent="0.2"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</row>
    <row r="1794" spans="7:37" s="1" customFormat="1" ht="13.9" customHeight="1" x14ac:dyDescent="0.2"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</row>
    <row r="1795" spans="7:37" s="1" customFormat="1" ht="13.9" customHeight="1" x14ac:dyDescent="0.2"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</row>
    <row r="1796" spans="7:37" s="1" customFormat="1" ht="13.9" customHeight="1" x14ac:dyDescent="0.2"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</row>
    <row r="1797" spans="7:37" s="1" customFormat="1" ht="13.9" customHeight="1" x14ac:dyDescent="0.2"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</row>
    <row r="1798" spans="7:37" s="1" customFormat="1" ht="13.9" customHeight="1" x14ac:dyDescent="0.2"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</row>
    <row r="1799" spans="7:37" s="1" customFormat="1" ht="13.9" customHeight="1" x14ac:dyDescent="0.2"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4"/>
      <c r="AB1799" s="54"/>
      <c r="AC1799" s="54"/>
      <c r="AD1799" s="54"/>
      <c r="AE1799" s="54"/>
      <c r="AF1799" s="54"/>
      <c r="AG1799" s="54"/>
      <c r="AH1799" s="54"/>
      <c r="AI1799" s="54"/>
      <c r="AJ1799" s="54"/>
      <c r="AK1799" s="54"/>
    </row>
    <row r="1800" spans="7:37" s="1" customFormat="1" ht="13.9" customHeight="1" x14ac:dyDescent="0.2"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</row>
    <row r="1801" spans="7:37" s="1" customFormat="1" ht="13.9" customHeight="1" x14ac:dyDescent="0.2"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</row>
    <row r="1802" spans="7:37" s="1" customFormat="1" ht="13.9" customHeight="1" x14ac:dyDescent="0.2"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</row>
    <row r="1803" spans="7:37" s="1" customFormat="1" ht="13.9" customHeight="1" x14ac:dyDescent="0.2"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</row>
    <row r="1804" spans="7:37" s="1" customFormat="1" ht="13.9" customHeight="1" x14ac:dyDescent="0.2"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</row>
    <row r="1805" spans="7:37" s="1" customFormat="1" ht="13.9" customHeight="1" x14ac:dyDescent="0.2"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</row>
    <row r="1806" spans="7:37" s="1" customFormat="1" ht="13.9" customHeight="1" x14ac:dyDescent="0.2"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</row>
    <row r="1807" spans="7:37" s="1" customFormat="1" ht="13.9" customHeight="1" x14ac:dyDescent="0.2"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</row>
    <row r="1808" spans="7:37" s="1" customFormat="1" ht="13.9" customHeight="1" x14ac:dyDescent="0.2"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</row>
    <row r="1809" spans="7:37" s="1" customFormat="1" ht="13.9" customHeight="1" x14ac:dyDescent="0.2"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</row>
    <row r="1810" spans="7:37" s="1" customFormat="1" ht="13.9" customHeight="1" x14ac:dyDescent="0.2"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  <c r="V1810" s="58"/>
      <c r="W1810" s="58"/>
      <c r="X1810" s="58"/>
      <c r="Y1810" s="58"/>
      <c r="Z1810" s="58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</row>
    <row r="1811" spans="7:37" s="1" customFormat="1" ht="13.9" customHeight="1" x14ac:dyDescent="0.2"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</row>
    <row r="1812" spans="7:37" s="1" customFormat="1" ht="13.9" customHeight="1" x14ac:dyDescent="0.2"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4"/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</row>
    <row r="1813" spans="7:37" s="1" customFormat="1" ht="13.9" customHeight="1" x14ac:dyDescent="0.2"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4"/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</row>
    <row r="1814" spans="7:37" s="1" customFormat="1" ht="13.9" customHeight="1" x14ac:dyDescent="0.2"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</row>
    <row r="1815" spans="7:37" s="1" customFormat="1" ht="13.9" customHeight="1" x14ac:dyDescent="0.2"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</row>
    <row r="1816" spans="7:37" s="1" customFormat="1" ht="13.9" customHeight="1" x14ac:dyDescent="0.2"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</row>
    <row r="1817" spans="7:37" s="1" customFormat="1" ht="13.9" customHeight="1" x14ac:dyDescent="0.2"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  <c r="V1817" s="58"/>
      <c r="W1817" s="58"/>
      <c r="X1817" s="58"/>
      <c r="Y1817" s="58"/>
      <c r="Z1817" s="58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</row>
    <row r="1818" spans="7:37" s="1" customFormat="1" ht="13.9" customHeight="1" x14ac:dyDescent="0.2"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</row>
    <row r="1819" spans="7:37" s="1" customFormat="1" ht="13.9" customHeight="1" x14ac:dyDescent="0.2"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</row>
    <row r="1820" spans="7:37" s="1" customFormat="1" ht="13.9" customHeight="1" x14ac:dyDescent="0.2"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</row>
    <row r="1821" spans="7:37" s="1" customFormat="1" ht="13.9" customHeight="1" x14ac:dyDescent="0.2"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</row>
    <row r="1822" spans="7:37" s="1" customFormat="1" ht="13.9" customHeight="1" x14ac:dyDescent="0.2"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</row>
    <row r="1823" spans="7:37" s="1" customFormat="1" ht="13.9" customHeight="1" x14ac:dyDescent="0.2"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</row>
    <row r="1824" spans="7:37" s="1" customFormat="1" ht="13.9" customHeight="1" x14ac:dyDescent="0.2"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</row>
    <row r="1825" spans="7:37" s="1" customFormat="1" ht="13.9" customHeight="1" x14ac:dyDescent="0.2"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</row>
    <row r="1826" spans="7:37" s="1" customFormat="1" ht="13.9" customHeight="1" x14ac:dyDescent="0.2"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</row>
    <row r="1827" spans="7:37" s="1" customFormat="1" ht="13.9" customHeight="1" x14ac:dyDescent="0.2"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</row>
    <row r="1828" spans="7:37" s="1" customFormat="1" ht="13.9" customHeight="1" x14ac:dyDescent="0.2"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</row>
    <row r="1829" spans="7:37" s="1" customFormat="1" ht="13.9" customHeight="1" x14ac:dyDescent="0.2"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</row>
    <row r="1830" spans="7:37" s="1" customFormat="1" ht="13.9" customHeight="1" x14ac:dyDescent="0.2"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</row>
    <row r="1831" spans="7:37" s="1" customFormat="1" ht="13.9" customHeight="1" x14ac:dyDescent="0.2"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</row>
    <row r="1832" spans="7:37" s="1" customFormat="1" ht="13.9" customHeight="1" x14ac:dyDescent="0.2"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</row>
    <row r="1833" spans="7:37" s="1" customFormat="1" ht="13.9" customHeight="1" x14ac:dyDescent="0.2"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58"/>
      <c r="Z1833" s="58"/>
      <c r="AA1833" s="54"/>
      <c r="AB1833" s="54"/>
      <c r="AC1833" s="54"/>
      <c r="AD1833" s="54"/>
      <c r="AE1833" s="54"/>
      <c r="AF1833" s="54"/>
      <c r="AG1833" s="54"/>
      <c r="AH1833" s="54"/>
      <c r="AI1833" s="54"/>
      <c r="AJ1833" s="54"/>
      <c r="AK1833" s="54"/>
    </row>
    <row r="1834" spans="7:37" s="1" customFormat="1" ht="13.9" customHeight="1" x14ac:dyDescent="0.2"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58"/>
      <c r="Z1834" s="58"/>
      <c r="AA1834" s="54"/>
      <c r="AB1834" s="54"/>
      <c r="AC1834" s="54"/>
      <c r="AD1834" s="54"/>
      <c r="AE1834" s="54"/>
      <c r="AF1834" s="54"/>
      <c r="AG1834" s="54"/>
      <c r="AH1834" s="54"/>
      <c r="AI1834" s="54"/>
      <c r="AJ1834" s="54"/>
      <c r="AK1834" s="54"/>
    </row>
    <row r="1835" spans="7:37" s="1" customFormat="1" ht="13.9" customHeight="1" x14ac:dyDescent="0.2"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58"/>
      <c r="Z1835" s="58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</row>
    <row r="1836" spans="7:37" s="1" customFormat="1" ht="13.9" customHeight="1" x14ac:dyDescent="0.2"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58"/>
      <c r="Z1836" s="58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</row>
    <row r="1837" spans="7:37" s="1" customFormat="1" ht="13.9" customHeight="1" x14ac:dyDescent="0.2"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58"/>
      <c r="Z1837" s="58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</row>
    <row r="1838" spans="7:37" s="1" customFormat="1" ht="13.9" customHeight="1" x14ac:dyDescent="0.2"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58"/>
      <c r="Z1838" s="58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</row>
    <row r="1839" spans="7:37" s="1" customFormat="1" ht="13.9" customHeight="1" x14ac:dyDescent="0.2"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58"/>
      <c r="U1839" s="58"/>
      <c r="V1839" s="58"/>
      <c r="W1839" s="58"/>
      <c r="X1839" s="58"/>
      <c r="Y1839" s="58"/>
      <c r="Z1839" s="58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</row>
    <row r="1840" spans="7:37" s="1" customFormat="1" ht="13.9" customHeight="1" x14ac:dyDescent="0.2"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58"/>
      <c r="Z1840" s="58"/>
      <c r="AA1840" s="54"/>
      <c r="AB1840" s="54"/>
      <c r="AC1840" s="54"/>
      <c r="AD1840" s="54"/>
      <c r="AE1840" s="54"/>
      <c r="AF1840" s="54"/>
      <c r="AG1840" s="54"/>
      <c r="AH1840" s="54"/>
      <c r="AI1840" s="54"/>
      <c r="AJ1840" s="54"/>
      <c r="AK1840" s="54"/>
    </row>
    <row r="1841" spans="7:37" s="1" customFormat="1" ht="13.9" customHeight="1" x14ac:dyDescent="0.2"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58"/>
      <c r="U1841" s="58"/>
      <c r="V1841" s="58"/>
      <c r="W1841" s="58"/>
      <c r="X1841" s="58"/>
      <c r="Y1841" s="58"/>
      <c r="Z1841" s="58"/>
      <c r="AA1841" s="54"/>
      <c r="AB1841" s="54"/>
      <c r="AC1841" s="54"/>
      <c r="AD1841" s="54"/>
      <c r="AE1841" s="54"/>
      <c r="AF1841" s="54"/>
      <c r="AG1841" s="54"/>
      <c r="AH1841" s="54"/>
      <c r="AI1841" s="54"/>
      <c r="AJ1841" s="54"/>
      <c r="AK1841" s="54"/>
    </row>
    <row r="1842" spans="7:37" s="1" customFormat="1" ht="13.9" customHeight="1" x14ac:dyDescent="0.2"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58"/>
      <c r="Z1842" s="58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</row>
    <row r="1843" spans="7:37" s="1" customFormat="1" ht="13.9" customHeight="1" x14ac:dyDescent="0.2"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58"/>
      <c r="Z1843" s="58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</row>
    <row r="1844" spans="7:37" s="1" customFormat="1" ht="13.9" customHeight="1" x14ac:dyDescent="0.2"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58"/>
      <c r="Z1844" s="58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</row>
    <row r="1845" spans="7:37" s="1" customFormat="1" ht="13.9" customHeight="1" x14ac:dyDescent="0.2"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58"/>
      <c r="Z1845" s="58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</row>
    <row r="1846" spans="7:37" s="1" customFormat="1" ht="13.9" customHeight="1" x14ac:dyDescent="0.2"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58"/>
      <c r="U1846" s="58"/>
      <c r="V1846" s="58"/>
      <c r="W1846" s="58"/>
      <c r="X1846" s="58"/>
      <c r="Y1846" s="58"/>
      <c r="Z1846" s="58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</row>
    <row r="1847" spans="7:37" s="1" customFormat="1" ht="13.9" customHeight="1" x14ac:dyDescent="0.2"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58"/>
      <c r="U1847" s="58"/>
      <c r="V1847" s="58"/>
      <c r="W1847" s="58"/>
      <c r="X1847" s="58"/>
      <c r="Y1847" s="58"/>
      <c r="Z1847" s="58"/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</row>
    <row r="1848" spans="7:37" s="1" customFormat="1" ht="13.9" customHeight="1" x14ac:dyDescent="0.2"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58"/>
      <c r="Z1848" s="58"/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</row>
    <row r="1849" spans="7:37" s="1" customFormat="1" ht="13.9" customHeight="1" x14ac:dyDescent="0.2"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</row>
    <row r="1850" spans="7:37" s="1" customFormat="1" ht="13.9" customHeight="1" x14ac:dyDescent="0.2"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</row>
    <row r="1851" spans="7:37" s="1" customFormat="1" ht="13.9" customHeight="1" x14ac:dyDescent="0.2"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58"/>
      <c r="Z1851" s="58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</row>
    <row r="1852" spans="7:37" s="1" customFormat="1" ht="13.9" customHeight="1" x14ac:dyDescent="0.2"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58"/>
      <c r="Z1852" s="58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</row>
    <row r="1853" spans="7:37" s="1" customFormat="1" ht="13.9" customHeight="1" x14ac:dyDescent="0.2"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58"/>
      <c r="U1853" s="58"/>
      <c r="V1853" s="58"/>
      <c r="W1853" s="58"/>
      <c r="X1853" s="58"/>
      <c r="Y1853" s="58"/>
      <c r="Z1853" s="58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</row>
    <row r="1854" spans="7:37" s="1" customFormat="1" ht="13.9" customHeight="1" x14ac:dyDescent="0.2"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58"/>
      <c r="U1854" s="58"/>
      <c r="V1854" s="58"/>
      <c r="W1854" s="58"/>
      <c r="X1854" s="58"/>
      <c r="Y1854" s="58"/>
      <c r="Z1854" s="58"/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</row>
    <row r="1855" spans="7:37" s="1" customFormat="1" ht="13.9" customHeight="1" x14ac:dyDescent="0.2"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58"/>
      <c r="Z1855" s="58"/>
      <c r="AA1855" s="54"/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</row>
    <row r="1856" spans="7:37" s="1" customFormat="1" ht="13.9" customHeight="1" x14ac:dyDescent="0.2"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58"/>
      <c r="Z1856" s="58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</row>
    <row r="1857" spans="7:37" s="1" customFormat="1" ht="13.9" customHeight="1" x14ac:dyDescent="0.2"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58"/>
      <c r="Z1857" s="58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</row>
    <row r="1858" spans="7:37" s="1" customFormat="1" ht="13.9" customHeight="1" x14ac:dyDescent="0.2"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</row>
    <row r="1859" spans="7:37" s="1" customFormat="1" ht="13.9" customHeight="1" x14ac:dyDescent="0.2"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</row>
    <row r="1860" spans="7:37" s="1" customFormat="1" ht="13.9" customHeight="1" x14ac:dyDescent="0.2"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58"/>
      <c r="U1860" s="58"/>
      <c r="V1860" s="58"/>
      <c r="W1860" s="58"/>
      <c r="X1860" s="58"/>
      <c r="Y1860" s="58"/>
      <c r="Z1860" s="58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</row>
    <row r="1861" spans="7:37" s="1" customFormat="1" ht="13.9" customHeight="1" x14ac:dyDescent="0.2"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4"/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</row>
    <row r="1862" spans="7:37" s="1" customFormat="1" ht="13.9" customHeight="1" x14ac:dyDescent="0.2"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58"/>
      <c r="Z1862" s="58"/>
      <c r="AA1862" s="54"/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</row>
    <row r="1863" spans="7:37" s="1" customFormat="1" ht="13.9" customHeight="1" x14ac:dyDescent="0.2"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58"/>
      <c r="Z1863" s="58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</row>
    <row r="1864" spans="7:37" s="1" customFormat="1" ht="13.9" customHeight="1" x14ac:dyDescent="0.2"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</row>
    <row r="1865" spans="7:37" s="1" customFormat="1" ht="13.9" customHeight="1" x14ac:dyDescent="0.2"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58"/>
      <c r="Z1865" s="58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</row>
    <row r="1866" spans="7:37" s="1" customFormat="1" ht="13.9" customHeight="1" x14ac:dyDescent="0.2"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58"/>
      <c r="Z1866" s="58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</row>
    <row r="1867" spans="7:37" s="1" customFormat="1" ht="13.9" customHeight="1" x14ac:dyDescent="0.2"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58"/>
      <c r="U1867" s="58"/>
      <c r="V1867" s="58"/>
      <c r="W1867" s="58"/>
      <c r="X1867" s="58"/>
      <c r="Y1867" s="58"/>
      <c r="Z1867" s="58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</row>
    <row r="1868" spans="7:37" s="1" customFormat="1" ht="13.9" customHeight="1" x14ac:dyDescent="0.2"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58"/>
      <c r="U1868" s="58"/>
      <c r="V1868" s="58"/>
      <c r="W1868" s="58"/>
      <c r="X1868" s="58"/>
      <c r="Y1868" s="58"/>
      <c r="Z1868" s="58"/>
      <c r="AA1868" s="54"/>
      <c r="AB1868" s="54"/>
      <c r="AC1868" s="54"/>
      <c r="AD1868" s="54"/>
      <c r="AE1868" s="54"/>
      <c r="AF1868" s="54"/>
      <c r="AG1868" s="54"/>
      <c r="AH1868" s="54"/>
      <c r="AI1868" s="54"/>
      <c r="AJ1868" s="54"/>
      <c r="AK1868" s="54"/>
    </row>
    <row r="1869" spans="7:37" s="1" customFormat="1" ht="13.9" customHeight="1" x14ac:dyDescent="0.2"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58"/>
      <c r="U1869" s="58"/>
      <c r="V1869" s="58"/>
      <c r="W1869" s="58"/>
      <c r="X1869" s="58"/>
      <c r="Y1869" s="58"/>
      <c r="Z1869" s="58"/>
      <c r="AA1869" s="54"/>
      <c r="AB1869" s="54"/>
      <c r="AC1869" s="54"/>
      <c r="AD1869" s="54"/>
      <c r="AE1869" s="54"/>
      <c r="AF1869" s="54"/>
      <c r="AG1869" s="54"/>
      <c r="AH1869" s="54"/>
      <c r="AI1869" s="54"/>
      <c r="AJ1869" s="54"/>
      <c r="AK1869" s="54"/>
    </row>
    <row r="1870" spans="7:37" s="1" customFormat="1" ht="13.9" customHeight="1" x14ac:dyDescent="0.2"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58"/>
      <c r="Z1870" s="58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</row>
    <row r="1871" spans="7:37" s="1" customFormat="1" ht="13.9" customHeight="1" x14ac:dyDescent="0.2"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</row>
    <row r="1872" spans="7:37" s="1" customFormat="1" ht="13.9" customHeight="1" x14ac:dyDescent="0.2"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</row>
    <row r="1873" spans="7:37" s="1" customFormat="1" ht="13.9" customHeight="1" x14ac:dyDescent="0.2"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</row>
    <row r="1874" spans="7:37" s="1" customFormat="1" ht="13.9" customHeight="1" x14ac:dyDescent="0.2"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</row>
    <row r="1875" spans="7:37" s="1" customFormat="1" ht="13.9" customHeight="1" x14ac:dyDescent="0.2"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</row>
    <row r="1876" spans="7:37" s="1" customFormat="1" ht="13.9" customHeight="1" x14ac:dyDescent="0.2"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4"/>
      <c r="AB1876" s="54"/>
      <c r="AC1876" s="54"/>
      <c r="AD1876" s="54"/>
      <c r="AE1876" s="54"/>
      <c r="AF1876" s="54"/>
      <c r="AG1876" s="54"/>
      <c r="AH1876" s="54"/>
      <c r="AI1876" s="54"/>
      <c r="AJ1876" s="54"/>
      <c r="AK1876" s="54"/>
    </row>
    <row r="1877" spans="7:37" s="1" customFormat="1" ht="13.9" customHeight="1" x14ac:dyDescent="0.2"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</row>
    <row r="1878" spans="7:37" s="1" customFormat="1" ht="13.9" customHeight="1" x14ac:dyDescent="0.2"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</row>
    <row r="1879" spans="7:37" s="1" customFormat="1" ht="13.9" customHeight="1" x14ac:dyDescent="0.2"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</row>
    <row r="1880" spans="7:37" s="1" customFormat="1" ht="13.9" customHeight="1" x14ac:dyDescent="0.2"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</row>
    <row r="1881" spans="7:37" s="1" customFormat="1" ht="13.9" customHeight="1" x14ac:dyDescent="0.2"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</row>
    <row r="1882" spans="7:37" s="1" customFormat="1" ht="13.9" customHeight="1" x14ac:dyDescent="0.2"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4"/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</row>
    <row r="1883" spans="7:37" s="1" customFormat="1" ht="13.9" customHeight="1" x14ac:dyDescent="0.2"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4"/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</row>
    <row r="1884" spans="7:37" s="1" customFormat="1" ht="13.9" customHeight="1" x14ac:dyDescent="0.2"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</row>
    <row r="1885" spans="7:37" s="1" customFormat="1" ht="13.9" customHeight="1" x14ac:dyDescent="0.2"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</row>
    <row r="1886" spans="7:37" s="1" customFormat="1" ht="13.9" customHeight="1" x14ac:dyDescent="0.2"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</row>
    <row r="1887" spans="7:37" s="1" customFormat="1" ht="13.9" customHeight="1" x14ac:dyDescent="0.2"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</row>
    <row r="1888" spans="7:37" s="1" customFormat="1" ht="13.9" customHeight="1" x14ac:dyDescent="0.2"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</row>
    <row r="1889" spans="7:37" s="1" customFormat="1" ht="13.9" customHeight="1" x14ac:dyDescent="0.2"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4"/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</row>
    <row r="1890" spans="7:37" s="1" customFormat="1" ht="13.9" customHeight="1" x14ac:dyDescent="0.2"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4"/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</row>
    <row r="1891" spans="7:37" s="1" customFormat="1" ht="13.9" customHeight="1" x14ac:dyDescent="0.2"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</row>
    <row r="1892" spans="7:37" s="1" customFormat="1" ht="13.9" customHeight="1" x14ac:dyDescent="0.2"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</row>
    <row r="1893" spans="7:37" s="1" customFormat="1" ht="13.9" customHeight="1" x14ac:dyDescent="0.2"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</row>
    <row r="1894" spans="7:37" s="1" customFormat="1" ht="13.9" customHeight="1" x14ac:dyDescent="0.2"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</row>
    <row r="1895" spans="7:37" s="1" customFormat="1" ht="13.9" customHeight="1" x14ac:dyDescent="0.2"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</row>
    <row r="1896" spans="7:37" s="1" customFormat="1" ht="13.9" customHeight="1" x14ac:dyDescent="0.2"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4"/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</row>
    <row r="1897" spans="7:37" s="1" customFormat="1" ht="13.9" customHeight="1" x14ac:dyDescent="0.2"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4"/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</row>
    <row r="1898" spans="7:37" s="1" customFormat="1" ht="13.9" customHeight="1" x14ac:dyDescent="0.2"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</row>
    <row r="1899" spans="7:37" s="1" customFormat="1" ht="13.9" customHeight="1" x14ac:dyDescent="0.2"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</row>
    <row r="1900" spans="7:37" s="1" customFormat="1" ht="13.9" customHeight="1" x14ac:dyDescent="0.2"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</row>
    <row r="1901" spans="7:37" s="1" customFormat="1" ht="13.9" customHeight="1" x14ac:dyDescent="0.2"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</row>
    <row r="1902" spans="7:37" s="1" customFormat="1" ht="13.9" customHeight="1" x14ac:dyDescent="0.2"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</row>
    <row r="1903" spans="7:37" s="1" customFormat="1" ht="13.9" customHeight="1" x14ac:dyDescent="0.2"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4"/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</row>
    <row r="1904" spans="7:37" s="1" customFormat="1" ht="13.9" customHeight="1" x14ac:dyDescent="0.2"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</row>
    <row r="1905" spans="7:37" s="1" customFormat="1" ht="13.9" customHeight="1" x14ac:dyDescent="0.2"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</row>
    <row r="1906" spans="7:37" s="1" customFormat="1" ht="13.9" customHeight="1" x14ac:dyDescent="0.2"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</row>
    <row r="1907" spans="7:37" s="1" customFormat="1" ht="13.9" customHeight="1" x14ac:dyDescent="0.2"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</row>
    <row r="1908" spans="7:37" s="1" customFormat="1" ht="13.9" customHeight="1" x14ac:dyDescent="0.2"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</row>
    <row r="1909" spans="7:37" s="1" customFormat="1" ht="13.9" customHeight="1" x14ac:dyDescent="0.2"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</row>
    <row r="1910" spans="7:37" s="1" customFormat="1" ht="13.9" customHeight="1" x14ac:dyDescent="0.2"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</row>
    <row r="1911" spans="7:37" s="1" customFormat="1" ht="13.9" customHeight="1" x14ac:dyDescent="0.2"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</row>
    <row r="1912" spans="7:37" s="1" customFormat="1" ht="13.9" customHeight="1" x14ac:dyDescent="0.2"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</row>
    <row r="1913" spans="7:37" s="1" customFormat="1" ht="13.9" customHeight="1" x14ac:dyDescent="0.2"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</row>
    <row r="1914" spans="7:37" s="1" customFormat="1" ht="13.9" customHeight="1" x14ac:dyDescent="0.2"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</row>
    <row r="1915" spans="7:37" s="1" customFormat="1" ht="13.9" customHeight="1" x14ac:dyDescent="0.2"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</row>
    <row r="1916" spans="7:37" s="1" customFormat="1" ht="13.9" customHeight="1" x14ac:dyDescent="0.2"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</row>
    <row r="1917" spans="7:37" s="1" customFormat="1" ht="13.9" customHeight="1" x14ac:dyDescent="0.2"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4"/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</row>
    <row r="1918" spans="7:37" s="1" customFormat="1" ht="13.9" customHeight="1" x14ac:dyDescent="0.2"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4"/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</row>
    <row r="1919" spans="7:37" s="1" customFormat="1" ht="13.9" customHeight="1" x14ac:dyDescent="0.2"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</row>
    <row r="1920" spans="7:37" s="1" customFormat="1" ht="13.9" customHeight="1" x14ac:dyDescent="0.2"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</row>
    <row r="1921" spans="7:37" s="1" customFormat="1" ht="13.9" customHeight="1" x14ac:dyDescent="0.2"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</row>
    <row r="1922" spans="7:37" s="1" customFormat="1" ht="13.9" customHeight="1" x14ac:dyDescent="0.2"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</row>
    <row r="1923" spans="7:37" s="1" customFormat="1" ht="13.9" customHeight="1" x14ac:dyDescent="0.2"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</row>
    <row r="1924" spans="7:37" s="1" customFormat="1" ht="13.9" customHeight="1" x14ac:dyDescent="0.2"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</row>
    <row r="1925" spans="7:37" s="1" customFormat="1" ht="13.9" customHeight="1" x14ac:dyDescent="0.2"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</row>
    <row r="1926" spans="7:37" s="1" customFormat="1" ht="13.9" customHeight="1" x14ac:dyDescent="0.2"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</row>
    <row r="1927" spans="7:37" s="1" customFormat="1" ht="13.9" customHeight="1" x14ac:dyDescent="0.2"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</row>
    <row r="1928" spans="7:37" s="1" customFormat="1" ht="13.9" customHeight="1" x14ac:dyDescent="0.2"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</row>
    <row r="1929" spans="7:37" s="1" customFormat="1" ht="13.9" customHeight="1" x14ac:dyDescent="0.2"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</row>
    <row r="1930" spans="7:37" s="1" customFormat="1" ht="13.9" customHeight="1" x14ac:dyDescent="0.2"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</row>
    <row r="1931" spans="7:37" s="1" customFormat="1" ht="13.9" customHeight="1" x14ac:dyDescent="0.2"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</row>
    <row r="1932" spans="7:37" s="1" customFormat="1" ht="13.9" customHeight="1" x14ac:dyDescent="0.2"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4"/>
      <c r="AB1932" s="54"/>
      <c r="AC1932" s="54"/>
      <c r="AD1932" s="54"/>
      <c r="AE1932" s="54"/>
      <c r="AF1932" s="54"/>
      <c r="AG1932" s="54"/>
      <c r="AH1932" s="54"/>
      <c r="AI1932" s="54"/>
      <c r="AJ1932" s="54"/>
      <c r="AK1932" s="54"/>
    </row>
    <row r="1933" spans="7:37" s="1" customFormat="1" ht="13.9" customHeight="1" x14ac:dyDescent="0.2"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</row>
    <row r="1934" spans="7:37" s="1" customFormat="1" ht="13.9" customHeight="1" x14ac:dyDescent="0.2"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</row>
    <row r="1935" spans="7:37" s="1" customFormat="1" ht="13.9" customHeight="1" x14ac:dyDescent="0.2"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</row>
    <row r="1936" spans="7:37" s="1" customFormat="1" ht="13.9" customHeight="1" x14ac:dyDescent="0.2"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</row>
    <row r="1937" spans="7:37" s="1" customFormat="1" ht="13.9" customHeight="1" x14ac:dyDescent="0.2"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</row>
    <row r="1938" spans="7:37" s="1" customFormat="1" ht="13.9" customHeight="1" x14ac:dyDescent="0.2"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4"/>
      <c r="AB1938" s="54"/>
      <c r="AC1938" s="54"/>
      <c r="AD1938" s="54"/>
      <c r="AE1938" s="54"/>
      <c r="AF1938" s="54"/>
      <c r="AG1938" s="54"/>
      <c r="AH1938" s="54"/>
      <c r="AI1938" s="54"/>
      <c r="AJ1938" s="54"/>
      <c r="AK1938" s="54"/>
    </row>
    <row r="1939" spans="7:37" s="1" customFormat="1" ht="13.9" customHeight="1" x14ac:dyDescent="0.2"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4"/>
      <c r="AB1939" s="54"/>
      <c r="AC1939" s="54"/>
      <c r="AD1939" s="54"/>
      <c r="AE1939" s="54"/>
      <c r="AF1939" s="54"/>
      <c r="AG1939" s="54"/>
      <c r="AH1939" s="54"/>
      <c r="AI1939" s="54"/>
      <c r="AJ1939" s="54"/>
      <c r="AK1939" s="54"/>
    </row>
    <row r="1940" spans="7:37" s="1" customFormat="1" ht="13.9" customHeight="1" x14ac:dyDescent="0.2"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</row>
    <row r="1941" spans="7:37" s="1" customFormat="1" ht="13.9" customHeight="1" x14ac:dyDescent="0.2"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</row>
    <row r="1942" spans="7:37" s="1" customFormat="1" ht="13.9" customHeight="1" x14ac:dyDescent="0.2"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</row>
    <row r="1943" spans="7:37" s="1" customFormat="1" ht="13.9" customHeight="1" x14ac:dyDescent="0.2"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</row>
    <row r="1944" spans="7:37" s="1" customFormat="1" ht="13.9" customHeight="1" x14ac:dyDescent="0.2"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</row>
    <row r="1945" spans="7:37" s="1" customFormat="1" ht="13.9" customHeight="1" x14ac:dyDescent="0.2"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</row>
    <row r="1946" spans="7:37" s="1" customFormat="1" ht="13.9" customHeight="1" x14ac:dyDescent="0.2"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</row>
    <row r="1947" spans="7:37" s="1" customFormat="1" ht="13.9" customHeight="1" x14ac:dyDescent="0.2"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</row>
    <row r="1948" spans="7:37" s="1" customFormat="1" ht="13.9" customHeight="1" x14ac:dyDescent="0.2"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</row>
    <row r="1949" spans="7:37" s="1" customFormat="1" ht="13.9" customHeight="1" x14ac:dyDescent="0.2"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</row>
    <row r="1950" spans="7:37" s="1" customFormat="1" ht="13.9" customHeight="1" x14ac:dyDescent="0.2"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</row>
    <row r="1951" spans="7:37" s="1" customFormat="1" ht="13.9" customHeight="1" x14ac:dyDescent="0.2"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</row>
    <row r="1952" spans="7:37" s="1" customFormat="1" ht="13.9" customHeight="1" x14ac:dyDescent="0.2"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</row>
    <row r="1953" spans="7:37" s="1" customFormat="1" ht="13.9" customHeight="1" x14ac:dyDescent="0.2"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4"/>
      <c r="AB1953" s="54"/>
      <c r="AC1953" s="54"/>
      <c r="AD1953" s="54"/>
      <c r="AE1953" s="54"/>
      <c r="AF1953" s="54"/>
      <c r="AG1953" s="54"/>
      <c r="AH1953" s="54"/>
      <c r="AI1953" s="54"/>
      <c r="AJ1953" s="54"/>
      <c r="AK1953" s="54"/>
    </row>
    <row r="1954" spans="7:37" s="1" customFormat="1" ht="13.9" customHeight="1" x14ac:dyDescent="0.2"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</row>
    <row r="1955" spans="7:37" s="1" customFormat="1" ht="13.9" customHeight="1" x14ac:dyDescent="0.2"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</row>
    <row r="1956" spans="7:37" s="1" customFormat="1" ht="13.9" customHeight="1" x14ac:dyDescent="0.2"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</row>
    <row r="1957" spans="7:37" s="1" customFormat="1" ht="13.9" customHeight="1" x14ac:dyDescent="0.2"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</row>
    <row r="1958" spans="7:37" s="1" customFormat="1" ht="13.9" customHeight="1" x14ac:dyDescent="0.2"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</row>
    <row r="1959" spans="7:37" s="1" customFormat="1" ht="13.9" customHeight="1" x14ac:dyDescent="0.2"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4"/>
      <c r="AB1959" s="54"/>
      <c r="AC1959" s="54"/>
      <c r="AD1959" s="54"/>
      <c r="AE1959" s="54"/>
      <c r="AF1959" s="54"/>
      <c r="AG1959" s="54"/>
      <c r="AH1959" s="54"/>
      <c r="AI1959" s="54"/>
      <c r="AJ1959" s="54"/>
      <c r="AK1959" s="54"/>
    </row>
    <row r="1960" spans="7:37" s="1" customFormat="1" ht="13.9" customHeight="1" x14ac:dyDescent="0.2"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4"/>
      <c r="AB1960" s="54"/>
      <c r="AC1960" s="54"/>
      <c r="AD1960" s="54"/>
      <c r="AE1960" s="54"/>
      <c r="AF1960" s="54"/>
      <c r="AG1960" s="54"/>
      <c r="AH1960" s="54"/>
      <c r="AI1960" s="54"/>
      <c r="AJ1960" s="54"/>
      <c r="AK1960" s="54"/>
    </row>
    <row r="1961" spans="7:37" s="1" customFormat="1" ht="13.9" customHeight="1" x14ac:dyDescent="0.2"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</row>
    <row r="1962" spans="7:37" s="1" customFormat="1" ht="13.9" customHeight="1" x14ac:dyDescent="0.2"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</row>
    <row r="1963" spans="7:37" s="1" customFormat="1" ht="13.9" customHeight="1" x14ac:dyDescent="0.2"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</row>
    <row r="1964" spans="7:37" s="1" customFormat="1" ht="13.9" customHeight="1" x14ac:dyDescent="0.2"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</row>
    <row r="1965" spans="7:37" s="1" customFormat="1" ht="13.9" customHeight="1" x14ac:dyDescent="0.2"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</row>
    <row r="1966" spans="7:37" s="1" customFormat="1" ht="13.9" customHeight="1" x14ac:dyDescent="0.2"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4"/>
      <c r="AB1966" s="54"/>
      <c r="AC1966" s="54"/>
      <c r="AD1966" s="54"/>
      <c r="AE1966" s="54"/>
      <c r="AF1966" s="54"/>
      <c r="AG1966" s="54"/>
      <c r="AH1966" s="54"/>
      <c r="AI1966" s="54"/>
      <c r="AJ1966" s="54"/>
      <c r="AK1966" s="54"/>
    </row>
    <row r="1967" spans="7:37" s="1" customFormat="1" ht="13.9" customHeight="1" x14ac:dyDescent="0.2"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4"/>
      <c r="AB1967" s="54"/>
      <c r="AC1967" s="54"/>
      <c r="AD1967" s="54"/>
      <c r="AE1967" s="54"/>
      <c r="AF1967" s="54"/>
      <c r="AG1967" s="54"/>
      <c r="AH1967" s="54"/>
      <c r="AI1967" s="54"/>
      <c r="AJ1967" s="54"/>
      <c r="AK1967" s="54"/>
    </row>
    <row r="1968" spans="7:37" s="1" customFormat="1" ht="13.9" customHeight="1" x14ac:dyDescent="0.2"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</row>
    <row r="1969" spans="7:37" s="1" customFormat="1" ht="13.9" customHeight="1" x14ac:dyDescent="0.2"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</row>
    <row r="1970" spans="7:37" s="1" customFormat="1" ht="13.9" customHeight="1" x14ac:dyDescent="0.2"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</row>
    <row r="1971" spans="7:37" s="1" customFormat="1" ht="13.9" customHeight="1" x14ac:dyDescent="0.2"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</row>
    <row r="1972" spans="7:37" s="1" customFormat="1" ht="13.9" customHeight="1" x14ac:dyDescent="0.2"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</row>
    <row r="1973" spans="7:37" s="1" customFormat="1" ht="13.9" customHeight="1" x14ac:dyDescent="0.2"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4"/>
      <c r="AB1973" s="54"/>
      <c r="AC1973" s="54"/>
      <c r="AD1973" s="54"/>
      <c r="AE1973" s="54"/>
      <c r="AF1973" s="54"/>
      <c r="AG1973" s="54"/>
      <c r="AH1973" s="54"/>
      <c r="AI1973" s="54"/>
      <c r="AJ1973" s="54"/>
      <c r="AK1973" s="54"/>
    </row>
    <row r="1974" spans="7:37" s="1" customFormat="1" ht="13.9" customHeight="1" x14ac:dyDescent="0.2"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</row>
    <row r="1975" spans="7:37" s="1" customFormat="1" ht="13.9" customHeight="1" x14ac:dyDescent="0.2"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</row>
    <row r="1976" spans="7:37" s="1" customFormat="1" ht="13.9" customHeight="1" x14ac:dyDescent="0.2"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</row>
    <row r="1977" spans="7:37" s="1" customFormat="1" ht="13.9" customHeight="1" x14ac:dyDescent="0.2"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</row>
    <row r="1978" spans="7:37" s="1" customFormat="1" ht="13.9" customHeight="1" x14ac:dyDescent="0.2"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</row>
    <row r="1979" spans="7:37" s="1" customFormat="1" ht="13.9" customHeight="1" x14ac:dyDescent="0.2"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</row>
    <row r="1980" spans="7:37" s="1" customFormat="1" ht="13.9" customHeight="1" x14ac:dyDescent="0.2"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</row>
    <row r="1981" spans="7:37" s="1" customFormat="1" ht="13.9" customHeight="1" x14ac:dyDescent="0.2"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</row>
    <row r="1982" spans="7:37" s="1" customFormat="1" ht="13.9" customHeight="1" x14ac:dyDescent="0.2"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</row>
    <row r="1983" spans="7:37" s="1" customFormat="1" ht="13.9" customHeight="1" x14ac:dyDescent="0.2"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</row>
    <row r="1984" spans="7:37" s="1" customFormat="1" ht="13.9" customHeight="1" x14ac:dyDescent="0.2"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</row>
    <row r="1985" spans="7:37" s="1" customFormat="1" ht="13.9" customHeight="1" x14ac:dyDescent="0.2"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</row>
    <row r="1986" spans="7:37" s="1" customFormat="1" ht="13.9" customHeight="1" x14ac:dyDescent="0.2"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</row>
    <row r="1987" spans="7:37" s="1" customFormat="1" ht="13.9" customHeight="1" x14ac:dyDescent="0.2"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4"/>
      <c r="AB1987" s="54"/>
      <c r="AC1987" s="54"/>
      <c r="AD1987" s="54"/>
      <c r="AE1987" s="54"/>
      <c r="AF1987" s="54"/>
      <c r="AG1987" s="54"/>
      <c r="AH1987" s="54"/>
      <c r="AI1987" s="54"/>
      <c r="AJ1987" s="54"/>
      <c r="AK1987" s="54"/>
    </row>
    <row r="1988" spans="7:37" s="1" customFormat="1" ht="13.9" customHeight="1" x14ac:dyDescent="0.2"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4"/>
      <c r="AB1988" s="54"/>
      <c r="AC1988" s="54"/>
      <c r="AD1988" s="54"/>
      <c r="AE1988" s="54"/>
      <c r="AF1988" s="54"/>
      <c r="AG1988" s="54"/>
      <c r="AH1988" s="54"/>
      <c r="AI1988" s="54"/>
      <c r="AJ1988" s="54"/>
      <c r="AK1988" s="54"/>
    </row>
    <row r="1989" spans="7:37" s="1" customFormat="1" ht="13.9" customHeight="1" x14ac:dyDescent="0.2"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</row>
    <row r="1990" spans="7:37" s="1" customFormat="1" ht="13.9" customHeight="1" x14ac:dyDescent="0.2"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</row>
    <row r="1991" spans="7:37" s="1" customFormat="1" ht="13.9" customHeight="1" x14ac:dyDescent="0.2"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</row>
    <row r="1992" spans="7:37" s="1" customFormat="1" ht="13.9" customHeight="1" x14ac:dyDescent="0.2"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</row>
    <row r="1993" spans="7:37" s="1" customFormat="1" ht="13.9" customHeight="1" x14ac:dyDescent="0.2"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</row>
    <row r="1994" spans="7:37" s="1" customFormat="1" ht="13.9" customHeight="1" x14ac:dyDescent="0.2"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</row>
    <row r="1995" spans="7:37" s="1" customFormat="1" ht="13.9" customHeight="1" x14ac:dyDescent="0.2"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</row>
    <row r="1996" spans="7:37" s="1" customFormat="1" ht="13.9" customHeight="1" x14ac:dyDescent="0.2"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</row>
    <row r="1997" spans="7:37" s="1" customFormat="1" ht="13.9" customHeight="1" x14ac:dyDescent="0.2"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</row>
    <row r="1998" spans="7:37" s="1" customFormat="1" ht="13.9" customHeight="1" x14ac:dyDescent="0.2"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</row>
    <row r="1999" spans="7:37" s="1" customFormat="1" ht="13.9" customHeight="1" x14ac:dyDescent="0.2"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</row>
    <row r="2000" spans="7:37" s="1" customFormat="1" ht="13.9" customHeight="1" x14ac:dyDescent="0.2"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</row>
    <row r="2001" spans="7:37" s="1" customFormat="1" ht="13.9" customHeight="1" x14ac:dyDescent="0.2"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</row>
    <row r="2002" spans="7:37" s="1" customFormat="1" ht="13.9" customHeight="1" x14ac:dyDescent="0.2"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</row>
    <row r="2003" spans="7:37" s="1" customFormat="1" ht="13.9" customHeight="1" x14ac:dyDescent="0.2"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</row>
    <row r="2004" spans="7:37" s="1" customFormat="1" ht="13.9" customHeight="1" x14ac:dyDescent="0.2"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</row>
    <row r="2005" spans="7:37" s="1" customFormat="1" ht="13.9" customHeight="1" x14ac:dyDescent="0.2"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</row>
    <row r="2006" spans="7:37" s="1" customFormat="1" ht="13.9" customHeight="1" x14ac:dyDescent="0.2"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</row>
    <row r="2007" spans="7:37" s="1" customFormat="1" ht="13.9" customHeight="1" x14ac:dyDescent="0.2"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</row>
    <row r="2008" spans="7:37" s="1" customFormat="1" ht="13.9" customHeight="1" x14ac:dyDescent="0.2"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58"/>
      <c r="U2008" s="58"/>
      <c r="V2008" s="58"/>
      <c r="W2008" s="58"/>
      <c r="X2008" s="58"/>
      <c r="Y2008" s="58"/>
      <c r="Z2008" s="58"/>
      <c r="AA2008" s="54"/>
      <c r="AB2008" s="54"/>
      <c r="AC2008" s="54"/>
      <c r="AD2008" s="54"/>
      <c r="AE2008" s="54"/>
      <c r="AF2008" s="54"/>
      <c r="AG2008" s="54"/>
      <c r="AH2008" s="54"/>
      <c r="AI2008" s="54"/>
      <c r="AJ2008" s="54"/>
      <c r="AK2008" s="54"/>
    </row>
    <row r="2009" spans="7:37" s="1" customFormat="1" ht="13.9" customHeight="1" x14ac:dyDescent="0.2"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  <c r="S2009" s="58"/>
      <c r="T2009" s="58"/>
      <c r="U2009" s="58"/>
      <c r="V2009" s="58"/>
      <c r="W2009" s="58"/>
      <c r="X2009" s="58"/>
      <c r="Y2009" s="58"/>
      <c r="Z2009" s="58"/>
      <c r="AA2009" s="54"/>
      <c r="AB2009" s="54"/>
      <c r="AC2009" s="54"/>
      <c r="AD2009" s="54"/>
      <c r="AE2009" s="54"/>
      <c r="AF2009" s="54"/>
      <c r="AG2009" s="54"/>
      <c r="AH2009" s="54"/>
      <c r="AI2009" s="54"/>
      <c r="AJ2009" s="54"/>
      <c r="AK2009" s="54"/>
    </row>
    <row r="2010" spans="7:37" s="1" customFormat="1" ht="13.9" customHeight="1" x14ac:dyDescent="0.2"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  <c r="S2010" s="58"/>
      <c r="T2010" s="58"/>
      <c r="U2010" s="58"/>
      <c r="V2010" s="58"/>
      <c r="W2010" s="58"/>
      <c r="X2010" s="58"/>
      <c r="Y2010" s="58"/>
      <c r="Z2010" s="58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</row>
    <row r="2011" spans="7:37" s="1" customFormat="1" ht="13.9" customHeight="1" x14ac:dyDescent="0.2"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  <c r="S2011" s="58"/>
      <c r="T2011" s="58"/>
      <c r="U2011" s="58"/>
      <c r="V2011" s="58"/>
      <c r="W2011" s="58"/>
      <c r="X2011" s="58"/>
      <c r="Y2011" s="58"/>
      <c r="Z2011" s="58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</row>
    <row r="2012" spans="7:37" s="1" customFormat="1" ht="13.9" customHeight="1" x14ac:dyDescent="0.2"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  <c r="S2012" s="58"/>
      <c r="T2012" s="58"/>
      <c r="U2012" s="58"/>
      <c r="V2012" s="58"/>
      <c r="W2012" s="58"/>
      <c r="X2012" s="58"/>
      <c r="Y2012" s="58"/>
      <c r="Z2012" s="58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</row>
    <row r="2013" spans="7:37" s="1" customFormat="1" ht="13.9" customHeight="1" x14ac:dyDescent="0.2"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  <c r="S2013" s="58"/>
      <c r="T2013" s="58"/>
      <c r="U2013" s="58"/>
      <c r="V2013" s="58"/>
      <c r="W2013" s="58"/>
      <c r="X2013" s="58"/>
      <c r="Y2013" s="58"/>
      <c r="Z2013" s="58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</row>
    <row r="2014" spans="7:37" s="1" customFormat="1" ht="13.9" customHeight="1" x14ac:dyDescent="0.2"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  <c r="Y2014" s="58"/>
      <c r="Z2014" s="58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</row>
    <row r="2015" spans="7:37" s="1" customFormat="1" ht="13.9" customHeight="1" x14ac:dyDescent="0.2"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  <c r="S2015" s="58"/>
      <c r="T2015" s="58"/>
      <c r="U2015" s="58"/>
      <c r="V2015" s="58"/>
      <c r="W2015" s="58"/>
      <c r="X2015" s="58"/>
      <c r="Y2015" s="58"/>
      <c r="Z2015" s="58"/>
      <c r="AA2015" s="54"/>
      <c r="AB2015" s="54"/>
      <c r="AC2015" s="54"/>
      <c r="AD2015" s="54"/>
      <c r="AE2015" s="54"/>
      <c r="AF2015" s="54"/>
      <c r="AG2015" s="54"/>
      <c r="AH2015" s="54"/>
      <c r="AI2015" s="54"/>
      <c r="AJ2015" s="54"/>
      <c r="AK2015" s="54"/>
    </row>
    <row r="2016" spans="7:37" s="1" customFormat="1" ht="13.9" customHeight="1" x14ac:dyDescent="0.2"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4"/>
      <c r="AB2016" s="54"/>
      <c r="AC2016" s="54"/>
      <c r="AD2016" s="54"/>
      <c r="AE2016" s="54"/>
      <c r="AF2016" s="54"/>
      <c r="AG2016" s="54"/>
      <c r="AH2016" s="54"/>
      <c r="AI2016" s="54"/>
      <c r="AJ2016" s="54"/>
      <c r="AK2016" s="54"/>
    </row>
    <row r="2017" spans="7:37" s="1" customFormat="1" ht="13.9" customHeight="1" x14ac:dyDescent="0.2"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  <c r="S2017" s="58"/>
      <c r="T2017" s="58"/>
      <c r="U2017" s="58"/>
      <c r="V2017" s="58"/>
      <c r="W2017" s="58"/>
      <c r="X2017" s="58"/>
      <c r="Y2017" s="58"/>
      <c r="Z2017" s="58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</row>
    <row r="2018" spans="7:37" s="1" customFormat="1" ht="13.9" customHeight="1" x14ac:dyDescent="0.2"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  <c r="S2018" s="58"/>
      <c r="T2018" s="58"/>
      <c r="U2018" s="58"/>
      <c r="V2018" s="58"/>
      <c r="W2018" s="58"/>
      <c r="X2018" s="58"/>
      <c r="Y2018" s="58"/>
      <c r="Z2018" s="58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</row>
    <row r="2019" spans="7:37" s="1" customFormat="1" ht="13.9" customHeight="1" x14ac:dyDescent="0.2"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  <c r="Y2019" s="58"/>
      <c r="Z2019" s="58"/>
      <c r="AA2019" s="54"/>
      <c r="AB2019" s="54"/>
      <c r="AC2019" s="54"/>
      <c r="AD2019" s="54"/>
      <c r="AE2019" s="54"/>
      <c r="AF2019" s="54"/>
      <c r="AG2019" s="54"/>
      <c r="AH2019" s="54"/>
      <c r="AI2019" s="54"/>
      <c r="AJ2019" s="54"/>
      <c r="AK2019" s="54"/>
    </row>
    <row r="2020" spans="7:37" s="1" customFormat="1" ht="13.9" customHeight="1" x14ac:dyDescent="0.2"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  <c r="S2020" s="58"/>
      <c r="T2020" s="58"/>
      <c r="U2020" s="58"/>
      <c r="V2020" s="58"/>
      <c r="W2020" s="58"/>
      <c r="X2020" s="58"/>
      <c r="Y2020" s="58"/>
      <c r="Z2020" s="58"/>
      <c r="AA2020" s="54"/>
      <c r="AB2020" s="54"/>
      <c r="AC2020" s="54"/>
      <c r="AD2020" s="54"/>
      <c r="AE2020" s="54"/>
      <c r="AF2020" s="54"/>
      <c r="AG2020" s="54"/>
      <c r="AH2020" s="54"/>
      <c r="AI2020" s="54"/>
      <c r="AJ2020" s="54"/>
      <c r="AK2020" s="54"/>
    </row>
    <row r="2021" spans="7:37" s="1" customFormat="1" ht="13.9" customHeight="1" x14ac:dyDescent="0.2"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  <c r="S2021" s="58"/>
      <c r="T2021" s="58"/>
      <c r="U2021" s="58"/>
      <c r="V2021" s="58"/>
      <c r="W2021" s="58"/>
      <c r="X2021" s="58"/>
      <c r="Y2021" s="58"/>
      <c r="Z2021" s="58"/>
      <c r="AA2021" s="54"/>
      <c r="AB2021" s="54"/>
      <c r="AC2021" s="54"/>
      <c r="AD2021" s="54"/>
      <c r="AE2021" s="54"/>
      <c r="AF2021" s="54"/>
      <c r="AG2021" s="54"/>
      <c r="AH2021" s="54"/>
      <c r="AI2021" s="54"/>
      <c r="AJ2021" s="54"/>
      <c r="AK2021" s="54"/>
    </row>
    <row r="2022" spans="7:37" s="1" customFormat="1" ht="13.9" customHeight="1" x14ac:dyDescent="0.2"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  <c r="S2022" s="58"/>
      <c r="T2022" s="58"/>
      <c r="U2022" s="58"/>
      <c r="V2022" s="58"/>
      <c r="W2022" s="58"/>
      <c r="X2022" s="58"/>
      <c r="Y2022" s="58"/>
      <c r="Z2022" s="58"/>
      <c r="AA2022" s="54"/>
      <c r="AB2022" s="54"/>
      <c r="AC2022" s="54"/>
      <c r="AD2022" s="54"/>
      <c r="AE2022" s="54"/>
      <c r="AF2022" s="54"/>
      <c r="AG2022" s="54"/>
      <c r="AH2022" s="54"/>
      <c r="AI2022" s="54"/>
      <c r="AJ2022" s="54"/>
      <c r="AK2022" s="54"/>
    </row>
    <row r="2023" spans="7:37" s="1" customFormat="1" ht="13.9" customHeight="1" x14ac:dyDescent="0.2"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  <c r="S2023" s="58"/>
      <c r="T2023" s="58"/>
      <c r="U2023" s="58"/>
      <c r="V2023" s="58"/>
      <c r="W2023" s="58"/>
      <c r="X2023" s="58"/>
      <c r="Y2023" s="58"/>
      <c r="Z2023" s="58"/>
      <c r="AA2023" s="54"/>
      <c r="AB2023" s="54"/>
      <c r="AC2023" s="54"/>
      <c r="AD2023" s="54"/>
      <c r="AE2023" s="54"/>
      <c r="AF2023" s="54"/>
      <c r="AG2023" s="54"/>
      <c r="AH2023" s="54"/>
      <c r="AI2023" s="54"/>
      <c r="AJ2023" s="54"/>
      <c r="AK2023" s="54"/>
    </row>
    <row r="2024" spans="7:37" s="1" customFormat="1" ht="13.9" customHeight="1" x14ac:dyDescent="0.2"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  <c r="S2024" s="58"/>
      <c r="T2024" s="58"/>
      <c r="U2024" s="58"/>
      <c r="V2024" s="58"/>
      <c r="W2024" s="58"/>
      <c r="X2024" s="58"/>
      <c r="Y2024" s="58"/>
      <c r="Z2024" s="58"/>
      <c r="AA2024" s="54"/>
      <c r="AB2024" s="54"/>
      <c r="AC2024" s="54"/>
      <c r="AD2024" s="54"/>
      <c r="AE2024" s="54"/>
      <c r="AF2024" s="54"/>
      <c r="AG2024" s="54"/>
      <c r="AH2024" s="54"/>
      <c r="AI2024" s="54"/>
      <c r="AJ2024" s="54"/>
      <c r="AK2024" s="54"/>
    </row>
    <row r="2025" spans="7:37" s="1" customFormat="1" ht="13.9" customHeight="1" x14ac:dyDescent="0.2"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  <c r="S2025" s="58"/>
      <c r="T2025" s="58"/>
      <c r="U2025" s="58"/>
      <c r="V2025" s="58"/>
      <c r="W2025" s="58"/>
      <c r="X2025" s="58"/>
      <c r="Y2025" s="58"/>
      <c r="Z2025" s="58"/>
      <c r="AA2025" s="54"/>
      <c r="AB2025" s="54"/>
      <c r="AC2025" s="54"/>
      <c r="AD2025" s="54"/>
      <c r="AE2025" s="54"/>
      <c r="AF2025" s="54"/>
      <c r="AG2025" s="54"/>
      <c r="AH2025" s="54"/>
      <c r="AI2025" s="54"/>
      <c r="AJ2025" s="54"/>
      <c r="AK2025" s="54"/>
    </row>
    <row r="2026" spans="7:37" s="1" customFormat="1" ht="13.9" customHeight="1" x14ac:dyDescent="0.2"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  <c r="S2026" s="58"/>
      <c r="T2026" s="58"/>
      <c r="U2026" s="58"/>
      <c r="V2026" s="58"/>
      <c r="W2026" s="58"/>
      <c r="X2026" s="58"/>
      <c r="Y2026" s="58"/>
      <c r="Z2026" s="58"/>
      <c r="AA2026" s="54"/>
      <c r="AB2026" s="54"/>
      <c r="AC2026" s="54"/>
      <c r="AD2026" s="54"/>
      <c r="AE2026" s="54"/>
      <c r="AF2026" s="54"/>
      <c r="AG2026" s="54"/>
      <c r="AH2026" s="54"/>
      <c r="AI2026" s="54"/>
      <c r="AJ2026" s="54"/>
      <c r="AK2026" s="54"/>
    </row>
    <row r="2027" spans="7:37" s="1" customFormat="1" ht="13.9" customHeight="1" x14ac:dyDescent="0.2"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  <c r="S2027" s="58"/>
      <c r="T2027" s="58"/>
      <c r="U2027" s="58"/>
      <c r="V2027" s="58"/>
      <c r="W2027" s="58"/>
      <c r="X2027" s="58"/>
      <c r="Y2027" s="58"/>
      <c r="Z2027" s="58"/>
      <c r="AA2027" s="54"/>
      <c r="AB2027" s="54"/>
      <c r="AC2027" s="54"/>
      <c r="AD2027" s="54"/>
      <c r="AE2027" s="54"/>
      <c r="AF2027" s="54"/>
      <c r="AG2027" s="54"/>
      <c r="AH2027" s="54"/>
      <c r="AI2027" s="54"/>
      <c r="AJ2027" s="54"/>
      <c r="AK2027" s="54"/>
    </row>
    <row r="2028" spans="7:37" s="1" customFormat="1" ht="13.9" customHeight="1" x14ac:dyDescent="0.2"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  <c r="S2028" s="58"/>
      <c r="T2028" s="58"/>
      <c r="U2028" s="58"/>
      <c r="V2028" s="58"/>
      <c r="W2028" s="58"/>
      <c r="X2028" s="58"/>
      <c r="Y2028" s="58"/>
      <c r="Z2028" s="58"/>
      <c r="AA2028" s="54"/>
      <c r="AB2028" s="54"/>
      <c r="AC2028" s="54"/>
      <c r="AD2028" s="54"/>
      <c r="AE2028" s="54"/>
      <c r="AF2028" s="54"/>
      <c r="AG2028" s="54"/>
      <c r="AH2028" s="54"/>
      <c r="AI2028" s="54"/>
      <c r="AJ2028" s="54"/>
      <c r="AK2028" s="54"/>
    </row>
    <row r="2029" spans="7:37" s="1" customFormat="1" ht="13.9" customHeight="1" x14ac:dyDescent="0.2"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  <c r="S2029" s="58"/>
      <c r="T2029" s="58"/>
      <c r="U2029" s="58"/>
      <c r="V2029" s="58"/>
      <c r="W2029" s="58"/>
      <c r="X2029" s="58"/>
      <c r="Y2029" s="58"/>
      <c r="Z2029" s="58"/>
      <c r="AA2029" s="54"/>
      <c r="AB2029" s="54"/>
      <c r="AC2029" s="54"/>
      <c r="AD2029" s="54"/>
      <c r="AE2029" s="54"/>
      <c r="AF2029" s="54"/>
      <c r="AG2029" s="54"/>
      <c r="AH2029" s="54"/>
      <c r="AI2029" s="54"/>
      <c r="AJ2029" s="54"/>
      <c r="AK2029" s="54"/>
    </row>
    <row r="2030" spans="7:37" s="1" customFormat="1" ht="13.9" customHeight="1" x14ac:dyDescent="0.2"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  <c r="S2030" s="58"/>
      <c r="T2030" s="58"/>
      <c r="U2030" s="58"/>
      <c r="V2030" s="58"/>
      <c r="W2030" s="58"/>
      <c r="X2030" s="58"/>
      <c r="Y2030" s="58"/>
      <c r="Z2030" s="58"/>
      <c r="AA2030" s="54"/>
      <c r="AB2030" s="54"/>
      <c r="AC2030" s="54"/>
      <c r="AD2030" s="54"/>
      <c r="AE2030" s="54"/>
      <c r="AF2030" s="54"/>
      <c r="AG2030" s="54"/>
      <c r="AH2030" s="54"/>
      <c r="AI2030" s="54"/>
      <c r="AJ2030" s="54"/>
      <c r="AK2030" s="54"/>
    </row>
    <row r="2031" spans="7:37" s="1" customFormat="1" ht="13.9" customHeight="1" x14ac:dyDescent="0.2"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58"/>
      <c r="W2031" s="58"/>
      <c r="X2031" s="58"/>
      <c r="Y2031" s="58"/>
      <c r="Z2031" s="58"/>
      <c r="AA2031" s="54"/>
      <c r="AB2031" s="54"/>
      <c r="AC2031" s="54"/>
      <c r="AD2031" s="54"/>
      <c r="AE2031" s="54"/>
      <c r="AF2031" s="54"/>
      <c r="AG2031" s="54"/>
      <c r="AH2031" s="54"/>
      <c r="AI2031" s="54"/>
      <c r="AJ2031" s="54"/>
      <c r="AK2031" s="54"/>
    </row>
    <row r="2032" spans="7:37" s="1" customFormat="1" ht="13.9" customHeight="1" x14ac:dyDescent="0.2"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  <c r="S2032" s="58"/>
      <c r="T2032" s="58"/>
      <c r="U2032" s="58"/>
      <c r="V2032" s="58"/>
      <c r="W2032" s="58"/>
      <c r="X2032" s="58"/>
      <c r="Y2032" s="58"/>
      <c r="Z2032" s="58"/>
      <c r="AA2032" s="54"/>
      <c r="AB2032" s="54"/>
      <c r="AC2032" s="54"/>
      <c r="AD2032" s="54"/>
      <c r="AE2032" s="54"/>
      <c r="AF2032" s="54"/>
      <c r="AG2032" s="54"/>
      <c r="AH2032" s="54"/>
      <c r="AI2032" s="54"/>
      <c r="AJ2032" s="54"/>
      <c r="AK2032" s="54"/>
    </row>
    <row r="2033" spans="7:37" s="1" customFormat="1" ht="13.9" customHeight="1" x14ac:dyDescent="0.2"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  <c r="S2033" s="58"/>
      <c r="T2033" s="58"/>
      <c r="U2033" s="58"/>
      <c r="V2033" s="58"/>
      <c r="W2033" s="58"/>
      <c r="X2033" s="58"/>
      <c r="Y2033" s="58"/>
      <c r="Z2033" s="58"/>
      <c r="AA2033" s="54"/>
      <c r="AB2033" s="54"/>
      <c r="AC2033" s="54"/>
      <c r="AD2033" s="54"/>
      <c r="AE2033" s="54"/>
      <c r="AF2033" s="54"/>
      <c r="AG2033" s="54"/>
      <c r="AH2033" s="54"/>
      <c r="AI2033" s="54"/>
      <c r="AJ2033" s="54"/>
      <c r="AK2033" s="54"/>
    </row>
    <row r="2034" spans="7:37" s="1" customFormat="1" ht="13.9" customHeight="1" x14ac:dyDescent="0.2"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  <c r="S2034" s="58"/>
      <c r="T2034" s="58"/>
      <c r="U2034" s="58"/>
      <c r="V2034" s="58"/>
      <c r="W2034" s="58"/>
      <c r="X2034" s="58"/>
      <c r="Y2034" s="58"/>
      <c r="Z2034" s="58"/>
      <c r="AA2034" s="54"/>
      <c r="AB2034" s="54"/>
      <c r="AC2034" s="54"/>
      <c r="AD2034" s="54"/>
      <c r="AE2034" s="54"/>
      <c r="AF2034" s="54"/>
      <c r="AG2034" s="54"/>
      <c r="AH2034" s="54"/>
      <c r="AI2034" s="54"/>
      <c r="AJ2034" s="54"/>
      <c r="AK2034" s="54"/>
    </row>
    <row r="2035" spans="7:37" s="1" customFormat="1" ht="13.9" customHeight="1" x14ac:dyDescent="0.2"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  <c r="S2035" s="58"/>
      <c r="T2035" s="58"/>
      <c r="U2035" s="58"/>
      <c r="V2035" s="58"/>
      <c r="W2035" s="58"/>
      <c r="X2035" s="58"/>
      <c r="Y2035" s="58"/>
      <c r="Z2035" s="58"/>
      <c r="AA2035" s="54"/>
      <c r="AB2035" s="54"/>
      <c r="AC2035" s="54"/>
      <c r="AD2035" s="54"/>
      <c r="AE2035" s="54"/>
      <c r="AF2035" s="54"/>
      <c r="AG2035" s="54"/>
      <c r="AH2035" s="54"/>
      <c r="AI2035" s="54"/>
      <c r="AJ2035" s="54"/>
      <c r="AK2035" s="54"/>
    </row>
    <row r="2036" spans="7:37" s="1" customFormat="1" ht="13.9" customHeight="1" x14ac:dyDescent="0.2"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  <c r="S2036" s="58"/>
      <c r="T2036" s="58"/>
      <c r="U2036" s="58"/>
      <c r="V2036" s="58"/>
      <c r="W2036" s="58"/>
      <c r="X2036" s="58"/>
      <c r="Y2036" s="58"/>
      <c r="Z2036" s="58"/>
      <c r="AA2036" s="54"/>
      <c r="AB2036" s="54"/>
      <c r="AC2036" s="54"/>
      <c r="AD2036" s="54"/>
      <c r="AE2036" s="54"/>
      <c r="AF2036" s="54"/>
      <c r="AG2036" s="54"/>
      <c r="AH2036" s="54"/>
      <c r="AI2036" s="54"/>
      <c r="AJ2036" s="54"/>
      <c r="AK2036" s="54"/>
    </row>
    <row r="2037" spans="7:37" s="1" customFormat="1" ht="13.9" customHeight="1" x14ac:dyDescent="0.2"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  <c r="S2037" s="58"/>
      <c r="T2037" s="58"/>
      <c r="U2037" s="58"/>
      <c r="V2037" s="58"/>
      <c r="W2037" s="58"/>
      <c r="X2037" s="58"/>
      <c r="Y2037" s="58"/>
      <c r="Z2037" s="58"/>
      <c r="AA2037" s="54"/>
      <c r="AB2037" s="54"/>
      <c r="AC2037" s="54"/>
      <c r="AD2037" s="54"/>
      <c r="AE2037" s="54"/>
      <c r="AF2037" s="54"/>
      <c r="AG2037" s="54"/>
      <c r="AH2037" s="54"/>
      <c r="AI2037" s="54"/>
      <c r="AJ2037" s="54"/>
      <c r="AK2037" s="54"/>
    </row>
    <row r="2038" spans="7:37" s="1" customFormat="1" ht="13.9" customHeight="1" x14ac:dyDescent="0.2"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  <c r="S2038" s="58"/>
      <c r="T2038" s="58"/>
      <c r="U2038" s="58"/>
      <c r="V2038" s="58"/>
      <c r="W2038" s="58"/>
      <c r="X2038" s="58"/>
      <c r="Y2038" s="58"/>
      <c r="Z2038" s="58"/>
      <c r="AA2038" s="54"/>
      <c r="AB2038" s="54"/>
      <c r="AC2038" s="54"/>
      <c r="AD2038" s="54"/>
      <c r="AE2038" s="54"/>
      <c r="AF2038" s="54"/>
      <c r="AG2038" s="54"/>
      <c r="AH2038" s="54"/>
      <c r="AI2038" s="54"/>
      <c r="AJ2038" s="54"/>
      <c r="AK2038" s="54"/>
    </row>
    <row r="2039" spans="7:37" s="1" customFormat="1" ht="13.9" customHeight="1" x14ac:dyDescent="0.2"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  <c r="S2039" s="58"/>
      <c r="T2039" s="58"/>
      <c r="U2039" s="58"/>
      <c r="V2039" s="58"/>
      <c r="W2039" s="58"/>
      <c r="X2039" s="58"/>
      <c r="Y2039" s="58"/>
      <c r="Z2039" s="58"/>
      <c r="AA2039" s="54"/>
      <c r="AB2039" s="54"/>
      <c r="AC2039" s="54"/>
      <c r="AD2039" s="54"/>
      <c r="AE2039" s="54"/>
      <c r="AF2039" s="54"/>
      <c r="AG2039" s="54"/>
      <c r="AH2039" s="54"/>
      <c r="AI2039" s="54"/>
      <c r="AJ2039" s="54"/>
      <c r="AK2039" s="54"/>
    </row>
    <row r="2040" spans="7:37" s="1" customFormat="1" ht="13.9" customHeight="1" x14ac:dyDescent="0.2"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  <c r="S2040" s="58"/>
      <c r="T2040" s="58"/>
      <c r="U2040" s="58"/>
      <c r="V2040" s="58"/>
      <c r="W2040" s="58"/>
      <c r="X2040" s="58"/>
      <c r="Y2040" s="58"/>
      <c r="Z2040" s="58"/>
      <c r="AA2040" s="54"/>
      <c r="AB2040" s="54"/>
      <c r="AC2040" s="54"/>
      <c r="AD2040" s="54"/>
      <c r="AE2040" s="54"/>
      <c r="AF2040" s="54"/>
      <c r="AG2040" s="54"/>
      <c r="AH2040" s="54"/>
      <c r="AI2040" s="54"/>
      <c r="AJ2040" s="54"/>
      <c r="AK2040" s="54"/>
    </row>
    <row r="2041" spans="7:37" s="1" customFormat="1" ht="13.9" customHeight="1" x14ac:dyDescent="0.2"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  <c r="S2041" s="58"/>
      <c r="T2041" s="58"/>
      <c r="U2041" s="58"/>
      <c r="V2041" s="58"/>
      <c r="W2041" s="58"/>
      <c r="X2041" s="58"/>
      <c r="Y2041" s="58"/>
      <c r="Z2041" s="58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</row>
    <row r="2042" spans="7:37" s="1" customFormat="1" ht="13.9" customHeight="1" x14ac:dyDescent="0.2"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  <c r="S2042" s="58"/>
      <c r="T2042" s="58"/>
      <c r="U2042" s="58"/>
      <c r="V2042" s="58"/>
      <c r="W2042" s="58"/>
      <c r="X2042" s="58"/>
      <c r="Y2042" s="58"/>
      <c r="Z2042" s="58"/>
      <c r="AA2042" s="54"/>
      <c r="AB2042" s="54"/>
      <c r="AC2042" s="54"/>
      <c r="AD2042" s="54"/>
      <c r="AE2042" s="54"/>
      <c r="AF2042" s="54"/>
      <c r="AG2042" s="54"/>
      <c r="AH2042" s="54"/>
      <c r="AI2042" s="54"/>
      <c r="AJ2042" s="54"/>
      <c r="AK2042" s="54"/>
    </row>
    <row r="2043" spans="7:37" s="1" customFormat="1" ht="13.9" customHeight="1" x14ac:dyDescent="0.2"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  <c r="S2043" s="58"/>
      <c r="T2043" s="58"/>
      <c r="U2043" s="58"/>
      <c r="V2043" s="58"/>
      <c r="W2043" s="58"/>
      <c r="X2043" s="58"/>
      <c r="Y2043" s="58"/>
      <c r="Z2043" s="58"/>
      <c r="AA2043" s="54"/>
      <c r="AB2043" s="54"/>
      <c r="AC2043" s="54"/>
      <c r="AD2043" s="54"/>
      <c r="AE2043" s="54"/>
      <c r="AF2043" s="54"/>
      <c r="AG2043" s="54"/>
      <c r="AH2043" s="54"/>
      <c r="AI2043" s="54"/>
      <c r="AJ2043" s="54"/>
      <c r="AK2043" s="54"/>
    </row>
    <row r="2044" spans="7:37" s="1" customFormat="1" ht="13.9" customHeight="1" x14ac:dyDescent="0.2"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  <c r="S2044" s="58"/>
      <c r="T2044" s="58"/>
      <c r="U2044" s="58"/>
      <c r="V2044" s="58"/>
      <c r="W2044" s="58"/>
      <c r="X2044" s="58"/>
      <c r="Y2044" s="58"/>
      <c r="Z2044" s="58"/>
      <c r="AA2044" s="54"/>
      <c r="AB2044" s="54"/>
      <c r="AC2044" s="54"/>
      <c r="AD2044" s="54"/>
      <c r="AE2044" s="54"/>
      <c r="AF2044" s="54"/>
      <c r="AG2044" s="54"/>
      <c r="AH2044" s="54"/>
      <c r="AI2044" s="54"/>
      <c r="AJ2044" s="54"/>
      <c r="AK2044" s="54"/>
    </row>
    <row r="2045" spans="7:37" s="1" customFormat="1" ht="13.9" customHeight="1" x14ac:dyDescent="0.2"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  <c r="S2045" s="58"/>
      <c r="T2045" s="58"/>
      <c r="U2045" s="58"/>
      <c r="V2045" s="58"/>
      <c r="W2045" s="58"/>
      <c r="X2045" s="58"/>
      <c r="Y2045" s="58"/>
      <c r="Z2045" s="58"/>
      <c r="AA2045" s="54"/>
      <c r="AB2045" s="54"/>
      <c r="AC2045" s="54"/>
      <c r="AD2045" s="54"/>
      <c r="AE2045" s="54"/>
      <c r="AF2045" s="54"/>
      <c r="AG2045" s="54"/>
      <c r="AH2045" s="54"/>
      <c r="AI2045" s="54"/>
      <c r="AJ2045" s="54"/>
      <c r="AK2045" s="54"/>
    </row>
    <row r="2046" spans="7:37" s="1" customFormat="1" ht="13.9" customHeight="1" x14ac:dyDescent="0.2"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  <c r="S2046" s="58"/>
      <c r="T2046" s="58"/>
      <c r="U2046" s="58"/>
      <c r="V2046" s="58"/>
      <c r="W2046" s="58"/>
      <c r="X2046" s="58"/>
      <c r="Y2046" s="58"/>
      <c r="Z2046" s="58"/>
      <c r="AA2046" s="54"/>
      <c r="AB2046" s="54"/>
      <c r="AC2046" s="54"/>
      <c r="AD2046" s="54"/>
      <c r="AE2046" s="54"/>
      <c r="AF2046" s="54"/>
      <c r="AG2046" s="54"/>
      <c r="AH2046" s="54"/>
      <c r="AI2046" s="54"/>
      <c r="AJ2046" s="54"/>
      <c r="AK2046" s="54"/>
    </row>
    <row r="2047" spans="7:37" s="1" customFormat="1" ht="13.9" customHeight="1" x14ac:dyDescent="0.2"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  <c r="Y2047" s="58"/>
      <c r="Z2047" s="58"/>
      <c r="AA2047" s="54"/>
      <c r="AB2047" s="54"/>
      <c r="AC2047" s="54"/>
      <c r="AD2047" s="54"/>
      <c r="AE2047" s="54"/>
      <c r="AF2047" s="54"/>
      <c r="AG2047" s="54"/>
      <c r="AH2047" s="54"/>
      <c r="AI2047" s="54"/>
      <c r="AJ2047" s="54"/>
      <c r="AK2047" s="54"/>
    </row>
    <row r="2048" spans="7:37" s="1" customFormat="1" ht="13.9" customHeight="1" x14ac:dyDescent="0.2"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  <c r="S2048" s="58"/>
      <c r="T2048" s="58"/>
      <c r="U2048" s="58"/>
      <c r="V2048" s="58"/>
      <c r="W2048" s="58"/>
      <c r="X2048" s="58"/>
      <c r="Y2048" s="58"/>
      <c r="Z2048" s="58"/>
      <c r="AA2048" s="54"/>
      <c r="AB2048" s="54"/>
      <c r="AC2048" s="54"/>
      <c r="AD2048" s="54"/>
      <c r="AE2048" s="54"/>
      <c r="AF2048" s="54"/>
      <c r="AG2048" s="54"/>
      <c r="AH2048" s="54"/>
      <c r="AI2048" s="54"/>
      <c r="AJ2048" s="54"/>
      <c r="AK2048" s="54"/>
    </row>
    <row r="2049" spans="7:37" s="1" customFormat="1" ht="13.9" customHeight="1" x14ac:dyDescent="0.2"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  <c r="S2049" s="58"/>
      <c r="T2049" s="58"/>
      <c r="U2049" s="58"/>
      <c r="V2049" s="58"/>
      <c r="W2049" s="58"/>
      <c r="X2049" s="58"/>
      <c r="Y2049" s="58"/>
      <c r="Z2049" s="58"/>
      <c r="AA2049" s="54"/>
      <c r="AB2049" s="54"/>
      <c r="AC2049" s="54"/>
      <c r="AD2049" s="54"/>
      <c r="AE2049" s="54"/>
      <c r="AF2049" s="54"/>
      <c r="AG2049" s="54"/>
      <c r="AH2049" s="54"/>
      <c r="AI2049" s="54"/>
      <c r="AJ2049" s="54"/>
      <c r="AK2049" s="54"/>
    </row>
    <row r="2050" spans="7:37" s="1" customFormat="1" ht="13.9" customHeight="1" x14ac:dyDescent="0.2"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  <c r="S2050" s="58"/>
      <c r="T2050" s="58"/>
      <c r="U2050" s="58"/>
      <c r="V2050" s="58"/>
      <c r="W2050" s="58"/>
      <c r="X2050" s="58"/>
      <c r="Y2050" s="58"/>
      <c r="Z2050" s="58"/>
      <c r="AA2050" s="54"/>
      <c r="AB2050" s="54"/>
      <c r="AC2050" s="54"/>
      <c r="AD2050" s="54"/>
      <c r="AE2050" s="54"/>
      <c r="AF2050" s="54"/>
      <c r="AG2050" s="54"/>
      <c r="AH2050" s="54"/>
      <c r="AI2050" s="54"/>
      <c r="AJ2050" s="54"/>
      <c r="AK2050" s="54"/>
    </row>
    <row r="2051" spans="7:37" s="1" customFormat="1" ht="13.9" customHeight="1" x14ac:dyDescent="0.2"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  <c r="S2051" s="58"/>
      <c r="T2051" s="58"/>
      <c r="U2051" s="58"/>
      <c r="V2051" s="58"/>
      <c r="W2051" s="58"/>
      <c r="X2051" s="58"/>
      <c r="Y2051" s="58"/>
      <c r="Z2051" s="58"/>
      <c r="AA2051" s="54"/>
      <c r="AB2051" s="54"/>
      <c r="AC2051" s="54"/>
      <c r="AD2051" s="54"/>
      <c r="AE2051" s="54"/>
      <c r="AF2051" s="54"/>
      <c r="AG2051" s="54"/>
      <c r="AH2051" s="54"/>
      <c r="AI2051" s="54"/>
      <c r="AJ2051" s="54"/>
      <c r="AK2051" s="54"/>
    </row>
    <row r="2052" spans="7:37" s="1" customFormat="1" ht="13.9" customHeight="1" x14ac:dyDescent="0.2"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  <c r="S2052" s="58"/>
      <c r="T2052" s="58"/>
      <c r="U2052" s="58"/>
      <c r="V2052" s="58"/>
      <c r="W2052" s="58"/>
      <c r="X2052" s="58"/>
      <c r="Y2052" s="58"/>
      <c r="Z2052" s="58"/>
      <c r="AA2052" s="54"/>
      <c r="AB2052" s="54"/>
      <c r="AC2052" s="54"/>
      <c r="AD2052" s="54"/>
      <c r="AE2052" s="54"/>
      <c r="AF2052" s="54"/>
      <c r="AG2052" s="54"/>
      <c r="AH2052" s="54"/>
      <c r="AI2052" s="54"/>
      <c r="AJ2052" s="54"/>
      <c r="AK2052" s="54"/>
    </row>
    <row r="2053" spans="7:37" s="1" customFormat="1" ht="13.9" customHeight="1" x14ac:dyDescent="0.2"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  <c r="S2053" s="58"/>
      <c r="T2053" s="58"/>
      <c r="U2053" s="58"/>
      <c r="V2053" s="58"/>
      <c r="W2053" s="58"/>
      <c r="X2053" s="58"/>
      <c r="Y2053" s="58"/>
      <c r="Z2053" s="58"/>
      <c r="AA2053" s="54"/>
      <c r="AB2053" s="54"/>
      <c r="AC2053" s="54"/>
      <c r="AD2053" s="54"/>
      <c r="AE2053" s="54"/>
      <c r="AF2053" s="54"/>
      <c r="AG2053" s="54"/>
      <c r="AH2053" s="54"/>
      <c r="AI2053" s="54"/>
      <c r="AJ2053" s="54"/>
      <c r="AK2053" s="54"/>
    </row>
    <row r="2054" spans="7:37" s="1" customFormat="1" ht="13.9" customHeight="1" x14ac:dyDescent="0.2"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  <c r="S2054" s="58"/>
      <c r="T2054" s="58"/>
      <c r="U2054" s="58"/>
      <c r="V2054" s="58"/>
      <c r="W2054" s="58"/>
      <c r="X2054" s="58"/>
      <c r="Y2054" s="58"/>
      <c r="Z2054" s="58"/>
      <c r="AA2054" s="54"/>
      <c r="AB2054" s="54"/>
      <c r="AC2054" s="54"/>
      <c r="AD2054" s="54"/>
      <c r="AE2054" s="54"/>
      <c r="AF2054" s="54"/>
      <c r="AG2054" s="54"/>
      <c r="AH2054" s="54"/>
      <c r="AI2054" s="54"/>
      <c r="AJ2054" s="54"/>
      <c r="AK2054" s="54"/>
    </row>
    <row r="2055" spans="7:37" s="1" customFormat="1" ht="13.9" customHeight="1" x14ac:dyDescent="0.2"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  <c r="S2055" s="58"/>
      <c r="T2055" s="58"/>
      <c r="U2055" s="58"/>
      <c r="V2055" s="58"/>
      <c r="W2055" s="58"/>
      <c r="X2055" s="58"/>
      <c r="Y2055" s="58"/>
      <c r="Z2055" s="58"/>
      <c r="AA2055" s="54"/>
      <c r="AB2055" s="54"/>
      <c r="AC2055" s="54"/>
      <c r="AD2055" s="54"/>
      <c r="AE2055" s="54"/>
      <c r="AF2055" s="54"/>
      <c r="AG2055" s="54"/>
      <c r="AH2055" s="54"/>
      <c r="AI2055" s="54"/>
      <c r="AJ2055" s="54"/>
      <c r="AK2055" s="54"/>
    </row>
    <row r="2056" spans="7:37" s="1" customFormat="1" ht="13.9" customHeight="1" x14ac:dyDescent="0.2"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  <c r="S2056" s="58"/>
      <c r="T2056" s="58"/>
      <c r="U2056" s="58"/>
      <c r="V2056" s="58"/>
      <c r="W2056" s="58"/>
      <c r="X2056" s="58"/>
      <c r="Y2056" s="58"/>
      <c r="Z2056" s="58"/>
      <c r="AA2056" s="54"/>
      <c r="AB2056" s="54"/>
      <c r="AC2056" s="54"/>
      <c r="AD2056" s="54"/>
      <c r="AE2056" s="54"/>
      <c r="AF2056" s="54"/>
      <c r="AG2056" s="54"/>
      <c r="AH2056" s="54"/>
      <c r="AI2056" s="54"/>
      <c r="AJ2056" s="54"/>
      <c r="AK2056" s="54"/>
    </row>
    <row r="2057" spans="7:37" s="1" customFormat="1" ht="13.9" customHeight="1" x14ac:dyDescent="0.2"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  <c r="S2057" s="58"/>
      <c r="T2057" s="58"/>
      <c r="U2057" s="58"/>
      <c r="V2057" s="58"/>
      <c r="W2057" s="58"/>
      <c r="X2057" s="58"/>
      <c r="Y2057" s="58"/>
      <c r="Z2057" s="58"/>
      <c r="AA2057" s="54"/>
      <c r="AB2057" s="54"/>
      <c r="AC2057" s="54"/>
      <c r="AD2057" s="54"/>
      <c r="AE2057" s="54"/>
      <c r="AF2057" s="54"/>
      <c r="AG2057" s="54"/>
      <c r="AH2057" s="54"/>
      <c r="AI2057" s="54"/>
      <c r="AJ2057" s="54"/>
      <c r="AK2057" s="54"/>
    </row>
    <row r="2058" spans="7:37" s="1" customFormat="1" ht="13.9" customHeight="1" x14ac:dyDescent="0.2"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  <c r="S2058" s="58"/>
      <c r="T2058" s="58"/>
      <c r="U2058" s="58"/>
      <c r="V2058" s="58"/>
      <c r="W2058" s="58"/>
      <c r="X2058" s="58"/>
      <c r="Y2058" s="58"/>
      <c r="Z2058" s="58"/>
      <c r="AA2058" s="54"/>
      <c r="AB2058" s="54"/>
      <c r="AC2058" s="54"/>
      <c r="AD2058" s="54"/>
      <c r="AE2058" s="54"/>
      <c r="AF2058" s="54"/>
      <c r="AG2058" s="54"/>
      <c r="AH2058" s="54"/>
      <c r="AI2058" s="54"/>
      <c r="AJ2058" s="54"/>
      <c r="AK2058" s="54"/>
    </row>
    <row r="2059" spans="7:37" s="1" customFormat="1" ht="13.9" customHeight="1" x14ac:dyDescent="0.2"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  <c r="S2059" s="58"/>
      <c r="T2059" s="58"/>
      <c r="U2059" s="58"/>
      <c r="V2059" s="58"/>
      <c r="W2059" s="58"/>
      <c r="X2059" s="58"/>
      <c r="Y2059" s="58"/>
      <c r="Z2059" s="58"/>
      <c r="AA2059" s="54"/>
      <c r="AB2059" s="54"/>
      <c r="AC2059" s="54"/>
      <c r="AD2059" s="54"/>
      <c r="AE2059" s="54"/>
      <c r="AF2059" s="54"/>
      <c r="AG2059" s="54"/>
      <c r="AH2059" s="54"/>
      <c r="AI2059" s="54"/>
      <c r="AJ2059" s="54"/>
      <c r="AK2059" s="54"/>
    </row>
    <row r="2060" spans="7:37" s="1" customFormat="1" ht="13.9" customHeight="1" x14ac:dyDescent="0.2"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  <c r="S2060" s="58"/>
      <c r="T2060" s="58"/>
      <c r="U2060" s="58"/>
      <c r="V2060" s="58"/>
      <c r="W2060" s="58"/>
      <c r="X2060" s="58"/>
      <c r="Y2060" s="58"/>
      <c r="Z2060" s="58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</row>
    <row r="2061" spans="7:37" s="1" customFormat="1" ht="13.9" customHeight="1" x14ac:dyDescent="0.2"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  <c r="S2061" s="58"/>
      <c r="T2061" s="58"/>
      <c r="U2061" s="58"/>
      <c r="V2061" s="58"/>
      <c r="W2061" s="58"/>
      <c r="X2061" s="58"/>
      <c r="Y2061" s="58"/>
      <c r="Z2061" s="58"/>
      <c r="AA2061" s="54"/>
      <c r="AB2061" s="54"/>
      <c r="AC2061" s="54"/>
      <c r="AD2061" s="54"/>
      <c r="AE2061" s="54"/>
      <c r="AF2061" s="54"/>
      <c r="AG2061" s="54"/>
      <c r="AH2061" s="54"/>
      <c r="AI2061" s="54"/>
      <c r="AJ2061" s="54"/>
      <c r="AK2061" s="54"/>
    </row>
    <row r="2062" spans="7:37" s="1" customFormat="1" ht="13.9" customHeight="1" x14ac:dyDescent="0.2"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  <c r="S2062" s="58"/>
      <c r="T2062" s="58"/>
      <c r="U2062" s="58"/>
      <c r="V2062" s="58"/>
      <c r="W2062" s="58"/>
      <c r="X2062" s="58"/>
      <c r="Y2062" s="58"/>
      <c r="Z2062" s="58"/>
      <c r="AA2062" s="54"/>
      <c r="AB2062" s="54"/>
      <c r="AC2062" s="54"/>
      <c r="AD2062" s="54"/>
      <c r="AE2062" s="54"/>
      <c r="AF2062" s="54"/>
      <c r="AG2062" s="54"/>
      <c r="AH2062" s="54"/>
      <c r="AI2062" s="54"/>
      <c r="AJ2062" s="54"/>
      <c r="AK2062" s="54"/>
    </row>
    <row r="2063" spans="7:37" s="1" customFormat="1" ht="13.9" customHeight="1" x14ac:dyDescent="0.2"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  <c r="S2063" s="58"/>
      <c r="T2063" s="58"/>
      <c r="U2063" s="58"/>
      <c r="V2063" s="58"/>
      <c r="W2063" s="58"/>
      <c r="X2063" s="58"/>
      <c r="Y2063" s="58"/>
      <c r="Z2063" s="58"/>
      <c r="AA2063" s="54"/>
      <c r="AB2063" s="54"/>
      <c r="AC2063" s="54"/>
      <c r="AD2063" s="54"/>
      <c r="AE2063" s="54"/>
      <c r="AF2063" s="54"/>
      <c r="AG2063" s="54"/>
      <c r="AH2063" s="54"/>
      <c r="AI2063" s="54"/>
      <c r="AJ2063" s="54"/>
      <c r="AK2063" s="54"/>
    </row>
    <row r="2064" spans="7:37" s="1" customFormat="1" ht="13.9" customHeight="1" x14ac:dyDescent="0.2"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  <c r="S2064" s="58"/>
      <c r="T2064" s="58"/>
      <c r="U2064" s="58"/>
      <c r="V2064" s="58"/>
      <c r="W2064" s="58"/>
      <c r="X2064" s="58"/>
      <c r="Y2064" s="58"/>
      <c r="Z2064" s="58"/>
      <c r="AA2064" s="54"/>
      <c r="AB2064" s="54"/>
      <c r="AC2064" s="54"/>
      <c r="AD2064" s="54"/>
      <c r="AE2064" s="54"/>
      <c r="AF2064" s="54"/>
      <c r="AG2064" s="54"/>
      <c r="AH2064" s="54"/>
      <c r="AI2064" s="54"/>
      <c r="AJ2064" s="54"/>
      <c r="AK2064" s="54"/>
    </row>
    <row r="2065" spans="7:37" s="1" customFormat="1" ht="13.9" customHeight="1" x14ac:dyDescent="0.2"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  <c r="S2065" s="58"/>
      <c r="T2065" s="58"/>
      <c r="U2065" s="58"/>
      <c r="V2065" s="58"/>
      <c r="W2065" s="58"/>
      <c r="X2065" s="58"/>
      <c r="Y2065" s="58"/>
      <c r="Z2065" s="58"/>
      <c r="AA2065" s="54"/>
      <c r="AB2065" s="54"/>
      <c r="AC2065" s="54"/>
      <c r="AD2065" s="54"/>
      <c r="AE2065" s="54"/>
      <c r="AF2065" s="54"/>
      <c r="AG2065" s="54"/>
      <c r="AH2065" s="54"/>
      <c r="AI2065" s="54"/>
      <c r="AJ2065" s="54"/>
      <c r="AK2065" s="54"/>
    </row>
    <row r="2066" spans="7:37" s="1" customFormat="1" ht="13.9" customHeight="1" x14ac:dyDescent="0.2"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  <c r="S2066" s="58"/>
      <c r="T2066" s="58"/>
      <c r="U2066" s="58"/>
      <c r="V2066" s="58"/>
      <c r="W2066" s="58"/>
      <c r="X2066" s="58"/>
      <c r="Y2066" s="58"/>
      <c r="Z2066" s="58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</row>
    <row r="2067" spans="7:37" s="1" customFormat="1" ht="13.9" customHeight="1" x14ac:dyDescent="0.2"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  <c r="S2067" s="58"/>
      <c r="T2067" s="58"/>
      <c r="U2067" s="58"/>
      <c r="V2067" s="58"/>
      <c r="W2067" s="58"/>
      <c r="X2067" s="58"/>
      <c r="Y2067" s="58"/>
      <c r="Z2067" s="58"/>
      <c r="AA2067" s="54"/>
      <c r="AB2067" s="54"/>
      <c r="AC2067" s="54"/>
      <c r="AD2067" s="54"/>
      <c r="AE2067" s="54"/>
      <c r="AF2067" s="54"/>
      <c r="AG2067" s="54"/>
      <c r="AH2067" s="54"/>
      <c r="AI2067" s="54"/>
      <c r="AJ2067" s="54"/>
      <c r="AK2067" s="54"/>
    </row>
    <row r="2068" spans="7:37" s="1" customFormat="1" ht="13.9" customHeight="1" x14ac:dyDescent="0.2"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  <c r="S2068" s="58"/>
      <c r="T2068" s="58"/>
      <c r="U2068" s="58"/>
      <c r="V2068" s="58"/>
      <c r="W2068" s="58"/>
      <c r="X2068" s="58"/>
      <c r="Y2068" s="58"/>
      <c r="Z2068" s="58"/>
      <c r="AA2068" s="54"/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</row>
    <row r="2069" spans="7:37" s="1" customFormat="1" ht="13.9" customHeight="1" x14ac:dyDescent="0.2"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  <c r="S2069" s="58"/>
      <c r="T2069" s="58"/>
      <c r="U2069" s="58"/>
      <c r="V2069" s="58"/>
      <c r="W2069" s="58"/>
      <c r="X2069" s="58"/>
      <c r="Y2069" s="58"/>
      <c r="Z2069" s="58"/>
      <c r="AA2069" s="54"/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</row>
    <row r="2070" spans="7:37" s="1" customFormat="1" ht="13.9" customHeight="1" x14ac:dyDescent="0.2"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  <c r="S2070" s="58"/>
      <c r="T2070" s="58"/>
      <c r="U2070" s="58"/>
      <c r="V2070" s="58"/>
      <c r="W2070" s="58"/>
      <c r="X2070" s="58"/>
      <c r="Y2070" s="58"/>
      <c r="Z2070" s="58"/>
      <c r="AA2070" s="54"/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</row>
    <row r="2071" spans="7:37" s="1" customFormat="1" ht="13.9" customHeight="1" x14ac:dyDescent="0.2"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  <c r="S2071" s="58"/>
      <c r="T2071" s="58"/>
      <c r="U2071" s="58"/>
      <c r="V2071" s="58"/>
      <c r="W2071" s="58"/>
      <c r="X2071" s="58"/>
      <c r="Y2071" s="58"/>
      <c r="Z2071" s="58"/>
      <c r="AA2071" s="54"/>
      <c r="AB2071" s="54"/>
      <c r="AC2071" s="54"/>
      <c r="AD2071" s="54"/>
      <c r="AE2071" s="54"/>
      <c r="AF2071" s="54"/>
      <c r="AG2071" s="54"/>
      <c r="AH2071" s="54"/>
      <c r="AI2071" s="54"/>
      <c r="AJ2071" s="54"/>
      <c r="AK2071" s="54"/>
    </row>
    <row r="2072" spans="7:37" s="1" customFormat="1" ht="13.9" customHeight="1" x14ac:dyDescent="0.2"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  <c r="S2072" s="58"/>
      <c r="T2072" s="58"/>
      <c r="U2072" s="58"/>
      <c r="V2072" s="58"/>
      <c r="W2072" s="58"/>
      <c r="X2072" s="58"/>
      <c r="Y2072" s="58"/>
      <c r="Z2072" s="58"/>
      <c r="AA2072" s="54"/>
      <c r="AB2072" s="54"/>
      <c r="AC2072" s="54"/>
      <c r="AD2072" s="54"/>
      <c r="AE2072" s="54"/>
      <c r="AF2072" s="54"/>
      <c r="AG2072" s="54"/>
      <c r="AH2072" s="54"/>
      <c r="AI2072" s="54"/>
      <c r="AJ2072" s="54"/>
      <c r="AK2072" s="54"/>
    </row>
    <row r="2073" spans="7:37" s="1" customFormat="1" ht="13.9" customHeight="1" x14ac:dyDescent="0.2"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  <c r="S2073" s="58"/>
      <c r="T2073" s="58"/>
      <c r="U2073" s="58"/>
      <c r="V2073" s="58"/>
      <c r="W2073" s="58"/>
      <c r="X2073" s="58"/>
      <c r="Y2073" s="58"/>
      <c r="Z2073" s="58"/>
      <c r="AA2073" s="54"/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</row>
    <row r="2074" spans="7:37" s="1" customFormat="1" ht="13.9" customHeight="1" x14ac:dyDescent="0.2"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  <c r="S2074" s="58"/>
      <c r="T2074" s="58"/>
      <c r="U2074" s="58"/>
      <c r="V2074" s="58"/>
      <c r="W2074" s="58"/>
      <c r="X2074" s="58"/>
      <c r="Y2074" s="58"/>
      <c r="Z2074" s="58"/>
      <c r="AA2074" s="54"/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</row>
    <row r="2075" spans="7:37" s="1" customFormat="1" ht="13.9" customHeight="1" x14ac:dyDescent="0.2"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  <c r="S2075" s="58"/>
      <c r="T2075" s="58"/>
      <c r="U2075" s="58"/>
      <c r="V2075" s="58"/>
      <c r="W2075" s="58"/>
      <c r="X2075" s="58"/>
      <c r="Y2075" s="58"/>
      <c r="Z2075" s="58"/>
      <c r="AA2075" s="54"/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</row>
    <row r="2076" spans="7:37" s="1" customFormat="1" ht="13.9" customHeight="1" x14ac:dyDescent="0.2"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  <c r="S2076" s="58"/>
      <c r="T2076" s="58"/>
      <c r="U2076" s="58"/>
      <c r="V2076" s="58"/>
      <c r="W2076" s="58"/>
      <c r="X2076" s="58"/>
      <c r="Y2076" s="58"/>
      <c r="Z2076" s="58"/>
      <c r="AA2076" s="54"/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</row>
    <row r="2077" spans="7:37" s="1" customFormat="1" ht="13.9" customHeight="1" x14ac:dyDescent="0.2"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  <c r="S2077" s="58"/>
      <c r="T2077" s="58"/>
      <c r="U2077" s="58"/>
      <c r="V2077" s="58"/>
      <c r="W2077" s="58"/>
      <c r="X2077" s="58"/>
      <c r="Y2077" s="58"/>
      <c r="Z2077" s="58"/>
      <c r="AA2077" s="54"/>
      <c r="AB2077" s="54"/>
      <c r="AC2077" s="54"/>
      <c r="AD2077" s="54"/>
      <c r="AE2077" s="54"/>
      <c r="AF2077" s="54"/>
      <c r="AG2077" s="54"/>
      <c r="AH2077" s="54"/>
      <c r="AI2077" s="54"/>
      <c r="AJ2077" s="54"/>
      <c r="AK2077" s="54"/>
    </row>
    <row r="2078" spans="7:37" s="1" customFormat="1" ht="13.9" customHeight="1" x14ac:dyDescent="0.2"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  <c r="S2078" s="58"/>
      <c r="T2078" s="58"/>
      <c r="U2078" s="58"/>
      <c r="V2078" s="58"/>
      <c r="W2078" s="58"/>
      <c r="X2078" s="58"/>
      <c r="Y2078" s="58"/>
      <c r="Z2078" s="58"/>
      <c r="AA2078" s="54"/>
      <c r="AB2078" s="54"/>
      <c r="AC2078" s="54"/>
      <c r="AD2078" s="54"/>
      <c r="AE2078" s="54"/>
      <c r="AF2078" s="54"/>
      <c r="AG2078" s="54"/>
      <c r="AH2078" s="54"/>
      <c r="AI2078" s="54"/>
      <c r="AJ2078" s="54"/>
      <c r="AK2078" s="54"/>
    </row>
    <row r="2079" spans="7:37" s="1" customFormat="1" ht="13.9" customHeight="1" x14ac:dyDescent="0.2"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4"/>
      <c r="AB2079" s="54"/>
      <c r="AC2079" s="54"/>
      <c r="AD2079" s="54"/>
      <c r="AE2079" s="54"/>
      <c r="AF2079" s="54"/>
      <c r="AG2079" s="54"/>
      <c r="AH2079" s="54"/>
      <c r="AI2079" s="54"/>
      <c r="AJ2079" s="54"/>
      <c r="AK2079" s="54"/>
    </row>
    <row r="2080" spans="7:37" s="1" customFormat="1" ht="13.9" customHeight="1" x14ac:dyDescent="0.2"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  <c r="S2080" s="58"/>
      <c r="T2080" s="58"/>
      <c r="U2080" s="58"/>
      <c r="V2080" s="58"/>
      <c r="W2080" s="58"/>
      <c r="X2080" s="58"/>
      <c r="Y2080" s="58"/>
      <c r="Z2080" s="58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</row>
    <row r="2081" spans="7:37" s="1" customFormat="1" ht="13.9" customHeight="1" x14ac:dyDescent="0.2"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  <c r="S2081" s="58"/>
      <c r="T2081" s="58"/>
      <c r="U2081" s="58"/>
      <c r="V2081" s="58"/>
      <c r="W2081" s="58"/>
      <c r="X2081" s="58"/>
      <c r="Y2081" s="58"/>
      <c r="Z2081" s="58"/>
      <c r="AA2081" s="54"/>
      <c r="AB2081" s="54"/>
      <c r="AC2081" s="54"/>
      <c r="AD2081" s="54"/>
      <c r="AE2081" s="54"/>
      <c r="AF2081" s="54"/>
      <c r="AG2081" s="54"/>
      <c r="AH2081" s="54"/>
      <c r="AI2081" s="54"/>
      <c r="AJ2081" s="54"/>
      <c r="AK2081" s="54"/>
    </row>
    <row r="2082" spans="7:37" s="1" customFormat="1" ht="13.9" customHeight="1" x14ac:dyDescent="0.2"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  <c r="S2082" s="58"/>
      <c r="T2082" s="58"/>
      <c r="U2082" s="58"/>
      <c r="V2082" s="58"/>
      <c r="W2082" s="58"/>
      <c r="X2082" s="58"/>
      <c r="Y2082" s="58"/>
      <c r="Z2082" s="58"/>
      <c r="AA2082" s="54"/>
      <c r="AB2082" s="54"/>
      <c r="AC2082" s="54"/>
      <c r="AD2082" s="54"/>
      <c r="AE2082" s="54"/>
      <c r="AF2082" s="54"/>
      <c r="AG2082" s="54"/>
      <c r="AH2082" s="54"/>
      <c r="AI2082" s="54"/>
      <c r="AJ2082" s="54"/>
      <c r="AK2082" s="54"/>
    </row>
    <row r="2083" spans="7:37" s="1" customFormat="1" ht="13.9" customHeight="1" x14ac:dyDescent="0.2"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  <c r="S2083" s="58"/>
      <c r="T2083" s="58"/>
      <c r="U2083" s="58"/>
      <c r="V2083" s="58"/>
      <c r="W2083" s="58"/>
      <c r="X2083" s="58"/>
      <c r="Y2083" s="58"/>
      <c r="Z2083" s="58"/>
      <c r="AA2083" s="54"/>
      <c r="AB2083" s="54"/>
      <c r="AC2083" s="54"/>
      <c r="AD2083" s="54"/>
      <c r="AE2083" s="54"/>
      <c r="AF2083" s="54"/>
      <c r="AG2083" s="54"/>
      <c r="AH2083" s="54"/>
      <c r="AI2083" s="54"/>
      <c r="AJ2083" s="54"/>
      <c r="AK2083" s="54"/>
    </row>
    <row r="2084" spans="7:37" s="1" customFormat="1" ht="13.9" customHeight="1" x14ac:dyDescent="0.2"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  <c r="S2084" s="58"/>
      <c r="T2084" s="58"/>
      <c r="U2084" s="58"/>
      <c r="V2084" s="58"/>
      <c r="W2084" s="58"/>
      <c r="X2084" s="58"/>
      <c r="Y2084" s="58"/>
      <c r="Z2084" s="58"/>
      <c r="AA2084" s="54"/>
      <c r="AB2084" s="54"/>
      <c r="AC2084" s="54"/>
      <c r="AD2084" s="54"/>
      <c r="AE2084" s="54"/>
      <c r="AF2084" s="54"/>
      <c r="AG2084" s="54"/>
      <c r="AH2084" s="54"/>
      <c r="AI2084" s="54"/>
      <c r="AJ2084" s="54"/>
      <c r="AK2084" s="54"/>
    </row>
    <row r="2085" spans="7:37" s="1" customFormat="1" ht="13.9" customHeight="1" x14ac:dyDescent="0.2"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  <c r="S2085" s="58"/>
      <c r="T2085" s="58"/>
      <c r="U2085" s="58"/>
      <c r="V2085" s="58"/>
      <c r="W2085" s="58"/>
      <c r="X2085" s="58"/>
      <c r="Y2085" s="58"/>
      <c r="Z2085" s="58"/>
      <c r="AA2085" s="54"/>
      <c r="AB2085" s="54"/>
      <c r="AC2085" s="54"/>
      <c r="AD2085" s="54"/>
      <c r="AE2085" s="54"/>
      <c r="AF2085" s="54"/>
      <c r="AG2085" s="54"/>
      <c r="AH2085" s="54"/>
      <c r="AI2085" s="54"/>
      <c r="AJ2085" s="54"/>
      <c r="AK2085" s="54"/>
    </row>
    <row r="2086" spans="7:37" s="1" customFormat="1" ht="13.9" customHeight="1" x14ac:dyDescent="0.2"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  <c r="S2086" s="58"/>
      <c r="T2086" s="58"/>
      <c r="U2086" s="58"/>
      <c r="V2086" s="58"/>
      <c r="W2086" s="58"/>
      <c r="X2086" s="58"/>
      <c r="Y2086" s="58"/>
      <c r="Z2086" s="58"/>
      <c r="AA2086" s="54"/>
      <c r="AB2086" s="54"/>
      <c r="AC2086" s="54"/>
      <c r="AD2086" s="54"/>
      <c r="AE2086" s="54"/>
      <c r="AF2086" s="54"/>
      <c r="AG2086" s="54"/>
      <c r="AH2086" s="54"/>
      <c r="AI2086" s="54"/>
      <c r="AJ2086" s="54"/>
      <c r="AK2086" s="54"/>
    </row>
    <row r="2087" spans="7:37" s="1" customFormat="1" ht="13.9" customHeight="1" x14ac:dyDescent="0.2"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  <c r="S2087" s="58"/>
      <c r="T2087" s="58"/>
      <c r="U2087" s="58"/>
      <c r="V2087" s="58"/>
      <c r="W2087" s="58"/>
      <c r="X2087" s="58"/>
      <c r="Y2087" s="58"/>
      <c r="Z2087" s="58"/>
      <c r="AA2087" s="54"/>
      <c r="AB2087" s="54"/>
      <c r="AC2087" s="54"/>
      <c r="AD2087" s="54"/>
      <c r="AE2087" s="54"/>
      <c r="AF2087" s="54"/>
      <c r="AG2087" s="54"/>
      <c r="AH2087" s="54"/>
      <c r="AI2087" s="54"/>
      <c r="AJ2087" s="54"/>
      <c r="AK2087" s="54"/>
    </row>
    <row r="2088" spans="7:37" s="1" customFormat="1" ht="13.9" customHeight="1" x14ac:dyDescent="0.2"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  <c r="S2088" s="58"/>
      <c r="T2088" s="58"/>
      <c r="U2088" s="58"/>
      <c r="V2088" s="58"/>
      <c r="W2088" s="58"/>
      <c r="X2088" s="58"/>
      <c r="Y2088" s="58"/>
      <c r="Z2088" s="58"/>
      <c r="AA2088" s="54"/>
      <c r="AB2088" s="54"/>
      <c r="AC2088" s="54"/>
      <c r="AD2088" s="54"/>
      <c r="AE2088" s="54"/>
      <c r="AF2088" s="54"/>
      <c r="AG2088" s="54"/>
      <c r="AH2088" s="54"/>
      <c r="AI2088" s="54"/>
      <c r="AJ2088" s="54"/>
      <c r="AK2088" s="54"/>
    </row>
    <row r="2089" spans="7:37" s="1" customFormat="1" ht="13.9" customHeight="1" x14ac:dyDescent="0.2"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  <c r="S2089" s="58"/>
      <c r="T2089" s="58"/>
      <c r="U2089" s="58"/>
      <c r="V2089" s="58"/>
      <c r="W2089" s="58"/>
      <c r="X2089" s="58"/>
      <c r="Y2089" s="58"/>
      <c r="Z2089" s="58"/>
      <c r="AA2089" s="54"/>
      <c r="AB2089" s="54"/>
      <c r="AC2089" s="54"/>
      <c r="AD2089" s="54"/>
      <c r="AE2089" s="54"/>
      <c r="AF2089" s="54"/>
      <c r="AG2089" s="54"/>
      <c r="AH2089" s="54"/>
      <c r="AI2089" s="54"/>
      <c r="AJ2089" s="54"/>
      <c r="AK2089" s="54"/>
    </row>
    <row r="2090" spans="7:37" s="1" customFormat="1" ht="13.9" customHeight="1" x14ac:dyDescent="0.2"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  <c r="S2090" s="58"/>
      <c r="T2090" s="58"/>
      <c r="U2090" s="58"/>
      <c r="V2090" s="58"/>
      <c r="W2090" s="58"/>
      <c r="X2090" s="58"/>
      <c r="Y2090" s="58"/>
      <c r="Z2090" s="58"/>
      <c r="AA2090" s="54"/>
      <c r="AB2090" s="54"/>
      <c r="AC2090" s="54"/>
      <c r="AD2090" s="54"/>
      <c r="AE2090" s="54"/>
      <c r="AF2090" s="54"/>
      <c r="AG2090" s="54"/>
      <c r="AH2090" s="54"/>
      <c r="AI2090" s="54"/>
      <c r="AJ2090" s="54"/>
      <c r="AK2090" s="54"/>
    </row>
    <row r="2091" spans="7:37" s="1" customFormat="1" ht="13.9" customHeight="1" x14ac:dyDescent="0.2"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  <c r="S2091" s="58"/>
      <c r="T2091" s="58"/>
      <c r="U2091" s="58"/>
      <c r="V2091" s="58"/>
      <c r="W2091" s="58"/>
      <c r="X2091" s="58"/>
      <c r="Y2091" s="58"/>
      <c r="Z2091" s="58"/>
      <c r="AA2091" s="54"/>
      <c r="AB2091" s="54"/>
      <c r="AC2091" s="54"/>
      <c r="AD2091" s="54"/>
      <c r="AE2091" s="54"/>
      <c r="AF2091" s="54"/>
      <c r="AG2091" s="54"/>
      <c r="AH2091" s="54"/>
      <c r="AI2091" s="54"/>
      <c r="AJ2091" s="54"/>
      <c r="AK2091" s="54"/>
    </row>
    <row r="2092" spans="7:37" s="1" customFormat="1" ht="13.9" customHeight="1" x14ac:dyDescent="0.2"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  <c r="S2092" s="58"/>
      <c r="T2092" s="58"/>
      <c r="U2092" s="58"/>
      <c r="V2092" s="58"/>
      <c r="W2092" s="58"/>
      <c r="X2092" s="58"/>
      <c r="Y2092" s="58"/>
      <c r="Z2092" s="58"/>
      <c r="AA2092" s="54"/>
      <c r="AB2092" s="54"/>
      <c r="AC2092" s="54"/>
      <c r="AD2092" s="54"/>
      <c r="AE2092" s="54"/>
      <c r="AF2092" s="54"/>
      <c r="AG2092" s="54"/>
      <c r="AH2092" s="54"/>
      <c r="AI2092" s="54"/>
      <c r="AJ2092" s="54"/>
      <c r="AK2092" s="54"/>
    </row>
    <row r="2093" spans="7:37" s="1" customFormat="1" ht="13.9" customHeight="1" x14ac:dyDescent="0.2"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  <c r="S2093" s="58"/>
      <c r="T2093" s="58"/>
      <c r="U2093" s="58"/>
      <c r="V2093" s="58"/>
      <c r="W2093" s="58"/>
      <c r="X2093" s="58"/>
      <c r="Y2093" s="58"/>
      <c r="Z2093" s="58"/>
      <c r="AA2093" s="54"/>
      <c r="AB2093" s="54"/>
      <c r="AC2093" s="54"/>
      <c r="AD2093" s="54"/>
      <c r="AE2093" s="54"/>
      <c r="AF2093" s="54"/>
      <c r="AG2093" s="54"/>
      <c r="AH2093" s="54"/>
      <c r="AI2093" s="54"/>
      <c r="AJ2093" s="54"/>
      <c r="AK2093" s="54"/>
    </row>
    <row r="2094" spans="7:37" s="1" customFormat="1" ht="13.9" customHeight="1" x14ac:dyDescent="0.2"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  <c r="S2094" s="58"/>
      <c r="T2094" s="58"/>
      <c r="U2094" s="58"/>
      <c r="V2094" s="58"/>
      <c r="W2094" s="58"/>
      <c r="X2094" s="58"/>
      <c r="Y2094" s="58"/>
      <c r="Z2094" s="58"/>
      <c r="AA2094" s="54"/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</row>
    <row r="2095" spans="7:37" s="1" customFormat="1" ht="13.9" customHeight="1" x14ac:dyDescent="0.2"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  <c r="S2095" s="58"/>
      <c r="T2095" s="58"/>
      <c r="U2095" s="58"/>
      <c r="V2095" s="58"/>
      <c r="W2095" s="58"/>
      <c r="X2095" s="58"/>
      <c r="Y2095" s="58"/>
      <c r="Z2095" s="58"/>
      <c r="AA2095" s="54"/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</row>
    <row r="2096" spans="7:37" s="1" customFormat="1" ht="13.9" customHeight="1" x14ac:dyDescent="0.2"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58"/>
      <c r="U2096" s="58"/>
      <c r="V2096" s="58"/>
      <c r="W2096" s="58"/>
      <c r="X2096" s="58"/>
      <c r="Y2096" s="58"/>
      <c r="Z2096" s="58"/>
      <c r="AA2096" s="54"/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</row>
    <row r="2097" spans="7:37" s="1" customFormat="1" ht="13.9" customHeight="1" x14ac:dyDescent="0.2"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58"/>
      <c r="U2097" s="58"/>
      <c r="V2097" s="58"/>
      <c r="W2097" s="58"/>
      <c r="X2097" s="58"/>
      <c r="Y2097" s="58"/>
      <c r="Z2097" s="58"/>
      <c r="AA2097" s="54"/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</row>
    <row r="2098" spans="7:37" s="1" customFormat="1" ht="13.9" customHeight="1" x14ac:dyDescent="0.2"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  <c r="S2098" s="58"/>
      <c r="T2098" s="58"/>
      <c r="U2098" s="58"/>
      <c r="V2098" s="58"/>
      <c r="W2098" s="58"/>
      <c r="X2098" s="58"/>
      <c r="Y2098" s="58"/>
      <c r="Z2098" s="58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</row>
    <row r="2099" spans="7:37" s="1" customFormat="1" ht="13.9" customHeight="1" x14ac:dyDescent="0.2"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  <c r="S2099" s="58"/>
      <c r="T2099" s="58"/>
      <c r="U2099" s="58"/>
      <c r="V2099" s="58"/>
      <c r="W2099" s="58"/>
      <c r="X2099" s="58"/>
      <c r="Y2099" s="58"/>
      <c r="Z2099" s="58"/>
      <c r="AA2099" s="54"/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</row>
    <row r="2100" spans="7:37" s="1" customFormat="1" ht="13.9" customHeight="1" x14ac:dyDescent="0.2"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  <c r="S2100" s="58"/>
      <c r="T2100" s="58"/>
      <c r="U2100" s="58"/>
      <c r="V2100" s="58"/>
      <c r="W2100" s="58"/>
      <c r="X2100" s="58"/>
      <c r="Y2100" s="58"/>
      <c r="Z2100" s="58"/>
      <c r="AA2100" s="54"/>
      <c r="AB2100" s="54"/>
      <c r="AC2100" s="54"/>
      <c r="AD2100" s="54"/>
      <c r="AE2100" s="54"/>
      <c r="AF2100" s="54"/>
      <c r="AG2100" s="54"/>
      <c r="AH2100" s="54"/>
      <c r="AI2100" s="54"/>
      <c r="AJ2100" s="54"/>
      <c r="AK2100" s="54"/>
    </row>
    <row r="2101" spans="7:37" s="1" customFormat="1" ht="13.9" customHeight="1" x14ac:dyDescent="0.2"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  <c r="S2101" s="58"/>
      <c r="T2101" s="58"/>
      <c r="U2101" s="58"/>
      <c r="V2101" s="58"/>
      <c r="W2101" s="58"/>
      <c r="X2101" s="58"/>
      <c r="Y2101" s="58"/>
      <c r="Z2101" s="58"/>
      <c r="AA2101" s="54"/>
      <c r="AB2101" s="54"/>
      <c r="AC2101" s="54"/>
      <c r="AD2101" s="54"/>
      <c r="AE2101" s="54"/>
      <c r="AF2101" s="54"/>
      <c r="AG2101" s="54"/>
      <c r="AH2101" s="54"/>
      <c r="AI2101" s="54"/>
      <c r="AJ2101" s="54"/>
      <c r="AK2101" s="54"/>
    </row>
    <row r="2102" spans="7:37" s="1" customFormat="1" ht="13.9" customHeight="1" x14ac:dyDescent="0.2"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  <c r="S2102" s="58"/>
      <c r="T2102" s="58"/>
      <c r="U2102" s="58"/>
      <c r="V2102" s="58"/>
      <c r="W2102" s="58"/>
      <c r="X2102" s="58"/>
      <c r="Y2102" s="58"/>
      <c r="Z2102" s="58"/>
      <c r="AA2102" s="54"/>
      <c r="AB2102" s="54"/>
      <c r="AC2102" s="54"/>
      <c r="AD2102" s="54"/>
      <c r="AE2102" s="54"/>
      <c r="AF2102" s="54"/>
      <c r="AG2102" s="54"/>
      <c r="AH2102" s="54"/>
      <c r="AI2102" s="54"/>
      <c r="AJ2102" s="54"/>
      <c r="AK2102" s="54"/>
    </row>
    <row r="2103" spans="7:37" s="1" customFormat="1" ht="13.9" customHeight="1" x14ac:dyDescent="0.2"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  <c r="S2103" s="58"/>
      <c r="T2103" s="58"/>
      <c r="U2103" s="58"/>
      <c r="V2103" s="58"/>
      <c r="W2103" s="58"/>
      <c r="X2103" s="58"/>
      <c r="Y2103" s="58"/>
      <c r="Z2103" s="58"/>
      <c r="AA2103" s="54"/>
      <c r="AB2103" s="54"/>
      <c r="AC2103" s="54"/>
      <c r="AD2103" s="54"/>
      <c r="AE2103" s="54"/>
      <c r="AF2103" s="54"/>
      <c r="AG2103" s="54"/>
      <c r="AH2103" s="54"/>
      <c r="AI2103" s="54"/>
      <c r="AJ2103" s="54"/>
      <c r="AK2103" s="54"/>
    </row>
    <row r="2104" spans="7:37" s="1" customFormat="1" ht="13.9" customHeight="1" x14ac:dyDescent="0.2"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  <c r="S2104" s="58"/>
      <c r="T2104" s="58"/>
      <c r="U2104" s="58"/>
      <c r="V2104" s="58"/>
      <c r="W2104" s="58"/>
      <c r="X2104" s="58"/>
      <c r="Y2104" s="58"/>
      <c r="Z2104" s="58"/>
      <c r="AA2104" s="54"/>
      <c r="AB2104" s="54"/>
      <c r="AC2104" s="54"/>
      <c r="AD2104" s="54"/>
      <c r="AE2104" s="54"/>
      <c r="AF2104" s="54"/>
      <c r="AG2104" s="54"/>
      <c r="AH2104" s="54"/>
      <c r="AI2104" s="54"/>
      <c r="AJ2104" s="54"/>
      <c r="AK2104" s="54"/>
    </row>
    <row r="2105" spans="7:37" s="1" customFormat="1" ht="13.9" customHeight="1" x14ac:dyDescent="0.2"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  <c r="S2105" s="58"/>
      <c r="T2105" s="58"/>
      <c r="U2105" s="58"/>
      <c r="V2105" s="58"/>
      <c r="W2105" s="58"/>
      <c r="X2105" s="58"/>
      <c r="Y2105" s="58"/>
      <c r="Z2105" s="58"/>
      <c r="AA2105" s="54"/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</row>
    <row r="2106" spans="7:37" s="1" customFormat="1" ht="13.9" customHeight="1" x14ac:dyDescent="0.2"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  <c r="S2106" s="58"/>
      <c r="T2106" s="58"/>
      <c r="U2106" s="58"/>
      <c r="V2106" s="58"/>
      <c r="W2106" s="58"/>
      <c r="X2106" s="58"/>
      <c r="Y2106" s="58"/>
      <c r="Z2106" s="58"/>
      <c r="AA2106" s="54"/>
      <c r="AB2106" s="54"/>
      <c r="AC2106" s="54"/>
      <c r="AD2106" s="54"/>
      <c r="AE2106" s="54"/>
      <c r="AF2106" s="54"/>
      <c r="AG2106" s="54"/>
      <c r="AH2106" s="54"/>
      <c r="AI2106" s="54"/>
      <c r="AJ2106" s="54"/>
      <c r="AK2106" s="54"/>
    </row>
    <row r="2107" spans="7:37" s="1" customFormat="1" ht="13.9" customHeight="1" x14ac:dyDescent="0.2"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  <c r="S2107" s="58"/>
      <c r="T2107" s="58"/>
      <c r="U2107" s="58"/>
      <c r="V2107" s="58"/>
      <c r="W2107" s="58"/>
      <c r="X2107" s="58"/>
      <c r="Y2107" s="58"/>
      <c r="Z2107" s="58"/>
      <c r="AA2107" s="54"/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</row>
    <row r="2108" spans="7:37" s="1" customFormat="1" ht="13.9" customHeight="1" x14ac:dyDescent="0.2"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  <c r="S2108" s="58"/>
      <c r="T2108" s="58"/>
      <c r="U2108" s="58"/>
      <c r="V2108" s="58"/>
      <c r="W2108" s="58"/>
      <c r="X2108" s="58"/>
      <c r="Y2108" s="58"/>
      <c r="Z2108" s="58"/>
      <c r="AA2108" s="54"/>
      <c r="AB2108" s="54"/>
      <c r="AC2108" s="54"/>
      <c r="AD2108" s="54"/>
      <c r="AE2108" s="54"/>
      <c r="AF2108" s="54"/>
      <c r="AG2108" s="54"/>
      <c r="AH2108" s="54"/>
      <c r="AI2108" s="54"/>
      <c r="AJ2108" s="54"/>
      <c r="AK2108" s="54"/>
    </row>
    <row r="2109" spans="7:37" s="1" customFormat="1" ht="13.9" customHeight="1" x14ac:dyDescent="0.2"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  <c r="S2109" s="58"/>
      <c r="T2109" s="58"/>
      <c r="U2109" s="58"/>
      <c r="V2109" s="58"/>
      <c r="W2109" s="58"/>
      <c r="X2109" s="58"/>
      <c r="Y2109" s="58"/>
      <c r="Z2109" s="58"/>
      <c r="AA2109" s="54"/>
      <c r="AB2109" s="54"/>
      <c r="AC2109" s="54"/>
      <c r="AD2109" s="54"/>
      <c r="AE2109" s="54"/>
      <c r="AF2109" s="54"/>
      <c r="AG2109" s="54"/>
      <c r="AH2109" s="54"/>
      <c r="AI2109" s="54"/>
      <c r="AJ2109" s="54"/>
      <c r="AK2109" s="54"/>
    </row>
    <row r="2110" spans="7:37" s="1" customFormat="1" ht="13.9" customHeight="1" x14ac:dyDescent="0.2"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4"/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</row>
    <row r="2111" spans="7:37" s="1" customFormat="1" ht="13.9" customHeight="1" x14ac:dyDescent="0.2"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  <c r="S2111" s="58"/>
      <c r="T2111" s="58"/>
      <c r="U2111" s="58"/>
      <c r="V2111" s="58"/>
      <c r="W2111" s="58"/>
      <c r="X2111" s="58"/>
      <c r="Y2111" s="58"/>
      <c r="Z2111" s="58"/>
      <c r="AA2111" s="54"/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</row>
    <row r="2112" spans="7:37" s="1" customFormat="1" ht="13.9" customHeight="1" x14ac:dyDescent="0.2"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  <c r="S2112" s="58"/>
      <c r="T2112" s="58"/>
      <c r="U2112" s="58"/>
      <c r="V2112" s="58"/>
      <c r="W2112" s="58"/>
      <c r="X2112" s="58"/>
      <c r="Y2112" s="58"/>
      <c r="Z2112" s="58"/>
      <c r="AA2112" s="54"/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</row>
    <row r="2113" spans="7:37" s="1" customFormat="1" ht="13.9" customHeight="1" x14ac:dyDescent="0.2"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  <c r="S2113" s="58"/>
      <c r="T2113" s="58"/>
      <c r="U2113" s="58"/>
      <c r="V2113" s="58"/>
      <c r="W2113" s="58"/>
      <c r="X2113" s="58"/>
      <c r="Y2113" s="58"/>
      <c r="Z2113" s="58"/>
      <c r="AA2113" s="54"/>
      <c r="AB2113" s="54"/>
      <c r="AC2113" s="54"/>
      <c r="AD2113" s="54"/>
      <c r="AE2113" s="54"/>
      <c r="AF2113" s="54"/>
      <c r="AG2113" s="54"/>
      <c r="AH2113" s="54"/>
      <c r="AI2113" s="54"/>
      <c r="AJ2113" s="54"/>
      <c r="AK2113" s="54"/>
    </row>
    <row r="2114" spans="7:37" s="1" customFormat="1" ht="13.9" customHeight="1" x14ac:dyDescent="0.2"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  <c r="S2114" s="58"/>
      <c r="T2114" s="58"/>
      <c r="U2114" s="58"/>
      <c r="V2114" s="58"/>
      <c r="W2114" s="58"/>
      <c r="X2114" s="58"/>
      <c r="Y2114" s="58"/>
      <c r="Z2114" s="58"/>
      <c r="AA2114" s="54"/>
      <c r="AB2114" s="54"/>
      <c r="AC2114" s="54"/>
      <c r="AD2114" s="54"/>
      <c r="AE2114" s="54"/>
      <c r="AF2114" s="54"/>
      <c r="AG2114" s="54"/>
      <c r="AH2114" s="54"/>
      <c r="AI2114" s="54"/>
      <c r="AJ2114" s="54"/>
      <c r="AK2114" s="54"/>
    </row>
    <row r="2115" spans="7:37" s="1" customFormat="1" ht="13.9" customHeight="1" x14ac:dyDescent="0.2"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  <c r="S2115" s="58"/>
      <c r="T2115" s="58"/>
      <c r="U2115" s="58"/>
      <c r="V2115" s="58"/>
      <c r="W2115" s="58"/>
      <c r="X2115" s="58"/>
      <c r="Y2115" s="58"/>
      <c r="Z2115" s="58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</row>
    <row r="2116" spans="7:37" s="1" customFormat="1" ht="13.9" customHeight="1" x14ac:dyDescent="0.2"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58"/>
      <c r="U2116" s="58"/>
      <c r="V2116" s="58"/>
      <c r="W2116" s="58"/>
      <c r="X2116" s="58"/>
      <c r="Y2116" s="58"/>
      <c r="Z2116" s="58"/>
      <c r="AA2116" s="54"/>
      <c r="AB2116" s="54"/>
      <c r="AC2116" s="54"/>
      <c r="AD2116" s="54"/>
      <c r="AE2116" s="54"/>
      <c r="AF2116" s="54"/>
      <c r="AG2116" s="54"/>
      <c r="AH2116" s="54"/>
      <c r="AI2116" s="54"/>
      <c r="AJ2116" s="54"/>
      <c r="AK2116" s="54"/>
    </row>
    <row r="2117" spans="7:37" s="1" customFormat="1" ht="13.9" customHeight="1" x14ac:dyDescent="0.2"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58"/>
      <c r="U2117" s="58"/>
      <c r="V2117" s="58"/>
      <c r="W2117" s="58"/>
      <c r="X2117" s="58"/>
      <c r="Y2117" s="58"/>
      <c r="Z2117" s="58"/>
      <c r="AA2117" s="54"/>
      <c r="AB2117" s="54"/>
      <c r="AC2117" s="54"/>
      <c r="AD2117" s="54"/>
      <c r="AE2117" s="54"/>
      <c r="AF2117" s="54"/>
      <c r="AG2117" s="54"/>
      <c r="AH2117" s="54"/>
      <c r="AI2117" s="54"/>
      <c r="AJ2117" s="54"/>
      <c r="AK2117" s="54"/>
    </row>
    <row r="2118" spans="7:37" s="1" customFormat="1" ht="13.9" customHeight="1" x14ac:dyDescent="0.2"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  <c r="S2118" s="58"/>
      <c r="T2118" s="58"/>
      <c r="U2118" s="58"/>
      <c r="V2118" s="58"/>
      <c r="W2118" s="58"/>
      <c r="X2118" s="58"/>
      <c r="Y2118" s="58"/>
      <c r="Z2118" s="58"/>
      <c r="AA2118" s="54"/>
      <c r="AB2118" s="54"/>
      <c r="AC2118" s="54"/>
      <c r="AD2118" s="54"/>
      <c r="AE2118" s="54"/>
      <c r="AF2118" s="54"/>
      <c r="AG2118" s="54"/>
      <c r="AH2118" s="54"/>
      <c r="AI2118" s="54"/>
      <c r="AJ2118" s="54"/>
      <c r="AK2118" s="54"/>
    </row>
    <row r="2119" spans="7:37" s="1" customFormat="1" ht="13.9" customHeight="1" x14ac:dyDescent="0.2"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  <c r="S2119" s="58"/>
      <c r="T2119" s="58"/>
      <c r="U2119" s="58"/>
      <c r="V2119" s="58"/>
      <c r="W2119" s="58"/>
      <c r="X2119" s="58"/>
      <c r="Y2119" s="58"/>
      <c r="Z2119" s="58"/>
      <c r="AA2119" s="54"/>
      <c r="AB2119" s="54"/>
      <c r="AC2119" s="54"/>
      <c r="AD2119" s="54"/>
      <c r="AE2119" s="54"/>
      <c r="AF2119" s="54"/>
      <c r="AG2119" s="54"/>
      <c r="AH2119" s="54"/>
      <c r="AI2119" s="54"/>
      <c r="AJ2119" s="54"/>
      <c r="AK2119" s="54"/>
    </row>
    <row r="2120" spans="7:37" s="1" customFormat="1" ht="13.9" customHeight="1" x14ac:dyDescent="0.2"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  <c r="S2120" s="58"/>
      <c r="T2120" s="58"/>
      <c r="U2120" s="58"/>
      <c r="V2120" s="58"/>
      <c r="W2120" s="58"/>
      <c r="X2120" s="58"/>
      <c r="Y2120" s="58"/>
      <c r="Z2120" s="58"/>
      <c r="AA2120" s="54"/>
      <c r="AB2120" s="54"/>
      <c r="AC2120" s="54"/>
      <c r="AD2120" s="54"/>
      <c r="AE2120" s="54"/>
      <c r="AF2120" s="54"/>
      <c r="AG2120" s="54"/>
      <c r="AH2120" s="54"/>
      <c r="AI2120" s="54"/>
      <c r="AJ2120" s="54"/>
      <c r="AK2120" s="54"/>
    </row>
    <row r="2121" spans="7:37" s="1" customFormat="1" ht="13.9" customHeight="1" x14ac:dyDescent="0.2"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  <c r="S2121" s="58"/>
      <c r="T2121" s="58"/>
      <c r="U2121" s="58"/>
      <c r="V2121" s="58"/>
      <c r="W2121" s="58"/>
      <c r="X2121" s="58"/>
      <c r="Y2121" s="58"/>
      <c r="Z2121" s="58"/>
      <c r="AA2121" s="54"/>
      <c r="AB2121" s="54"/>
      <c r="AC2121" s="54"/>
      <c r="AD2121" s="54"/>
      <c r="AE2121" s="54"/>
      <c r="AF2121" s="54"/>
      <c r="AG2121" s="54"/>
      <c r="AH2121" s="54"/>
      <c r="AI2121" s="54"/>
      <c r="AJ2121" s="54"/>
      <c r="AK2121" s="54"/>
    </row>
    <row r="2122" spans="7:37" s="1" customFormat="1" ht="13.9" customHeight="1" x14ac:dyDescent="0.2"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  <c r="S2122" s="58"/>
      <c r="T2122" s="58"/>
      <c r="U2122" s="58"/>
      <c r="V2122" s="58"/>
      <c r="W2122" s="58"/>
      <c r="X2122" s="58"/>
      <c r="Y2122" s="58"/>
      <c r="Z2122" s="58"/>
      <c r="AA2122" s="54"/>
      <c r="AB2122" s="54"/>
      <c r="AC2122" s="54"/>
      <c r="AD2122" s="54"/>
      <c r="AE2122" s="54"/>
      <c r="AF2122" s="54"/>
      <c r="AG2122" s="54"/>
      <c r="AH2122" s="54"/>
      <c r="AI2122" s="54"/>
      <c r="AJ2122" s="54"/>
      <c r="AK2122" s="54"/>
    </row>
    <row r="2123" spans="7:37" s="1" customFormat="1" ht="13.9" customHeight="1" x14ac:dyDescent="0.2"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  <c r="S2123" s="58"/>
      <c r="T2123" s="58"/>
      <c r="U2123" s="58"/>
      <c r="V2123" s="58"/>
      <c r="W2123" s="58"/>
      <c r="X2123" s="58"/>
      <c r="Y2123" s="58"/>
      <c r="Z2123" s="58"/>
      <c r="AA2123" s="54"/>
      <c r="AB2123" s="54"/>
      <c r="AC2123" s="54"/>
      <c r="AD2123" s="54"/>
      <c r="AE2123" s="54"/>
      <c r="AF2123" s="54"/>
      <c r="AG2123" s="54"/>
      <c r="AH2123" s="54"/>
      <c r="AI2123" s="54"/>
      <c r="AJ2123" s="54"/>
      <c r="AK2123" s="54"/>
    </row>
    <row r="2124" spans="7:37" s="1" customFormat="1" ht="13.9" customHeight="1" x14ac:dyDescent="0.2"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58"/>
      <c r="R2124" s="58"/>
      <c r="S2124" s="58"/>
      <c r="T2124" s="58"/>
      <c r="U2124" s="58"/>
      <c r="V2124" s="58"/>
      <c r="W2124" s="58"/>
      <c r="X2124" s="58"/>
      <c r="Y2124" s="58"/>
      <c r="Z2124" s="58"/>
      <c r="AA2124" s="54"/>
      <c r="AB2124" s="54"/>
      <c r="AC2124" s="54"/>
      <c r="AD2124" s="54"/>
      <c r="AE2124" s="54"/>
      <c r="AF2124" s="54"/>
      <c r="AG2124" s="54"/>
      <c r="AH2124" s="54"/>
      <c r="AI2124" s="54"/>
      <c r="AJ2124" s="54"/>
      <c r="AK2124" s="54"/>
    </row>
    <row r="2125" spans="7:37" s="1" customFormat="1" ht="13.9" customHeight="1" x14ac:dyDescent="0.2"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58"/>
      <c r="R2125" s="58"/>
      <c r="S2125" s="58"/>
      <c r="T2125" s="58"/>
      <c r="U2125" s="58"/>
      <c r="V2125" s="58"/>
      <c r="W2125" s="58"/>
      <c r="X2125" s="58"/>
      <c r="Y2125" s="58"/>
      <c r="Z2125" s="58"/>
      <c r="AA2125" s="54"/>
      <c r="AB2125" s="54"/>
      <c r="AC2125" s="54"/>
      <c r="AD2125" s="54"/>
      <c r="AE2125" s="54"/>
      <c r="AF2125" s="54"/>
      <c r="AG2125" s="54"/>
      <c r="AH2125" s="54"/>
      <c r="AI2125" s="54"/>
      <c r="AJ2125" s="54"/>
      <c r="AK2125" s="54"/>
    </row>
    <row r="2126" spans="7:37" s="1" customFormat="1" ht="13.9" customHeight="1" x14ac:dyDescent="0.2"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58"/>
      <c r="R2126" s="58"/>
      <c r="S2126" s="58"/>
      <c r="T2126" s="58"/>
      <c r="U2126" s="58"/>
      <c r="V2126" s="58"/>
      <c r="W2126" s="58"/>
      <c r="X2126" s="58"/>
      <c r="Y2126" s="58"/>
      <c r="Z2126" s="58"/>
      <c r="AA2126" s="54"/>
      <c r="AB2126" s="54"/>
      <c r="AC2126" s="54"/>
      <c r="AD2126" s="54"/>
      <c r="AE2126" s="54"/>
      <c r="AF2126" s="54"/>
      <c r="AG2126" s="54"/>
      <c r="AH2126" s="54"/>
      <c r="AI2126" s="54"/>
      <c r="AJ2126" s="54"/>
      <c r="AK2126" s="54"/>
    </row>
    <row r="2127" spans="7:37" s="1" customFormat="1" ht="13.9" customHeight="1" x14ac:dyDescent="0.2"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58"/>
      <c r="R2127" s="58"/>
      <c r="S2127" s="58"/>
      <c r="T2127" s="58"/>
      <c r="U2127" s="58"/>
      <c r="V2127" s="58"/>
      <c r="W2127" s="58"/>
      <c r="X2127" s="58"/>
      <c r="Y2127" s="58"/>
      <c r="Z2127" s="58"/>
      <c r="AA2127" s="54"/>
      <c r="AB2127" s="54"/>
      <c r="AC2127" s="54"/>
      <c r="AD2127" s="54"/>
      <c r="AE2127" s="54"/>
      <c r="AF2127" s="54"/>
      <c r="AG2127" s="54"/>
      <c r="AH2127" s="54"/>
      <c r="AI2127" s="54"/>
      <c r="AJ2127" s="54"/>
      <c r="AK2127" s="54"/>
    </row>
    <row r="2128" spans="7:37" s="1" customFormat="1" ht="13.9" customHeight="1" x14ac:dyDescent="0.2"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58"/>
      <c r="R2128" s="58"/>
      <c r="S2128" s="58"/>
      <c r="T2128" s="58"/>
      <c r="U2128" s="58"/>
      <c r="V2128" s="58"/>
      <c r="W2128" s="58"/>
      <c r="X2128" s="58"/>
      <c r="Y2128" s="58"/>
      <c r="Z2128" s="58"/>
      <c r="AA2128" s="54"/>
      <c r="AB2128" s="54"/>
      <c r="AC2128" s="54"/>
      <c r="AD2128" s="54"/>
      <c r="AE2128" s="54"/>
      <c r="AF2128" s="54"/>
      <c r="AG2128" s="54"/>
      <c r="AH2128" s="54"/>
      <c r="AI2128" s="54"/>
      <c r="AJ2128" s="54"/>
      <c r="AK2128" s="54"/>
    </row>
    <row r="2129" spans="7:37" s="1" customFormat="1" ht="13.9" customHeight="1" x14ac:dyDescent="0.2"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58"/>
      <c r="R2129" s="58"/>
      <c r="S2129" s="58"/>
      <c r="T2129" s="58"/>
      <c r="U2129" s="58"/>
      <c r="V2129" s="58"/>
      <c r="W2129" s="58"/>
      <c r="X2129" s="58"/>
      <c r="Y2129" s="58"/>
      <c r="Z2129" s="58"/>
      <c r="AA2129" s="54"/>
      <c r="AB2129" s="54"/>
      <c r="AC2129" s="54"/>
      <c r="AD2129" s="54"/>
      <c r="AE2129" s="54"/>
      <c r="AF2129" s="54"/>
      <c r="AG2129" s="54"/>
      <c r="AH2129" s="54"/>
      <c r="AI2129" s="54"/>
      <c r="AJ2129" s="54"/>
      <c r="AK2129" s="54"/>
    </row>
    <row r="2130" spans="7:37" s="1" customFormat="1" ht="13.9" customHeight="1" x14ac:dyDescent="0.2"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58"/>
      <c r="R2130" s="58"/>
      <c r="S2130" s="58"/>
      <c r="T2130" s="58"/>
      <c r="U2130" s="58"/>
      <c r="V2130" s="58"/>
      <c r="W2130" s="58"/>
      <c r="X2130" s="58"/>
      <c r="Y2130" s="58"/>
      <c r="Z2130" s="58"/>
      <c r="AA2130" s="54"/>
      <c r="AB2130" s="54"/>
      <c r="AC2130" s="54"/>
      <c r="AD2130" s="54"/>
      <c r="AE2130" s="54"/>
      <c r="AF2130" s="54"/>
      <c r="AG2130" s="54"/>
      <c r="AH2130" s="54"/>
      <c r="AI2130" s="54"/>
      <c r="AJ2130" s="54"/>
      <c r="AK2130" s="54"/>
    </row>
    <row r="2131" spans="7:37" s="1" customFormat="1" ht="13.9" customHeight="1" x14ac:dyDescent="0.2"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58"/>
      <c r="R2131" s="58"/>
      <c r="S2131" s="58"/>
      <c r="T2131" s="58"/>
      <c r="U2131" s="58"/>
      <c r="V2131" s="58"/>
      <c r="W2131" s="58"/>
      <c r="X2131" s="58"/>
      <c r="Y2131" s="58"/>
      <c r="Z2131" s="58"/>
      <c r="AA2131" s="54"/>
      <c r="AB2131" s="54"/>
      <c r="AC2131" s="54"/>
      <c r="AD2131" s="54"/>
      <c r="AE2131" s="54"/>
      <c r="AF2131" s="54"/>
      <c r="AG2131" s="54"/>
      <c r="AH2131" s="54"/>
      <c r="AI2131" s="54"/>
      <c r="AJ2131" s="54"/>
      <c r="AK2131" s="54"/>
    </row>
    <row r="2132" spans="7:37" s="1" customFormat="1" ht="13.9" customHeight="1" x14ac:dyDescent="0.2"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58"/>
      <c r="R2132" s="58"/>
      <c r="S2132" s="58"/>
      <c r="T2132" s="58"/>
      <c r="U2132" s="58"/>
      <c r="V2132" s="58"/>
      <c r="W2132" s="58"/>
      <c r="X2132" s="58"/>
      <c r="Y2132" s="58"/>
      <c r="Z2132" s="58"/>
      <c r="AA2132" s="54"/>
      <c r="AB2132" s="54"/>
      <c r="AC2132" s="54"/>
      <c r="AD2132" s="54"/>
      <c r="AE2132" s="54"/>
      <c r="AF2132" s="54"/>
      <c r="AG2132" s="54"/>
      <c r="AH2132" s="54"/>
      <c r="AI2132" s="54"/>
      <c r="AJ2132" s="54"/>
      <c r="AK2132" s="54"/>
    </row>
    <row r="2133" spans="7:37" s="1" customFormat="1" ht="13.9" customHeight="1" x14ac:dyDescent="0.2"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  <c r="Q2133" s="58"/>
      <c r="R2133" s="58"/>
      <c r="S2133" s="58"/>
      <c r="T2133" s="58"/>
      <c r="U2133" s="58"/>
      <c r="V2133" s="58"/>
      <c r="W2133" s="58"/>
      <c r="X2133" s="58"/>
      <c r="Y2133" s="58"/>
      <c r="Z2133" s="58"/>
      <c r="AA2133" s="54"/>
      <c r="AB2133" s="54"/>
      <c r="AC2133" s="54"/>
      <c r="AD2133" s="54"/>
      <c r="AE2133" s="54"/>
      <c r="AF2133" s="54"/>
      <c r="AG2133" s="54"/>
      <c r="AH2133" s="54"/>
      <c r="AI2133" s="54"/>
      <c r="AJ2133" s="54"/>
      <c r="AK2133" s="54"/>
    </row>
    <row r="2134" spans="7:37" s="1" customFormat="1" ht="13.9" customHeight="1" x14ac:dyDescent="0.2"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58"/>
      <c r="R2134" s="58"/>
      <c r="S2134" s="58"/>
      <c r="T2134" s="58"/>
      <c r="U2134" s="58"/>
      <c r="V2134" s="58"/>
      <c r="W2134" s="58"/>
      <c r="X2134" s="58"/>
      <c r="Y2134" s="58"/>
      <c r="Z2134" s="58"/>
      <c r="AA2134" s="54"/>
      <c r="AB2134" s="54"/>
      <c r="AC2134" s="54"/>
      <c r="AD2134" s="54"/>
      <c r="AE2134" s="54"/>
      <c r="AF2134" s="54"/>
      <c r="AG2134" s="54"/>
      <c r="AH2134" s="54"/>
      <c r="AI2134" s="54"/>
      <c r="AJ2134" s="54"/>
      <c r="AK2134" s="54"/>
    </row>
    <row r="2135" spans="7:37" s="1" customFormat="1" ht="13.9" customHeight="1" x14ac:dyDescent="0.2"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58"/>
      <c r="R2135" s="58"/>
      <c r="S2135" s="58"/>
      <c r="T2135" s="58"/>
      <c r="U2135" s="58"/>
      <c r="V2135" s="58"/>
      <c r="W2135" s="58"/>
      <c r="X2135" s="58"/>
      <c r="Y2135" s="58"/>
      <c r="Z2135" s="58"/>
      <c r="AA2135" s="54"/>
      <c r="AB2135" s="54"/>
      <c r="AC2135" s="54"/>
      <c r="AD2135" s="54"/>
      <c r="AE2135" s="54"/>
      <c r="AF2135" s="54"/>
      <c r="AG2135" s="54"/>
      <c r="AH2135" s="54"/>
      <c r="AI2135" s="54"/>
      <c r="AJ2135" s="54"/>
      <c r="AK2135" s="54"/>
    </row>
    <row r="2136" spans="7:37" s="1" customFormat="1" ht="13.9" customHeight="1" x14ac:dyDescent="0.2"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58"/>
      <c r="R2136" s="58"/>
      <c r="S2136" s="58"/>
      <c r="T2136" s="58"/>
      <c r="U2136" s="58"/>
      <c r="V2136" s="58"/>
      <c r="W2136" s="58"/>
      <c r="X2136" s="58"/>
      <c r="Y2136" s="58"/>
      <c r="Z2136" s="58"/>
      <c r="AA2136" s="54"/>
      <c r="AB2136" s="54"/>
      <c r="AC2136" s="54"/>
      <c r="AD2136" s="54"/>
      <c r="AE2136" s="54"/>
      <c r="AF2136" s="54"/>
      <c r="AG2136" s="54"/>
      <c r="AH2136" s="54"/>
      <c r="AI2136" s="54"/>
      <c r="AJ2136" s="54"/>
      <c r="AK2136" s="54"/>
    </row>
    <row r="2137" spans="7:37" s="1" customFormat="1" ht="13.9" customHeight="1" x14ac:dyDescent="0.2"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58"/>
      <c r="R2137" s="58"/>
      <c r="S2137" s="58"/>
      <c r="T2137" s="58"/>
      <c r="U2137" s="58"/>
      <c r="V2137" s="58"/>
      <c r="W2137" s="58"/>
      <c r="X2137" s="58"/>
      <c r="Y2137" s="58"/>
      <c r="Z2137" s="58"/>
      <c r="AA2137" s="54"/>
      <c r="AB2137" s="54"/>
      <c r="AC2137" s="54"/>
      <c r="AD2137" s="54"/>
      <c r="AE2137" s="54"/>
      <c r="AF2137" s="54"/>
      <c r="AG2137" s="54"/>
      <c r="AH2137" s="54"/>
      <c r="AI2137" s="54"/>
      <c r="AJ2137" s="54"/>
      <c r="AK2137" s="54"/>
    </row>
    <row r="2138" spans="7:37" s="1" customFormat="1" ht="13.9" customHeight="1" x14ac:dyDescent="0.2"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58"/>
      <c r="R2138" s="58"/>
      <c r="S2138" s="58"/>
      <c r="T2138" s="58"/>
      <c r="U2138" s="58"/>
      <c r="V2138" s="58"/>
      <c r="W2138" s="58"/>
      <c r="X2138" s="58"/>
      <c r="Y2138" s="58"/>
      <c r="Z2138" s="58"/>
      <c r="AA2138" s="54"/>
      <c r="AB2138" s="54"/>
      <c r="AC2138" s="54"/>
      <c r="AD2138" s="54"/>
      <c r="AE2138" s="54"/>
      <c r="AF2138" s="54"/>
      <c r="AG2138" s="54"/>
      <c r="AH2138" s="54"/>
      <c r="AI2138" s="54"/>
      <c r="AJ2138" s="54"/>
      <c r="AK2138" s="54"/>
    </row>
    <row r="2139" spans="7:37" s="1" customFormat="1" ht="13.9" customHeight="1" x14ac:dyDescent="0.2"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58"/>
      <c r="R2139" s="58"/>
      <c r="S2139" s="58"/>
      <c r="T2139" s="58"/>
      <c r="U2139" s="58"/>
      <c r="V2139" s="58"/>
      <c r="W2139" s="58"/>
      <c r="X2139" s="58"/>
      <c r="Y2139" s="58"/>
      <c r="Z2139" s="58"/>
      <c r="AA2139" s="54"/>
      <c r="AB2139" s="54"/>
      <c r="AC2139" s="54"/>
      <c r="AD2139" s="54"/>
      <c r="AE2139" s="54"/>
      <c r="AF2139" s="54"/>
      <c r="AG2139" s="54"/>
      <c r="AH2139" s="54"/>
      <c r="AI2139" s="54"/>
      <c r="AJ2139" s="54"/>
      <c r="AK2139" s="54"/>
    </row>
    <row r="2140" spans="7:37" s="1" customFormat="1" ht="13.9" customHeight="1" x14ac:dyDescent="0.2"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58"/>
      <c r="R2140" s="58"/>
      <c r="S2140" s="58"/>
      <c r="T2140" s="58"/>
      <c r="U2140" s="58"/>
      <c r="V2140" s="58"/>
      <c r="W2140" s="58"/>
      <c r="X2140" s="58"/>
      <c r="Y2140" s="58"/>
      <c r="Z2140" s="58"/>
      <c r="AA2140" s="54"/>
      <c r="AB2140" s="54"/>
      <c r="AC2140" s="54"/>
      <c r="AD2140" s="54"/>
      <c r="AE2140" s="54"/>
      <c r="AF2140" s="54"/>
      <c r="AG2140" s="54"/>
      <c r="AH2140" s="54"/>
      <c r="AI2140" s="54"/>
      <c r="AJ2140" s="54"/>
      <c r="AK2140" s="54"/>
    </row>
    <row r="2141" spans="7:37" s="1" customFormat="1" ht="13.9" customHeight="1" x14ac:dyDescent="0.2"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58"/>
      <c r="R2141" s="58"/>
      <c r="S2141" s="58"/>
      <c r="T2141" s="58"/>
      <c r="U2141" s="58"/>
      <c r="V2141" s="58"/>
      <c r="W2141" s="58"/>
      <c r="X2141" s="58"/>
      <c r="Y2141" s="58"/>
      <c r="Z2141" s="58"/>
      <c r="AA2141" s="54"/>
      <c r="AB2141" s="54"/>
      <c r="AC2141" s="54"/>
      <c r="AD2141" s="54"/>
      <c r="AE2141" s="54"/>
      <c r="AF2141" s="54"/>
      <c r="AG2141" s="54"/>
      <c r="AH2141" s="54"/>
      <c r="AI2141" s="54"/>
      <c r="AJ2141" s="54"/>
      <c r="AK2141" s="54"/>
    </row>
    <row r="2142" spans="7:37" s="1" customFormat="1" ht="13.9" customHeight="1" x14ac:dyDescent="0.2"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58"/>
      <c r="R2142" s="58"/>
      <c r="S2142" s="58"/>
      <c r="T2142" s="58"/>
      <c r="U2142" s="58"/>
      <c r="V2142" s="58"/>
      <c r="W2142" s="58"/>
      <c r="X2142" s="58"/>
      <c r="Y2142" s="58"/>
      <c r="Z2142" s="58"/>
      <c r="AA2142" s="54"/>
      <c r="AB2142" s="54"/>
      <c r="AC2142" s="54"/>
      <c r="AD2142" s="54"/>
      <c r="AE2142" s="54"/>
      <c r="AF2142" s="54"/>
      <c r="AG2142" s="54"/>
      <c r="AH2142" s="54"/>
      <c r="AI2142" s="54"/>
      <c r="AJ2142" s="54"/>
      <c r="AK2142" s="54"/>
    </row>
    <row r="2143" spans="7:37" s="1" customFormat="1" ht="13.9" customHeight="1" x14ac:dyDescent="0.2"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58"/>
      <c r="R2143" s="58"/>
      <c r="S2143" s="58"/>
      <c r="T2143" s="58"/>
      <c r="U2143" s="58"/>
      <c r="V2143" s="58"/>
      <c r="W2143" s="58"/>
      <c r="X2143" s="58"/>
      <c r="Y2143" s="58"/>
      <c r="Z2143" s="58"/>
      <c r="AA2143" s="54"/>
      <c r="AB2143" s="54"/>
      <c r="AC2143" s="54"/>
      <c r="AD2143" s="54"/>
      <c r="AE2143" s="54"/>
      <c r="AF2143" s="54"/>
      <c r="AG2143" s="54"/>
      <c r="AH2143" s="54"/>
      <c r="AI2143" s="54"/>
      <c r="AJ2143" s="54"/>
      <c r="AK2143" s="54"/>
    </row>
    <row r="2144" spans="7:37" s="1" customFormat="1" ht="13.9" customHeight="1" x14ac:dyDescent="0.2"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58"/>
      <c r="R2144" s="58"/>
      <c r="S2144" s="58"/>
      <c r="T2144" s="58"/>
      <c r="U2144" s="58"/>
      <c r="V2144" s="58"/>
      <c r="W2144" s="58"/>
      <c r="X2144" s="58"/>
      <c r="Y2144" s="58"/>
      <c r="Z2144" s="58"/>
      <c r="AA2144" s="54"/>
      <c r="AB2144" s="54"/>
      <c r="AC2144" s="54"/>
      <c r="AD2144" s="54"/>
      <c r="AE2144" s="54"/>
      <c r="AF2144" s="54"/>
      <c r="AG2144" s="54"/>
      <c r="AH2144" s="54"/>
      <c r="AI2144" s="54"/>
      <c r="AJ2144" s="54"/>
      <c r="AK2144" s="54"/>
    </row>
    <row r="2145" spans="7:37" s="1" customFormat="1" ht="13.9" customHeight="1" x14ac:dyDescent="0.2"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58"/>
      <c r="R2145" s="58"/>
      <c r="S2145" s="58"/>
      <c r="T2145" s="58"/>
      <c r="U2145" s="58"/>
      <c r="V2145" s="58"/>
      <c r="W2145" s="58"/>
      <c r="X2145" s="58"/>
      <c r="Y2145" s="58"/>
      <c r="Z2145" s="58"/>
      <c r="AA2145" s="54"/>
      <c r="AB2145" s="54"/>
      <c r="AC2145" s="54"/>
      <c r="AD2145" s="54"/>
      <c r="AE2145" s="54"/>
      <c r="AF2145" s="54"/>
      <c r="AG2145" s="54"/>
      <c r="AH2145" s="54"/>
      <c r="AI2145" s="54"/>
      <c r="AJ2145" s="54"/>
      <c r="AK2145" s="54"/>
    </row>
    <row r="2146" spans="7:37" s="1" customFormat="1" ht="13.9" customHeight="1" x14ac:dyDescent="0.2"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58"/>
      <c r="R2146" s="58"/>
      <c r="S2146" s="58"/>
      <c r="T2146" s="58"/>
      <c r="U2146" s="58"/>
      <c r="V2146" s="58"/>
      <c r="W2146" s="58"/>
      <c r="X2146" s="58"/>
      <c r="Y2146" s="58"/>
      <c r="Z2146" s="58"/>
      <c r="AA2146" s="54"/>
      <c r="AB2146" s="54"/>
      <c r="AC2146" s="54"/>
      <c r="AD2146" s="54"/>
      <c r="AE2146" s="54"/>
      <c r="AF2146" s="54"/>
      <c r="AG2146" s="54"/>
      <c r="AH2146" s="54"/>
      <c r="AI2146" s="54"/>
      <c r="AJ2146" s="54"/>
      <c r="AK2146" s="54"/>
    </row>
    <row r="2147" spans="7:37" s="1" customFormat="1" ht="13.9" customHeight="1" x14ac:dyDescent="0.2"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  <c r="S2147" s="58"/>
      <c r="T2147" s="58"/>
      <c r="U2147" s="58"/>
      <c r="V2147" s="58"/>
      <c r="W2147" s="58"/>
      <c r="X2147" s="58"/>
      <c r="Y2147" s="58"/>
      <c r="Z2147" s="58"/>
      <c r="AA2147" s="54"/>
      <c r="AB2147" s="54"/>
      <c r="AC2147" s="54"/>
      <c r="AD2147" s="54"/>
      <c r="AE2147" s="54"/>
      <c r="AF2147" s="54"/>
      <c r="AG2147" s="54"/>
      <c r="AH2147" s="54"/>
      <c r="AI2147" s="54"/>
      <c r="AJ2147" s="54"/>
      <c r="AK2147" s="54"/>
    </row>
    <row r="2148" spans="7:37" s="1" customFormat="1" ht="13.9" customHeight="1" x14ac:dyDescent="0.2"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58"/>
      <c r="R2148" s="58"/>
      <c r="S2148" s="58"/>
      <c r="T2148" s="58"/>
      <c r="U2148" s="58"/>
      <c r="V2148" s="58"/>
      <c r="W2148" s="58"/>
      <c r="X2148" s="58"/>
      <c r="Y2148" s="58"/>
      <c r="Z2148" s="58"/>
      <c r="AA2148" s="54"/>
      <c r="AB2148" s="54"/>
      <c r="AC2148" s="54"/>
      <c r="AD2148" s="54"/>
      <c r="AE2148" s="54"/>
      <c r="AF2148" s="54"/>
      <c r="AG2148" s="54"/>
      <c r="AH2148" s="54"/>
      <c r="AI2148" s="54"/>
      <c r="AJ2148" s="54"/>
      <c r="AK2148" s="54"/>
    </row>
    <row r="2149" spans="7:37" s="1" customFormat="1" ht="13.9" customHeight="1" x14ac:dyDescent="0.2"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58"/>
      <c r="R2149" s="58"/>
      <c r="S2149" s="58"/>
      <c r="T2149" s="58"/>
      <c r="U2149" s="58"/>
      <c r="V2149" s="58"/>
      <c r="W2149" s="58"/>
      <c r="X2149" s="58"/>
      <c r="Y2149" s="58"/>
      <c r="Z2149" s="58"/>
      <c r="AA2149" s="54"/>
      <c r="AB2149" s="54"/>
      <c r="AC2149" s="54"/>
      <c r="AD2149" s="54"/>
      <c r="AE2149" s="54"/>
      <c r="AF2149" s="54"/>
      <c r="AG2149" s="54"/>
      <c r="AH2149" s="54"/>
      <c r="AI2149" s="54"/>
      <c r="AJ2149" s="54"/>
      <c r="AK2149" s="54"/>
    </row>
    <row r="2150" spans="7:37" s="1" customFormat="1" ht="13.9" customHeight="1" x14ac:dyDescent="0.2"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58"/>
      <c r="R2150" s="58"/>
      <c r="S2150" s="58"/>
      <c r="T2150" s="58"/>
      <c r="U2150" s="58"/>
      <c r="V2150" s="58"/>
      <c r="W2150" s="58"/>
      <c r="X2150" s="58"/>
      <c r="Y2150" s="58"/>
      <c r="Z2150" s="58"/>
      <c r="AA2150" s="54"/>
      <c r="AB2150" s="54"/>
      <c r="AC2150" s="54"/>
      <c r="AD2150" s="54"/>
      <c r="AE2150" s="54"/>
      <c r="AF2150" s="54"/>
      <c r="AG2150" s="54"/>
      <c r="AH2150" s="54"/>
      <c r="AI2150" s="54"/>
      <c r="AJ2150" s="54"/>
      <c r="AK2150" s="54"/>
    </row>
    <row r="2151" spans="7:37" s="1" customFormat="1" ht="13.9" customHeight="1" x14ac:dyDescent="0.2"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58"/>
      <c r="R2151" s="58"/>
      <c r="S2151" s="58"/>
      <c r="T2151" s="58"/>
      <c r="U2151" s="58"/>
      <c r="V2151" s="58"/>
      <c r="W2151" s="58"/>
      <c r="X2151" s="58"/>
      <c r="Y2151" s="58"/>
      <c r="Z2151" s="58"/>
      <c r="AA2151" s="54"/>
      <c r="AB2151" s="54"/>
      <c r="AC2151" s="54"/>
      <c r="AD2151" s="54"/>
      <c r="AE2151" s="54"/>
      <c r="AF2151" s="54"/>
      <c r="AG2151" s="54"/>
      <c r="AH2151" s="54"/>
      <c r="AI2151" s="54"/>
      <c r="AJ2151" s="54"/>
      <c r="AK2151" s="54"/>
    </row>
    <row r="2152" spans="7:37" s="1" customFormat="1" ht="13.9" customHeight="1" x14ac:dyDescent="0.2"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58"/>
      <c r="R2152" s="58"/>
      <c r="S2152" s="58"/>
      <c r="T2152" s="58"/>
      <c r="U2152" s="58"/>
      <c r="V2152" s="58"/>
      <c r="W2152" s="58"/>
      <c r="X2152" s="58"/>
      <c r="Y2152" s="58"/>
      <c r="Z2152" s="58"/>
      <c r="AA2152" s="54"/>
      <c r="AB2152" s="54"/>
      <c r="AC2152" s="54"/>
      <c r="AD2152" s="54"/>
      <c r="AE2152" s="54"/>
      <c r="AF2152" s="54"/>
      <c r="AG2152" s="54"/>
      <c r="AH2152" s="54"/>
      <c r="AI2152" s="54"/>
      <c r="AJ2152" s="54"/>
      <c r="AK2152" s="54"/>
    </row>
    <row r="2153" spans="7:37" s="1" customFormat="1" ht="13.9" customHeight="1" x14ac:dyDescent="0.2"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58"/>
      <c r="R2153" s="58"/>
      <c r="S2153" s="58"/>
      <c r="T2153" s="58"/>
      <c r="U2153" s="58"/>
      <c r="V2153" s="58"/>
      <c r="W2153" s="58"/>
      <c r="X2153" s="58"/>
      <c r="Y2153" s="58"/>
      <c r="Z2153" s="58"/>
      <c r="AA2153" s="54"/>
      <c r="AB2153" s="54"/>
      <c r="AC2153" s="54"/>
      <c r="AD2153" s="54"/>
      <c r="AE2153" s="54"/>
      <c r="AF2153" s="54"/>
      <c r="AG2153" s="54"/>
      <c r="AH2153" s="54"/>
      <c r="AI2153" s="54"/>
      <c r="AJ2153" s="54"/>
      <c r="AK2153" s="54"/>
    </row>
    <row r="2154" spans="7:37" s="1" customFormat="1" ht="13.9" customHeight="1" x14ac:dyDescent="0.2"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58"/>
      <c r="R2154" s="58"/>
      <c r="S2154" s="58"/>
      <c r="T2154" s="58"/>
      <c r="U2154" s="58"/>
      <c r="V2154" s="58"/>
      <c r="W2154" s="58"/>
      <c r="X2154" s="58"/>
      <c r="Y2154" s="58"/>
      <c r="Z2154" s="58"/>
      <c r="AA2154" s="54"/>
      <c r="AB2154" s="54"/>
      <c r="AC2154" s="54"/>
      <c r="AD2154" s="54"/>
      <c r="AE2154" s="54"/>
      <c r="AF2154" s="54"/>
      <c r="AG2154" s="54"/>
      <c r="AH2154" s="54"/>
      <c r="AI2154" s="54"/>
      <c r="AJ2154" s="54"/>
      <c r="AK2154" s="54"/>
    </row>
    <row r="2155" spans="7:37" s="1" customFormat="1" ht="13.9" customHeight="1" x14ac:dyDescent="0.2"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58"/>
      <c r="R2155" s="58"/>
      <c r="S2155" s="58"/>
      <c r="T2155" s="58"/>
      <c r="U2155" s="58"/>
      <c r="V2155" s="58"/>
      <c r="W2155" s="58"/>
      <c r="X2155" s="58"/>
      <c r="Y2155" s="58"/>
      <c r="Z2155" s="58"/>
      <c r="AA2155" s="54"/>
      <c r="AB2155" s="54"/>
      <c r="AC2155" s="54"/>
      <c r="AD2155" s="54"/>
      <c r="AE2155" s="54"/>
      <c r="AF2155" s="54"/>
      <c r="AG2155" s="54"/>
      <c r="AH2155" s="54"/>
      <c r="AI2155" s="54"/>
      <c r="AJ2155" s="54"/>
      <c r="AK2155" s="54"/>
    </row>
    <row r="2156" spans="7:37" s="1" customFormat="1" ht="13.9" customHeight="1" x14ac:dyDescent="0.2"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58"/>
      <c r="R2156" s="58"/>
      <c r="S2156" s="58"/>
      <c r="T2156" s="58"/>
      <c r="U2156" s="58"/>
      <c r="V2156" s="58"/>
      <c r="W2156" s="58"/>
      <c r="X2156" s="58"/>
      <c r="Y2156" s="58"/>
      <c r="Z2156" s="58"/>
      <c r="AA2156" s="54"/>
      <c r="AB2156" s="54"/>
      <c r="AC2156" s="54"/>
      <c r="AD2156" s="54"/>
      <c r="AE2156" s="54"/>
      <c r="AF2156" s="54"/>
      <c r="AG2156" s="54"/>
      <c r="AH2156" s="54"/>
      <c r="AI2156" s="54"/>
      <c r="AJ2156" s="54"/>
      <c r="AK2156" s="54"/>
    </row>
    <row r="2157" spans="7:37" s="1" customFormat="1" ht="13.9" customHeight="1" x14ac:dyDescent="0.2"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58"/>
      <c r="R2157" s="58"/>
      <c r="S2157" s="58"/>
      <c r="T2157" s="58"/>
      <c r="U2157" s="58"/>
      <c r="V2157" s="58"/>
      <c r="W2157" s="58"/>
      <c r="X2157" s="58"/>
      <c r="Y2157" s="58"/>
      <c r="Z2157" s="58"/>
      <c r="AA2157" s="54"/>
      <c r="AB2157" s="54"/>
      <c r="AC2157" s="54"/>
      <c r="AD2157" s="54"/>
      <c r="AE2157" s="54"/>
      <c r="AF2157" s="54"/>
      <c r="AG2157" s="54"/>
      <c r="AH2157" s="54"/>
      <c r="AI2157" s="54"/>
      <c r="AJ2157" s="54"/>
      <c r="AK2157" s="54"/>
    </row>
    <row r="2158" spans="7:37" s="1" customFormat="1" ht="13.9" customHeight="1" x14ac:dyDescent="0.2"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58"/>
      <c r="R2158" s="58"/>
      <c r="S2158" s="58"/>
      <c r="T2158" s="58"/>
      <c r="U2158" s="58"/>
      <c r="V2158" s="58"/>
      <c r="W2158" s="58"/>
      <c r="X2158" s="58"/>
      <c r="Y2158" s="58"/>
      <c r="Z2158" s="58"/>
      <c r="AA2158" s="54"/>
      <c r="AB2158" s="54"/>
      <c r="AC2158" s="54"/>
      <c r="AD2158" s="54"/>
      <c r="AE2158" s="54"/>
      <c r="AF2158" s="54"/>
      <c r="AG2158" s="54"/>
      <c r="AH2158" s="54"/>
      <c r="AI2158" s="54"/>
      <c r="AJ2158" s="54"/>
      <c r="AK2158" s="54"/>
    </row>
    <row r="2159" spans="7:37" s="1" customFormat="1" ht="13.9" customHeight="1" x14ac:dyDescent="0.2"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58"/>
      <c r="R2159" s="58"/>
      <c r="S2159" s="58"/>
      <c r="T2159" s="58"/>
      <c r="U2159" s="58"/>
      <c r="V2159" s="58"/>
      <c r="W2159" s="58"/>
      <c r="X2159" s="58"/>
      <c r="Y2159" s="58"/>
      <c r="Z2159" s="58"/>
      <c r="AA2159" s="54"/>
      <c r="AB2159" s="54"/>
      <c r="AC2159" s="54"/>
      <c r="AD2159" s="54"/>
      <c r="AE2159" s="54"/>
      <c r="AF2159" s="54"/>
      <c r="AG2159" s="54"/>
      <c r="AH2159" s="54"/>
      <c r="AI2159" s="54"/>
      <c r="AJ2159" s="54"/>
      <c r="AK2159" s="54"/>
    </row>
    <row r="2160" spans="7:37" s="1" customFormat="1" ht="13.9" customHeight="1" x14ac:dyDescent="0.2"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58"/>
      <c r="R2160" s="58"/>
      <c r="S2160" s="58"/>
      <c r="T2160" s="58"/>
      <c r="U2160" s="58"/>
      <c r="V2160" s="58"/>
      <c r="W2160" s="58"/>
      <c r="X2160" s="58"/>
      <c r="Y2160" s="58"/>
      <c r="Z2160" s="58"/>
      <c r="AA2160" s="54"/>
      <c r="AB2160" s="54"/>
      <c r="AC2160" s="54"/>
      <c r="AD2160" s="54"/>
      <c r="AE2160" s="54"/>
      <c r="AF2160" s="54"/>
      <c r="AG2160" s="54"/>
      <c r="AH2160" s="54"/>
      <c r="AI2160" s="54"/>
      <c r="AJ2160" s="54"/>
      <c r="AK2160" s="54"/>
    </row>
    <row r="2161" spans="7:37" s="1" customFormat="1" ht="13.9" customHeight="1" x14ac:dyDescent="0.2"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58"/>
      <c r="R2161" s="58"/>
      <c r="S2161" s="58"/>
      <c r="T2161" s="58"/>
      <c r="U2161" s="58"/>
      <c r="V2161" s="58"/>
      <c r="W2161" s="58"/>
      <c r="X2161" s="58"/>
      <c r="Y2161" s="58"/>
      <c r="Z2161" s="58"/>
      <c r="AA2161" s="54"/>
      <c r="AB2161" s="54"/>
      <c r="AC2161" s="54"/>
      <c r="AD2161" s="54"/>
      <c r="AE2161" s="54"/>
      <c r="AF2161" s="54"/>
      <c r="AG2161" s="54"/>
      <c r="AH2161" s="54"/>
      <c r="AI2161" s="54"/>
      <c r="AJ2161" s="54"/>
      <c r="AK2161" s="54"/>
    </row>
    <row r="2162" spans="7:37" s="1" customFormat="1" ht="13.9" customHeight="1" x14ac:dyDescent="0.2"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58"/>
      <c r="R2162" s="58"/>
      <c r="S2162" s="58"/>
      <c r="T2162" s="58"/>
      <c r="U2162" s="58"/>
      <c r="V2162" s="58"/>
      <c r="W2162" s="58"/>
      <c r="X2162" s="58"/>
      <c r="Y2162" s="58"/>
      <c r="Z2162" s="58"/>
      <c r="AA2162" s="54"/>
      <c r="AB2162" s="54"/>
      <c r="AC2162" s="54"/>
      <c r="AD2162" s="54"/>
      <c r="AE2162" s="54"/>
      <c r="AF2162" s="54"/>
      <c r="AG2162" s="54"/>
      <c r="AH2162" s="54"/>
      <c r="AI2162" s="54"/>
      <c r="AJ2162" s="54"/>
      <c r="AK2162" s="54"/>
    </row>
    <row r="2163" spans="7:37" s="1" customFormat="1" ht="13.9" customHeight="1" x14ac:dyDescent="0.2"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58"/>
      <c r="R2163" s="58"/>
      <c r="S2163" s="58"/>
      <c r="T2163" s="58"/>
      <c r="U2163" s="58"/>
      <c r="V2163" s="58"/>
      <c r="W2163" s="58"/>
      <c r="X2163" s="58"/>
      <c r="Y2163" s="58"/>
      <c r="Z2163" s="58"/>
      <c r="AA2163" s="54"/>
      <c r="AB2163" s="54"/>
      <c r="AC2163" s="54"/>
      <c r="AD2163" s="54"/>
      <c r="AE2163" s="54"/>
      <c r="AF2163" s="54"/>
      <c r="AG2163" s="54"/>
      <c r="AH2163" s="54"/>
      <c r="AI2163" s="54"/>
      <c r="AJ2163" s="54"/>
      <c r="AK2163" s="54"/>
    </row>
    <row r="2164" spans="7:37" s="1" customFormat="1" ht="13.9" customHeight="1" x14ac:dyDescent="0.2"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58"/>
      <c r="R2164" s="58"/>
      <c r="S2164" s="58"/>
      <c r="T2164" s="58"/>
      <c r="U2164" s="58"/>
      <c r="V2164" s="58"/>
      <c r="W2164" s="58"/>
      <c r="X2164" s="58"/>
      <c r="Y2164" s="58"/>
      <c r="Z2164" s="58"/>
      <c r="AA2164" s="54"/>
      <c r="AB2164" s="54"/>
      <c r="AC2164" s="54"/>
      <c r="AD2164" s="54"/>
      <c r="AE2164" s="54"/>
      <c r="AF2164" s="54"/>
      <c r="AG2164" s="54"/>
      <c r="AH2164" s="54"/>
      <c r="AI2164" s="54"/>
      <c r="AJ2164" s="54"/>
      <c r="AK2164" s="54"/>
    </row>
    <row r="2165" spans="7:37" s="1" customFormat="1" ht="13.9" customHeight="1" x14ac:dyDescent="0.2"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58"/>
      <c r="R2165" s="58"/>
      <c r="S2165" s="58"/>
      <c r="T2165" s="58"/>
      <c r="U2165" s="58"/>
      <c r="V2165" s="58"/>
      <c r="W2165" s="58"/>
      <c r="X2165" s="58"/>
      <c r="Y2165" s="58"/>
      <c r="Z2165" s="58"/>
      <c r="AA2165" s="54"/>
      <c r="AB2165" s="54"/>
      <c r="AC2165" s="54"/>
      <c r="AD2165" s="54"/>
      <c r="AE2165" s="54"/>
      <c r="AF2165" s="54"/>
      <c r="AG2165" s="54"/>
      <c r="AH2165" s="54"/>
      <c r="AI2165" s="54"/>
      <c r="AJ2165" s="54"/>
      <c r="AK2165" s="54"/>
    </row>
    <row r="2166" spans="7:37" s="1" customFormat="1" ht="13.9" customHeight="1" x14ac:dyDescent="0.2"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58"/>
      <c r="R2166" s="58"/>
      <c r="S2166" s="58"/>
      <c r="T2166" s="58"/>
      <c r="U2166" s="58"/>
      <c r="V2166" s="58"/>
      <c r="W2166" s="58"/>
      <c r="X2166" s="58"/>
      <c r="Y2166" s="58"/>
      <c r="Z2166" s="58"/>
      <c r="AA2166" s="54"/>
      <c r="AB2166" s="54"/>
      <c r="AC2166" s="54"/>
      <c r="AD2166" s="54"/>
      <c r="AE2166" s="54"/>
      <c r="AF2166" s="54"/>
      <c r="AG2166" s="54"/>
      <c r="AH2166" s="54"/>
      <c r="AI2166" s="54"/>
      <c r="AJ2166" s="54"/>
      <c r="AK2166" s="54"/>
    </row>
    <row r="2167" spans="7:37" s="1" customFormat="1" ht="13.9" customHeight="1" x14ac:dyDescent="0.2"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58"/>
      <c r="R2167" s="58"/>
      <c r="S2167" s="58"/>
      <c r="T2167" s="58"/>
      <c r="U2167" s="58"/>
      <c r="V2167" s="58"/>
      <c r="W2167" s="58"/>
      <c r="X2167" s="58"/>
      <c r="Y2167" s="58"/>
      <c r="Z2167" s="58"/>
      <c r="AA2167" s="54"/>
      <c r="AB2167" s="54"/>
      <c r="AC2167" s="54"/>
      <c r="AD2167" s="54"/>
      <c r="AE2167" s="54"/>
      <c r="AF2167" s="54"/>
      <c r="AG2167" s="54"/>
      <c r="AH2167" s="54"/>
      <c r="AI2167" s="54"/>
      <c r="AJ2167" s="54"/>
      <c r="AK2167" s="54"/>
    </row>
    <row r="2168" spans="7:37" s="1" customFormat="1" ht="13.9" customHeight="1" x14ac:dyDescent="0.2"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58"/>
      <c r="R2168" s="58"/>
      <c r="S2168" s="58"/>
      <c r="T2168" s="58"/>
      <c r="U2168" s="58"/>
      <c r="V2168" s="58"/>
      <c r="W2168" s="58"/>
      <c r="X2168" s="58"/>
      <c r="Y2168" s="58"/>
      <c r="Z2168" s="58"/>
      <c r="AA2168" s="54"/>
      <c r="AB2168" s="54"/>
      <c r="AC2168" s="54"/>
      <c r="AD2168" s="54"/>
      <c r="AE2168" s="54"/>
      <c r="AF2168" s="54"/>
      <c r="AG2168" s="54"/>
      <c r="AH2168" s="54"/>
      <c r="AI2168" s="54"/>
      <c r="AJ2168" s="54"/>
      <c r="AK2168" s="54"/>
    </row>
    <row r="2169" spans="7:37" s="1" customFormat="1" ht="13.9" customHeight="1" x14ac:dyDescent="0.2"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58"/>
      <c r="R2169" s="58"/>
      <c r="S2169" s="58"/>
      <c r="T2169" s="58"/>
      <c r="U2169" s="58"/>
      <c r="V2169" s="58"/>
      <c r="W2169" s="58"/>
      <c r="X2169" s="58"/>
      <c r="Y2169" s="58"/>
      <c r="Z2169" s="58"/>
      <c r="AA2169" s="54"/>
      <c r="AB2169" s="54"/>
      <c r="AC2169" s="54"/>
      <c r="AD2169" s="54"/>
      <c r="AE2169" s="54"/>
      <c r="AF2169" s="54"/>
      <c r="AG2169" s="54"/>
      <c r="AH2169" s="54"/>
      <c r="AI2169" s="54"/>
      <c r="AJ2169" s="54"/>
      <c r="AK2169" s="54"/>
    </row>
    <row r="2170" spans="7:37" s="1" customFormat="1" ht="13.9" customHeight="1" x14ac:dyDescent="0.2"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58"/>
      <c r="R2170" s="58"/>
      <c r="S2170" s="58"/>
      <c r="T2170" s="58"/>
      <c r="U2170" s="58"/>
      <c r="V2170" s="58"/>
      <c r="W2170" s="58"/>
      <c r="X2170" s="58"/>
      <c r="Y2170" s="58"/>
      <c r="Z2170" s="58"/>
      <c r="AA2170" s="54"/>
      <c r="AB2170" s="54"/>
      <c r="AC2170" s="54"/>
      <c r="AD2170" s="54"/>
      <c r="AE2170" s="54"/>
      <c r="AF2170" s="54"/>
      <c r="AG2170" s="54"/>
      <c r="AH2170" s="54"/>
      <c r="AI2170" s="54"/>
      <c r="AJ2170" s="54"/>
      <c r="AK2170" s="54"/>
    </row>
    <row r="2171" spans="7:37" s="1" customFormat="1" ht="13.9" customHeight="1" x14ac:dyDescent="0.2"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58"/>
      <c r="R2171" s="58"/>
      <c r="S2171" s="58"/>
      <c r="T2171" s="58"/>
      <c r="U2171" s="58"/>
      <c r="V2171" s="58"/>
      <c r="W2171" s="58"/>
      <c r="X2171" s="58"/>
      <c r="Y2171" s="58"/>
      <c r="Z2171" s="58"/>
      <c r="AA2171" s="54"/>
      <c r="AB2171" s="54"/>
      <c r="AC2171" s="54"/>
      <c r="AD2171" s="54"/>
      <c r="AE2171" s="54"/>
      <c r="AF2171" s="54"/>
      <c r="AG2171" s="54"/>
      <c r="AH2171" s="54"/>
      <c r="AI2171" s="54"/>
      <c r="AJ2171" s="54"/>
      <c r="AK2171" s="54"/>
    </row>
    <row r="2172" spans="7:37" s="1" customFormat="1" ht="13.9" customHeight="1" x14ac:dyDescent="0.2"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58"/>
      <c r="R2172" s="58"/>
      <c r="S2172" s="58"/>
      <c r="T2172" s="58"/>
      <c r="U2172" s="58"/>
      <c r="V2172" s="58"/>
      <c r="W2172" s="58"/>
      <c r="X2172" s="58"/>
      <c r="Y2172" s="58"/>
      <c r="Z2172" s="58"/>
      <c r="AA2172" s="54"/>
      <c r="AB2172" s="54"/>
      <c r="AC2172" s="54"/>
      <c r="AD2172" s="54"/>
      <c r="AE2172" s="54"/>
      <c r="AF2172" s="54"/>
      <c r="AG2172" s="54"/>
      <c r="AH2172" s="54"/>
      <c r="AI2172" s="54"/>
      <c r="AJ2172" s="54"/>
      <c r="AK2172" s="54"/>
    </row>
    <row r="2173" spans="7:37" s="1" customFormat="1" ht="13.9" customHeight="1" x14ac:dyDescent="0.2"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58"/>
      <c r="R2173" s="58"/>
      <c r="S2173" s="58"/>
      <c r="T2173" s="58"/>
      <c r="U2173" s="58"/>
      <c r="V2173" s="58"/>
      <c r="W2173" s="58"/>
      <c r="X2173" s="58"/>
      <c r="Y2173" s="58"/>
      <c r="Z2173" s="58"/>
      <c r="AA2173" s="54"/>
      <c r="AB2173" s="54"/>
      <c r="AC2173" s="54"/>
      <c r="AD2173" s="54"/>
      <c r="AE2173" s="54"/>
      <c r="AF2173" s="54"/>
      <c r="AG2173" s="54"/>
      <c r="AH2173" s="54"/>
      <c r="AI2173" s="54"/>
      <c r="AJ2173" s="54"/>
      <c r="AK2173" s="54"/>
    </row>
    <row r="2174" spans="7:37" s="1" customFormat="1" ht="13.9" customHeight="1" x14ac:dyDescent="0.2"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58"/>
      <c r="R2174" s="58"/>
      <c r="S2174" s="58"/>
      <c r="T2174" s="58"/>
      <c r="U2174" s="58"/>
      <c r="V2174" s="58"/>
      <c r="W2174" s="58"/>
      <c r="X2174" s="58"/>
      <c r="Y2174" s="58"/>
      <c r="Z2174" s="58"/>
      <c r="AA2174" s="54"/>
      <c r="AB2174" s="54"/>
      <c r="AC2174" s="54"/>
      <c r="AD2174" s="54"/>
      <c r="AE2174" s="54"/>
      <c r="AF2174" s="54"/>
      <c r="AG2174" s="54"/>
      <c r="AH2174" s="54"/>
      <c r="AI2174" s="54"/>
      <c r="AJ2174" s="54"/>
      <c r="AK2174" s="54"/>
    </row>
    <row r="2175" spans="7:37" s="1" customFormat="1" ht="13.9" customHeight="1" x14ac:dyDescent="0.2"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58"/>
      <c r="R2175" s="58"/>
      <c r="S2175" s="58"/>
      <c r="T2175" s="58"/>
      <c r="U2175" s="58"/>
      <c r="V2175" s="58"/>
      <c r="W2175" s="58"/>
      <c r="X2175" s="58"/>
      <c r="Y2175" s="58"/>
      <c r="Z2175" s="58"/>
      <c r="AA2175" s="54"/>
      <c r="AB2175" s="54"/>
      <c r="AC2175" s="54"/>
      <c r="AD2175" s="54"/>
      <c r="AE2175" s="54"/>
      <c r="AF2175" s="54"/>
      <c r="AG2175" s="54"/>
      <c r="AH2175" s="54"/>
      <c r="AI2175" s="54"/>
      <c r="AJ2175" s="54"/>
      <c r="AK2175" s="54"/>
    </row>
    <row r="2176" spans="7:37" s="1" customFormat="1" ht="13.9" customHeight="1" x14ac:dyDescent="0.2"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58"/>
      <c r="R2176" s="58"/>
      <c r="S2176" s="58"/>
      <c r="T2176" s="58"/>
      <c r="U2176" s="58"/>
      <c r="V2176" s="58"/>
      <c r="W2176" s="58"/>
      <c r="X2176" s="58"/>
      <c r="Y2176" s="58"/>
      <c r="Z2176" s="58"/>
      <c r="AA2176" s="54"/>
      <c r="AB2176" s="54"/>
      <c r="AC2176" s="54"/>
      <c r="AD2176" s="54"/>
      <c r="AE2176" s="54"/>
      <c r="AF2176" s="54"/>
      <c r="AG2176" s="54"/>
      <c r="AH2176" s="54"/>
      <c r="AI2176" s="54"/>
      <c r="AJ2176" s="54"/>
      <c r="AK2176" s="54"/>
    </row>
    <row r="2177" spans="7:37" s="1" customFormat="1" ht="13.9" customHeight="1" x14ac:dyDescent="0.2"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58"/>
      <c r="R2177" s="58"/>
      <c r="S2177" s="58"/>
      <c r="T2177" s="58"/>
      <c r="U2177" s="58"/>
      <c r="V2177" s="58"/>
      <c r="W2177" s="58"/>
      <c r="X2177" s="58"/>
      <c r="Y2177" s="58"/>
      <c r="Z2177" s="58"/>
      <c r="AA2177" s="54"/>
      <c r="AB2177" s="54"/>
      <c r="AC2177" s="54"/>
      <c r="AD2177" s="54"/>
      <c r="AE2177" s="54"/>
      <c r="AF2177" s="54"/>
      <c r="AG2177" s="54"/>
      <c r="AH2177" s="54"/>
      <c r="AI2177" s="54"/>
      <c r="AJ2177" s="54"/>
      <c r="AK2177" s="54"/>
    </row>
    <row r="2178" spans="7:37" s="1" customFormat="1" ht="13.9" customHeight="1" x14ac:dyDescent="0.2"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58"/>
      <c r="R2178" s="58"/>
      <c r="S2178" s="58"/>
      <c r="T2178" s="58"/>
      <c r="U2178" s="58"/>
      <c r="V2178" s="58"/>
      <c r="W2178" s="58"/>
      <c r="X2178" s="58"/>
      <c r="Y2178" s="58"/>
      <c r="Z2178" s="58"/>
      <c r="AA2178" s="54"/>
      <c r="AB2178" s="54"/>
      <c r="AC2178" s="54"/>
      <c r="AD2178" s="54"/>
      <c r="AE2178" s="54"/>
      <c r="AF2178" s="54"/>
      <c r="AG2178" s="54"/>
      <c r="AH2178" s="54"/>
      <c r="AI2178" s="54"/>
      <c r="AJ2178" s="54"/>
      <c r="AK2178" s="54"/>
    </row>
    <row r="2179" spans="7:37" s="1" customFormat="1" ht="13.9" customHeight="1" x14ac:dyDescent="0.2"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  <c r="S2179" s="58"/>
      <c r="T2179" s="58"/>
      <c r="U2179" s="58"/>
      <c r="V2179" s="58"/>
      <c r="W2179" s="58"/>
      <c r="X2179" s="58"/>
      <c r="Y2179" s="58"/>
      <c r="Z2179" s="58"/>
      <c r="AA2179" s="54"/>
      <c r="AB2179" s="54"/>
      <c r="AC2179" s="54"/>
      <c r="AD2179" s="54"/>
      <c r="AE2179" s="54"/>
      <c r="AF2179" s="54"/>
      <c r="AG2179" s="54"/>
      <c r="AH2179" s="54"/>
      <c r="AI2179" s="54"/>
      <c r="AJ2179" s="54"/>
      <c r="AK2179" s="54"/>
    </row>
    <row r="2180" spans="7:37" s="1" customFormat="1" ht="13.9" customHeight="1" x14ac:dyDescent="0.2"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58"/>
      <c r="R2180" s="58"/>
      <c r="S2180" s="58"/>
      <c r="T2180" s="58"/>
      <c r="U2180" s="58"/>
      <c r="V2180" s="58"/>
      <c r="W2180" s="58"/>
      <c r="X2180" s="58"/>
      <c r="Y2180" s="58"/>
      <c r="Z2180" s="58"/>
      <c r="AA2180" s="54"/>
      <c r="AB2180" s="54"/>
      <c r="AC2180" s="54"/>
      <c r="AD2180" s="54"/>
      <c r="AE2180" s="54"/>
      <c r="AF2180" s="54"/>
      <c r="AG2180" s="54"/>
      <c r="AH2180" s="54"/>
      <c r="AI2180" s="54"/>
      <c r="AJ2180" s="54"/>
      <c r="AK2180" s="54"/>
    </row>
    <row r="2181" spans="7:37" s="1" customFormat="1" ht="13.9" customHeight="1" x14ac:dyDescent="0.2"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58"/>
      <c r="R2181" s="58"/>
      <c r="S2181" s="58"/>
      <c r="T2181" s="58"/>
      <c r="U2181" s="58"/>
      <c r="V2181" s="58"/>
      <c r="W2181" s="58"/>
      <c r="X2181" s="58"/>
      <c r="Y2181" s="58"/>
      <c r="Z2181" s="58"/>
      <c r="AA2181" s="54"/>
      <c r="AB2181" s="54"/>
      <c r="AC2181" s="54"/>
      <c r="AD2181" s="54"/>
      <c r="AE2181" s="54"/>
      <c r="AF2181" s="54"/>
      <c r="AG2181" s="54"/>
      <c r="AH2181" s="54"/>
      <c r="AI2181" s="54"/>
      <c r="AJ2181" s="54"/>
      <c r="AK2181" s="54"/>
    </row>
    <row r="2182" spans="7:37" s="1" customFormat="1" ht="13.9" customHeight="1" x14ac:dyDescent="0.2"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  <c r="S2182" s="58"/>
      <c r="T2182" s="58"/>
      <c r="U2182" s="58"/>
      <c r="V2182" s="58"/>
      <c r="W2182" s="58"/>
      <c r="X2182" s="58"/>
      <c r="Y2182" s="58"/>
      <c r="Z2182" s="58"/>
      <c r="AA2182" s="54"/>
      <c r="AB2182" s="54"/>
      <c r="AC2182" s="54"/>
      <c r="AD2182" s="54"/>
      <c r="AE2182" s="54"/>
      <c r="AF2182" s="54"/>
      <c r="AG2182" s="54"/>
      <c r="AH2182" s="54"/>
      <c r="AI2182" s="54"/>
      <c r="AJ2182" s="54"/>
      <c r="AK2182" s="54"/>
    </row>
    <row r="2183" spans="7:37" s="1" customFormat="1" ht="13.9" customHeight="1" x14ac:dyDescent="0.2"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58"/>
      <c r="R2183" s="58"/>
      <c r="S2183" s="58"/>
      <c r="T2183" s="58"/>
      <c r="U2183" s="58"/>
      <c r="V2183" s="58"/>
      <c r="W2183" s="58"/>
      <c r="X2183" s="58"/>
      <c r="Y2183" s="58"/>
      <c r="Z2183" s="58"/>
      <c r="AA2183" s="54"/>
      <c r="AB2183" s="54"/>
      <c r="AC2183" s="54"/>
      <c r="AD2183" s="54"/>
      <c r="AE2183" s="54"/>
      <c r="AF2183" s="54"/>
      <c r="AG2183" s="54"/>
      <c r="AH2183" s="54"/>
      <c r="AI2183" s="54"/>
      <c r="AJ2183" s="54"/>
      <c r="AK2183" s="54"/>
    </row>
    <row r="2184" spans="7:37" s="1" customFormat="1" ht="13.9" customHeight="1" x14ac:dyDescent="0.2"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58"/>
      <c r="R2184" s="58"/>
      <c r="S2184" s="58"/>
      <c r="T2184" s="58"/>
      <c r="U2184" s="58"/>
      <c r="V2184" s="58"/>
      <c r="W2184" s="58"/>
      <c r="X2184" s="58"/>
      <c r="Y2184" s="58"/>
      <c r="Z2184" s="58"/>
      <c r="AA2184" s="54"/>
      <c r="AB2184" s="54"/>
      <c r="AC2184" s="54"/>
      <c r="AD2184" s="54"/>
      <c r="AE2184" s="54"/>
      <c r="AF2184" s="54"/>
      <c r="AG2184" s="54"/>
      <c r="AH2184" s="54"/>
      <c r="AI2184" s="54"/>
      <c r="AJ2184" s="54"/>
      <c r="AK2184" s="54"/>
    </row>
    <row r="2185" spans="7:37" s="1" customFormat="1" ht="13.9" customHeight="1" x14ac:dyDescent="0.2"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58"/>
      <c r="R2185" s="58"/>
      <c r="S2185" s="58"/>
      <c r="T2185" s="58"/>
      <c r="U2185" s="58"/>
      <c r="V2185" s="58"/>
      <c r="W2185" s="58"/>
      <c r="X2185" s="58"/>
      <c r="Y2185" s="58"/>
      <c r="Z2185" s="58"/>
      <c r="AA2185" s="54"/>
      <c r="AB2185" s="54"/>
      <c r="AC2185" s="54"/>
      <c r="AD2185" s="54"/>
      <c r="AE2185" s="54"/>
      <c r="AF2185" s="54"/>
      <c r="AG2185" s="54"/>
      <c r="AH2185" s="54"/>
      <c r="AI2185" s="54"/>
      <c r="AJ2185" s="54"/>
      <c r="AK2185" s="54"/>
    </row>
    <row r="2186" spans="7:37" s="1" customFormat="1" ht="13.9" customHeight="1" x14ac:dyDescent="0.2"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58"/>
      <c r="R2186" s="58"/>
      <c r="S2186" s="58"/>
      <c r="T2186" s="58"/>
      <c r="U2186" s="58"/>
      <c r="V2186" s="58"/>
      <c r="W2186" s="58"/>
      <c r="X2186" s="58"/>
      <c r="Y2186" s="58"/>
      <c r="Z2186" s="58"/>
      <c r="AA2186" s="54"/>
      <c r="AB2186" s="54"/>
      <c r="AC2186" s="54"/>
      <c r="AD2186" s="54"/>
      <c r="AE2186" s="54"/>
      <c r="AF2186" s="54"/>
      <c r="AG2186" s="54"/>
      <c r="AH2186" s="54"/>
      <c r="AI2186" s="54"/>
      <c r="AJ2186" s="54"/>
      <c r="AK2186" s="54"/>
    </row>
    <row r="2187" spans="7:37" s="1" customFormat="1" ht="13.9" customHeight="1" x14ac:dyDescent="0.2"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58"/>
      <c r="R2187" s="58"/>
      <c r="S2187" s="58"/>
      <c r="T2187" s="58"/>
      <c r="U2187" s="58"/>
      <c r="V2187" s="58"/>
      <c r="W2187" s="58"/>
      <c r="X2187" s="58"/>
      <c r="Y2187" s="58"/>
      <c r="Z2187" s="58"/>
      <c r="AA2187" s="54"/>
      <c r="AB2187" s="54"/>
      <c r="AC2187" s="54"/>
      <c r="AD2187" s="54"/>
      <c r="AE2187" s="54"/>
      <c r="AF2187" s="54"/>
      <c r="AG2187" s="54"/>
      <c r="AH2187" s="54"/>
      <c r="AI2187" s="54"/>
      <c r="AJ2187" s="54"/>
      <c r="AK2187" s="54"/>
    </row>
    <row r="2188" spans="7:37" s="1" customFormat="1" ht="13.9" customHeight="1" x14ac:dyDescent="0.2"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58"/>
      <c r="R2188" s="58"/>
      <c r="S2188" s="58"/>
      <c r="T2188" s="58"/>
      <c r="U2188" s="58"/>
      <c r="V2188" s="58"/>
      <c r="W2188" s="58"/>
      <c r="X2188" s="58"/>
      <c r="Y2188" s="58"/>
      <c r="Z2188" s="58"/>
      <c r="AA2188" s="54"/>
      <c r="AB2188" s="54"/>
      <c r="AC2188" s="54"/>
      <c r="AD2188" s="54"/>
      <c r="AE2188" s="54"/>
      <c r="AF2188" s="54"/>
      <c r="AG2188" s="54"/>
      <c r="AH2188" s="54"/>
      <c r="AI2188" s="54"/>
      <c r="AJ2188" s="54"/>
      <c r="AK2188" s="54"/>
    </row>
    <row r="2189" spans="7:37" s="1" customFormat="1" ht="13.9" customHeight="1" x14ac:dyDescent="0.2"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  <c r="S2189" s="58"/>
      <c r="T2189" s="58"/>
      <c r="U2189" s="58"/>
      <c r="V2189" s="58"/>
      <c r="W2189" s="58"/>
      <c r="X2189" s="58"/>
      <c r="Y2189" s="58"/>
      <c r="Z2189" s="58"/>
      <c r="AA2189" s="54"/>
      <c r="AB2189" s="54"/>
      <c r="AC2189" s="54"/>
      <c r="AD2189" s="54"/>
      <c r="AE2189" s="54"/>
      <c r="AF2189" s="54"/>
      <c r="AG2189" s="54"/>
      <c r="AH2189" s="54"/>
      <c r="AI2189" s="54"/>
      <c r="AJ2189" s="54"/>
      <c r="AK2189" s="54"/>
    </row>
    <row r="2190" spans="7:37" s="1" customFormat="1" ht="13.9" customHeight="1" x14ac:dyDescent="0.2"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  <c r="S2190" s="58"/>
      <c r="T2190" s="58"/>
      <c r="U2190" s="58"/>
      <c r="V2190" s="58"/>
      <c r="W2190" s="58"/>
      <c r="X2190" s="58"/>
      <c r="Y2190" s="58"/>
      <c r="Z2190" s="58"/>
      <c r="AA2190" s="54"/>
      <c r="AB2190" s="54"/>
      <c r="AC2190" s="54"/>
      <c r="AD2190" s="54"/>
      <c r="AE2190" s="54"/>
      <c r="AF2190" s="54"/>
      <c r="AG2190" s="54"/>
      <c r="AH2190" s="54"/>
      <c r="AI2190" s="54"/>
      <c r="AJ2190" s="54"/>
      <c r="AK2190" s="54"/>
    </row>
    <row r="2191" spans="7:37" s="1" customFormat="1" ht="13.9" customHeight="1" x14ac:dyDescent="0.2"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  <c r="S2191" s="58"/>
      <c r="T2191" s="58"/>
      <c r="U2191" s="58"/>
      <c r="V2191" s="58"/>
      <c r="W2191" s="58"/>
      <c r="X2191" s="58"/>
      <c r="Y2191" s="58"/>
      <c r="Z2191" s="58"/>
      <c r="AA2191" s="54"/>
      <c r="AB2191" s="54"/>
      <c r="AC2191" s="54"/>
      <c r="AD2191" s="54"/>
      <c r="AE2191" s="54"/>
      <c r="AF2191" s="54"/>
      <c r="AG2191" s="54"/>
      <c r="AH2191" s="54"/>
      <c r="AI2191" s="54"/>
      <c r="AJ2191" s="54"/>
      <c r="AK2191" s="54"/>
    </row>
    <row r="2192" spans="7:37" s="1" customFormat="1" ht="13.9" customHeight="1" x14ac:dyDescent="0.2"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  <c r="S2192" s="58"/>
      <c r="T2192" s="58"/>
      <c r="U2192" s="58"/>
      <c r="V2192" s="58"/>
      <c r="W2192" s="58"/>
      <c r="X2192" s="58"/>
      <c r="Y2192" s="58"/>
      <c r="Z2192" s="58"/>
      <c r="AA2192" s="54"/>
      <c r="AB2192" s="54"/>
      <c r="AC2192" s="54"/>
      <c r="AD2192" s="54"/>
      <c r="AE2192" s="54"/>
      <c r="AF2192" s="54"/>
      <c r="AG2192" s="54"/>
      <c r="AH2192" s="54"/>
      <c r="AI2192" s="54"/>
      <c r="AJ2192" s="54"/>
      <c r="AK2192" s="54"/>
    </row>
    <row r="2193" spans="7:37" s="1" customFormat="1" ht="13.9" customHeight="1" x14ac:dyDescent="0.2"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  <c r="S2193" s="58"/>
      <c r="T2193" s="58"/>
      <c r="U2193" s="58"/>
      <c r="V2193" s="58"/>
      <c r="W2193" s="58"/>
      <c r="X2193" s="58"/>
      <c r="Y2193" s="58"/>
      <c r="Z2193" s="58"/>
      <c r="AA2193" s="54"/>
      <c r="AB2193" s="54"/>
      <c r="AC2193" s="54"/>
      <c r="AD2193" s="54"/>
      <c r="AE2193" s="54"/>
      <c r="AF2193" s="54"/>
      <c r="AG2193" s="54"/>
      <c r="AH2193" s="54"/>
      <c r="AI2193" s="54"/>
      <c r="AJ2193" s="54"/>
      <c r="AK2193" s="54"/>
    </row>
    <row r="2194" spans="7:37" s="1" customFormat="1" ht="13.9" customHeight="1" x14ac:dyDescent="0.2"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  <c r="S2194" s="58"/>
      <c r="T2194" s="58"/>
      <c r="U2194" s="58"/>
      <c r="V2194" s="58"/>
      <c r="W2194" s="58"/>
      <c r="X2194" s="58"/>
      <c r="Y2194" s="58"/>
      <c r="Z2194" s="58"/>
      <c r="AA2194" s="54"/>
      <c r="AB2194" s="54"/>
      <c r="AC2194" s="54"/>
      <c r="AD2194" s="54"/>
      <c r="AE2194" s="54"/>
      <c r="AF2194" s="54"/>
      <c r="AG2194" s="54"/>
      <c r="AH2194" s="54"/>
      <c r="AI2194" s="54"/>
      <c r="AJ2194" s="54"/>
      <c r="AK2194" s="54"/>
    </row>
    <row r="2195" spans="7:37" s="1" customFormat="1" ht="13.9" customHeight="1" x14ac:dyDescent="0.2"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  <c r="S2195" s="58"/>
      <c r="T2195" s="58"/>
      <c r="U2195" s="58"/>
      <c r="V2195" s="58"/>
      <c r="W2195" s="58"/>
      <c r="X2195" s="58"/>
      <c r="Y2195" s="58"/>
      <c r="Z2195" s="58"/>
      <c r="AA2195" s="54"/>
      <c r="AB2195" s="54"/>
      <c r="AC2195" s="54"/>
      <c r="AD2195" s="54"/>
      <c r="AE2195" s="54"/>
      <c r="AF2195" s="54"/>
      <c r="AG2195" s="54"/>
      <c r="AH2195" s="54"/>
      <c r="AI2195" s="54"/>
      <c r="AJ2195" s="54"/>
      <c r="AK2195" s="54"/>
    </row>
    <row r="2196" spans="7:37" s="1" customFormat="1" ht="13.9" customHeight="1" x14ac:dyDescent="0.2"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  <c r="S2196" s="58"/>
      <c r="T2196" s="58"/>
      <c r="U2196" s="58"/>
      <c r="V2196" s="58"/>
      <c r="W2196" s="58"/>
      <c r="X2196" s="58"/>
      <c r="Y2196" s="58"/>
      <c r="Z2196" s="58"/>
      <c r="AA2196" s="54"/>
      <c r="AB2196" s="54"/>
      <c r="AC2196" s="54"/>
      <c r="AD2196" s="54"/>
      <c r="AE2196" s="54"/>
      <c r="AF2196" s="54"/>
      <c r="AG2196" s="54"/>
      <c r="AH2196" s="54"/>
      <c r="AI2196" s="54"/>
      <c r="AJ2196" s="54"/>
      <c r="AK2196" s="54"/>
    </row>
    <row r="2197" spans="7:37" s="1" customFormat="1" ht="13.9" customHeight="1" x14ac:dyDescent="0.2"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  <c r="S2197" s="58"/>
      <c r="T2197" s="58"/>
      <c r="U2197" s="58"/>
      <c r="V2197" s="58"/>
      <c r="W2197" s="58"/>
      <c r="X2197" s="58"/>
      <c r="Y2197" s="58"/>
      <c r="Z2197" s="58"/>
      <c r="AA2197" s="54"/>
      <c r="AB2197" s="54"/>
      <c r="AC2197" s="54"/>
      <c r="AD2197" s="54"/>
      <c r="AE2197" s="54"/>
      <c r="AF2197" s="54"/>
      <c r="AG2197" s="54"/>
      <c r="AH2197" s="54"/>
      <c r="AI2197" s="54"/>
      <c r="AJ2197" s="54"/>
      <c r="AK2197" s="54"/>
    </row>
    <row r="2198" spans="7:37" s="1" customFormat="1" ht="13.9" customHeight="1" x14ac:dyDescent="0.2"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  <c r="S2198" s="58"/>
      <c r="T2198" s="58"/>
      <c r="U2198" s="58"/>
      <c r="V2198" s="58"/>
      <c r="W2198" s="58"/>
      <c r="X2198" s="58"/>
      <c r="Y2198" s="58"/>
      <c r="Z2198" s="58"/>
      <c r="AA2198" s="54"/>
      <c r="AB2198" s="54"/>
      <c r="AC2198" s="54"/>
      <c r="AD2198" s="54"/>
      <c r="AE2198" s="54"/>
      <c r="AF2198" s="54"/>
      <c r="AG2198" s="54"/>
      <c r="AH2198" s="54"/>
      <c r="AI2198" s="54"/>
      <c r="AJ2198" s="54"/>
      <c r="AK2198" s="54"/>
    </row>
    <row r="2199" spans="7:37" s="1" customFormat="1" ht="13.9" customHeight="1" x14ac:dyDescent="0.2"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  <c r="S2199" s="58"/>
      <c r="T2199" s="58"/>
      <c r="U2199" s="58"/>
      <c r="V2199" s="58"/>
      <c r="W2199" s="58"/>
      <c r="X2199" s="58"/>
      <c r="Y2199" s="58"/>
      <c r="Z2199" s="58"/>
      <c r="AA2199" s="54"/>
      <c r="AB2199" s="54"/>
      <c r="AC2199" s="54"/>
      <c r="AD2199" s="54"/>
      <c r="AE2199" s="54"/>
      <c r="AF2199" s="54"/>
      <c r="AG2199" s="54"/>
      <c r="AH2199" s="54"/>
      <c r="AI2199" s="54"/>
      <c r="AJ2199" s="54"/>
      <c r="AK2199" s="54"/>
    </row>
    <row r="2200" spans="7:37" s="1" customFormat="1" ht="13.9" customHeight="1" x14ac:dyDescent="0.2"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  <c r="S2200" s="58"/>
      <c r="T2200" s="58"/>
      <c r="U2200" s="58"/>
      <c r="V2200" s="58"/>
      <c r="W2200" s="58"/>
      <c r="X2200" s="58"/>
      <c r="Y2200" s="58"/>
      <c r="Z2200" s="58"/>
      <c r="AA2200" s="54"/>
      <c r="AB2200" s="54"/>
      <c r="AC2200" s="54"/>
      <c r="AD2200" s="54"/>
      <c r="AE2200" s="54"/>
      <c r="AF2200" s="54"/>
      <c r="AG2200" s="54"/>
      <c r="AH2200" s="54"/>
      <c r="AI2200" s="54"/>
      <c r="AJ2200" s="54"/>
      <c r="AK2200" s="54"/>
    </row>
    <row r="2201" spans="7:37" s="1" customFormat="1" ht="13.9" customHeight="1" x14ac:dyDescent="0.2"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  <c r="S2201" s="58"/>
      <c r="T2201" s="58"/>
      <c r="U2201" s="58"/>
      <c r="V2201" s="58"/>
      <c r="W2201" s="58"/>
      <c r="X2201" s="58"/>
      <c r="Y2201" s="58"/>
      <c r="Z2201" s="58"/>
      <c r="AA2201" s="54"/>
      <c r="AB2201" s="54"/>
      <c r="AC2201" s="54"/>
      <c r="AD2201" s="54"/>
      <c r="AE2201" s="54"/>
      <c r="AF2201" s="54"/>
      <c r="AG2201" s="54"/>
      <c r="AH2201" s="54"/>
      <c r="AI2201" s="54"/>
      <c r="AJ2201" s="54"/>
      <c r="AK2201" s="54"/>
    </row>
    <row r="2202" spans="7:37" s="1" customFormat="1" ht="13.9" customHeight="1" x14ac:dyDescent="0.2"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  <c r="S2202" s="58"/>
      <c r="T2202" s="58"/>
      <c r="U2202" s="58"/>
      <c r="V2202" s="58"/>
      <c r="W2202" s="58"/>
      <c r="X2202" s="58"/>
      <c r="Y2202" s="58"/>
      <c r="Z2202" s="58"/>
      <c r="AA2202" s="54"/>
      <c r="AB2202" s="54"/>
      <c r="AC2202" s="54"/>
      <c r="AD2202" s="54"/>
      <c r="AE2202" s="54"/>
      <c r="AF2202" s="54"/>
      <c r="AG2202" s="54"/>
      <c r="AH2202" s="54"/>
      <c r="AI2202" s="54"/>
      <c r="AJ2202" s="54"/>
      <c r="AK2202" s="54"/>
    </row>
    <row r="2203" spans="7:37" s="1" customFormat="1" ht="13.9" customHeight="1" x14ac:dyDescent="0.2"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  <c r="S2203" s="58"/>
      <c r="T2203" s="58"/>
      <c r="U2203" s="58"/>
      <c r="V2203" s="58"/>
      <c r="W2203" s="58"/>
      <c r="X2203" s="58"/>
      <c r="Y2203" s="58"/>
      <c r="Z2203" s="58"/>
      <c r="AA2203" s="54"/>
      <c r="AB2203" s="54"/>
      <c r="AC2203" s="54"/>
      <c r="AD2203" s="54"/>
      <c r="AE2203" s="54"/>
      <c r="AF2203" s="54"/>
      <c r="AG2203" s="54"/>
      <c r="AH2203" s="54"/>
      <c r="AI2203" s="54"/>
      <c r="AJ2203" s="54"/>
      <c r="AK2203" s="54"/>
    </row>
    <row r="2204" spans="7:37" s="1" customFormat="1" ht="13.9" customHeight="1" x14ac:dyDescent="0.2"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  <c r="S2204" s="58"/>
      <c r="T2204" s="58"/>
      <c r="U2204" s="58"/>
      <c r="V2204" s="58"/>
      <c r="W2204" s="58"/>
      <c r="X2204" s="58"/>
      <c r="Y2204" s="58"/>
      <c r="Z2204" s="58"/>
      <c r="AA2204" s="54"/>
      <c r="AB2204" s="54"/>
      <c r="AC2204" s="54"/>
      <c r="AD2204" s="54"/>
      <c r="AE2204" s="54"/>
      <c r="AF2204" s="54"/>
      <c r="AG2204" s="54"/>
      <c r="AH2204" s="54"/>
      <c r="AI2204" s="54"/>
      <c r="AJ2204" s="54"/>
      <c r="AK2204" s="54"/>
    </row>
    <row r="2205" spans="7:37" s="1" customFormat="1" ht="13.9" customHeight="1" x14ac:dyDescent="0.2"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  <c r="S2205" s="58"/>
      <c r="T2205" s="58"/>
      <c r="U2205" s="58"/>
      <c r="V2205" s="58"/>
      <c r="W2205" s="58"/>
      <c r="X2205" s="58"/>
      <c r="Y2205" s="58"/>
      <c r="Z2205" s="58"/>
      <c r="AA2205" s="54"/>
      <c r="AB2205" s="54"/>
      <c r="AC2205" s="54"/>
      <c r="AD2205" s="54"/>
      <c r="AE2205" s="54"/>
      <c r="AF2205" s="54"/>
      <c r="AG2205" s="54"/>
      <c r="AH2205" s="54"/>
      <c r="AI2205" s="54"/>
      <c r="AJ2205" s="54"/>
      <c r="AK2205" s="54"/>
    </row>
    <row r="2206" spans="7:37" s="1" customFormat="1" ht="13.9" customHeight="1" x14ac:dyDescent="0.2"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  <c r="S2206" s="58"/>
      <c r="T2206" s="58"/>
      <c r="U2206" s="58"/>
      <c r="V2206" s="58"/>
      <c r="W2206" s="58"/>
      <c r="X2206" s="58"/>
      <c r="Y2206" s="58"/>
      <c r="Z2206" s="58"/>
      <c r="AA2206" s="54"/>
      <c r="AB2206" s="54"/>
      <c r="AC2206" s="54"/>
      <c r="AD2206" s="54"/>
      <c r="AE2206" s="54"/>
      <c r="AF2206" s="54"/>
      <c r="AG2206" s="54"/>
      <c r="AH2206" s="54"/>
      <c r="AI2206" s="54"/>
      <c r="AJ2206" s="54"/>
      <c r="AK2206" s="54"/>
    </row>
    <row r="2207" spans="7:37" s="1" customFormat="1" ht="13.9" customHeight="1" x14ac:dyDescent="0.2"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  <c r="S2207" s="58"/>
      <c r="T2207" s="58"/>
      <c r="U2207" s="58"/>
      <c r="V2207" s="58"/>
      <c r="W2207" s="58"/>
      <c r="X2207" s="58"/>
      <c r="Y2207" s="58"/>
      <c r="Z2207" s="58"/>
      <c r="AA2207" s="54"/>
      <c r="AB2207" s="54"/>
      <c r="AC2207" s="54"/>
      <c r="AD2207" s="54"/>
      <c r="AE2207" s="54"/>
      <c r="AF2207" s="54"/>
      <c r="AG2207" s="54"/>
      <c r="AH2207" s="54"/>
      <c r="AI2207" s="54"/>
      <c r="AJ2207" s="54"/>
      <c r="AK2207" s="54"/>
    </row>
    <row r="2208" spans="7:37" s="1" customFormat="1" ht="13.9" customHeight="1" x14ac:dyDescent="0.2"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  <c r="S2208" s="58"/>
      <c r="T2208" s="58"/>
      <c r="U2208" s="58"/>
      <c r="V2208" s="58"/>
      <c r="W2208" s="58"/>
      <c r="X2208" s="58"/>
      <c r="Y2208" s="58"/>
      <c r="Z2208" s="58"/>
      <c r="AA2208" s="54"/>
      <c r="AB2208" s="54"/>
      <c r="AC2208" s="54"/>
      <c r="AD2208" s="54"/>
      <c r="AE2208" s="54"/>
      <c r="AF2208" s="54"/>
      <c r="AG2208" s="54"/>
      <c r="AH2208" s="54"/>
      <c r="AI2208" s="54"/>
      <c r="AJ2208" s="54"/>
      <c r="AK2208" s="54"/>
    </row>
    <row r="2209" spans="7:37" s="1" customFormat="1" ht="13.9" customHeight="1" x14ac:dyDescent="0.2"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  <c r="S2209" s="58"/>
      <c r="T2209" s="58"/>
      <c r="U2209" s="58"/>
      <c r="V2209" s="58"/>
      <c r="W2209" s="58"/>
      <c r="X2209" s="58"/>
      <c r="Y2209" s="58"/>
      <c r="Z2209" s="58"/>
      <c r="AA2209" s="54"/>
      <c r="AB2209" s="54"/>
      <c r="AC2209" s="54"/>
      <c r="AD2209" s="54"/>
      <c r="AE2209" s="54"/>
      <c r="AF2209" s="54"/>
      <c r="AG2209" s="54"/>
      <c r="AH2209" s="54"/>
      <c r="AI2209" s="54"/>
      <c r="AJ2209" s="54"/>
      <c r="AK2209" s="54"/>
    </row>
    <row r="2210" spans="7:37" s="1" customFormat="1" ht="13.9" customHeight="1" x14ac:dyDescent="0.2"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  <c r="S2210" s="58"/>
      <c r="T2210" s="58"/>
      <c r="U2210" s="58"/>
      <c r="V2210" s="58"/>
      <c r="W2210" s="58"/>
      <c r="X2210" s="58"/>
      <c r="Y2210" s="58"/>
      <c r="Z2210" s="58"/>
      <c r="AA2210" s="54"/>
      <c r="AB2210" s="54"/>
      <c r="AC2210" s="54"/>
      <c r="AD2210" s="54"/>
      <c r="AE2210" s="54"/>
      <c r="AF2210" s="54"/>
      <c r="AG2210" s="54"/>
      <c r="AH2210" s="54"/>
      <c r="AI2210" s="54"/>
      <c r="AJ2210" s="54"/>
      <c r="AK2210" s="54"/>
    </row>
    <row r="2211" spans="7:37" s="1" customFormat="1" ht="13.9" customHeight="1" x14ac:dyDescent="0.2"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  <c r="S2211" s="58"/>
      <c r="T2211" s="58"/>
      <c r="U2211" s="58"/>
      <c r="V2211" s="58"/>
      <c r="W2211" s="58"/>
      <c r="X2211" s="58"/>
      <c r="Y2211" s="58"/>
      <c r="Z2211" s="58"/>
      <c r="AA2211" s="54"/>
      <c r="AB2211" s="54"/>
      <c r="AC2211" s="54"/>
      <c r="AD2211" s="54"/>
      <c r="AE2211" s="54"/>
      <c r="AF2211" s="54"/>
      <c r="AG2211" s="54"/>
      <c r="AH2211" s="54"/>
      <c r="AI2211" s="54"/>
      <c r="AJ2211" s="54"/>
      <c r="AK2211" s="54"/>
    </row>
    <row r="2212" spans="7:37" s="1" customFormat="1" ht="13.9" customHeight="1" x14ac:dyDescent="0.2"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  <c r="S2212" s="58"/>
      <c r="T2212" s="58"/>
      <c r="U2212" s="58"/>
      <c r="V2212" s="58"/>
      <c r="W2212" s="58"/>
      <c r="X2212" s="58"/>
      <c r="Y2212" s="58"/>
      <c r="Z2212" s="58"/>
      <c r="AA2212" s="54"/>
      <c r="AB2212" s="54"/>
      <c r="AC2212" s="54"/>
      <c r="AD2212" s="54"/>
      <c r="AE2212" s="54"/>
      <c r="AF2212" s="54"/>
      <c r="AG2212" s="54"/>
      <c r="AH2212" s="54"/>
      <c r="AI2212" s="54"/>
      <c r="AJ2212" s="54"/>
      <c r="AK2212" s="54"/>
    </row>
    <row r="2213" spans="7:37" s="1" customFormat="1" ht="13.9" customHeight="1" x14ac:dyDescent="0.2"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  <c r="S2213" s="58"/>
      <c r="T2213" s="58"/>
      <c r="U2213" s="58"/>
      <c r="V2213" s="58"/>
      <c r="W2213" s="58"/>
      <c r="X2213" s="58"/>
      <c r="Y2213" s="58"/>
      <c r="Z2213" s="58"/>
      <c r="AA2213" s="54"/>
      <c r="AB2213" s="54"/>
      <c r="AC2213" s="54"/>
      <c r="AD2213" s="54"/>
      <c r="AE2213" s="54"/>
      <c r="AF2213" s="54"/>
      <c r="AG2213" s="54"/>
      <c r="AH2213" s="54"/>
      <c r="AI2213" s="54"/>
      <c r="AJ2213" s="54"/>
      <c r="AK2213" s="54"/>
    </row>
    <row r="2214" spans="7:37" s="1" customFormat="1" ht="13.9" customHeight="1" x14ac:dyDescent="0.2"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  <c r="S2214" s="58"/>
      <c r="T2214" s="58"/>
      <c r="U2214" s="58"/>
      <c r="V2214" s="58"/>
      <c r="W2214" s="58"/>
      <c r="X2214" s="58"/>
      <c r="Y2214" s="58"/>
      <c r="Z2214" s="58"/>
      <c r="AA2214" s="54"/>
      <c r="AB2214" s="54"/>
      <c r="AC2214" s="54"/>
      <c r="AD2214" s="54"/>
      <c r="AE2214" s="54"/>
      <c r="AF2214" s="54"/>
      <c r="AG2214" s="54"/>
      <c r="AH2214" s="54"/>
      <c r="AI2214" s="54"/>
      <c r="AJ2214" s="54"/>
      <c r="AK2214" s="54"/>
    </row>
    <row r="2215" spans="7:37" s="1" customFormat="1" ht="13.9" customHeight="1" x14ac:dyDescent="0.2"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  <c r="S2215" s="58"/>
      <c r="T2215" s="58"/>
      <c r="U2215" s="58"/>
      <c r="V2215" s="58"/>
      <c r="W2215" s="58"/>
      <c r="X2215" s="58"/>
      <c r="Y2215" s="58"/>
      <c r="Z2215" s="58"/>
      <c r="AA2215" s="54"/>
      <c r="AB2215" s="54"/>
      <c r="AC2215" s="54"/>
      <c r="AD2215" s="54"/>
      <c r="AE2215" s="54"/>
      <c r="AF2215" s="54"/>
      <c r="AG2215" s="54"/>
      <c r="AH2215" s="54"/>
      <c r="AI2215" s="54"/>
      <c r="AJ2215" s="54"/>
      <c r="AK2215" s="54"/>
    </row>
    <row r="2216" spans="7:37" s="1" customFormat="1" ht="13.9" customHeight="1" x14ac:dyDescent="0.2"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  <c r="S2216" s="58"/>
      <c r="T2216" s="58"/>
      <c r="U2216" s="58"/>
      <c r="V2216" s="58"/>
      <c r="W2216" s="58"/>
      <c r="X2216" s="58"/>
      <c r="Y2216" s="58"/>
      <c r="Z2216" s="58"/>
      <c r="AA2216" s="54"/>
      <c r="AB2216" s="54"/>
      <c r="AC2216" s="54"/>
      <c r="AD2216" s="54"/>
      <c r="AE2216" s="54"/>
      <c r="AF2216" s="54"/>
      <c r="AG2216" s="54"/>
      <c r="AH2216" s="54"/>
      <c r="AI2216" s="54"/>
      <c r="AJ2216" s="54"/>
      <c r="AK2216" s="54"/>
    </row>
    <row r="2217" spans="7:37" s="1" customFormat="1" ht="13.9" customHeight="1" x14ac:dyDescent="0.2"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  <c r="S2217" s="58"/>
      <c r="T2217" s="58"/>
      <c r="U2217" s="58"/>
      <c r="V2217" s="58"/>
      <c r="W2217" s="58"/>
      <c r="X2217" s="58"/>
      <c r="Y2217" s="58"/>
      <c r="Z2217" s="58"/>
      <c r="AA2217" s="54"/>
      <c r="AB2217" s="54"/>
      <c r="AC2217" s="54"/>
      <c r="AD2217" s="54"/>
      <c r="AE2217" s="54"/>
      <c r="AF2217" s="54"/>
      <c r="AG2217" s="54"/>
      <c r="AH2217" s="54"/>
      <c r="AI2217" s="54"/>
      <c r="AJ2217" s="54"/>
      <c r="AK2217" s="54"/>
    </row>
    <row r="2218" spans="7:37" s="1" customFormat="1" ht="13.9" customHeight="1" x14ac:dyDescent="0.2"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  <c r="S2218" s="58"/>
      <c r="T2218" s="58"/>
      <c r="U2218" s="58"/>
      <c r="V2218" s="58"/>
      <c r="W2218" s="58"/>
      <c r="X2218" s="58"/>
      <c r="Y2218" s="58"/>
      <c r="Z2218" s="58"/>
      <c r="AA2218" s="54"/>
      <c r="AB2218" s="54"/>
      <c r="AC2218" s="54"/>
      <c r="AD2218" s="54"/>
      <c r="AE2218" s="54"/>
      <c r="AF2218" s="54"/>
      <c r="AG2218" s="54"/>
      <c r="AH2218" s="54"/>
      <c r="AI2218" s="54"/>
      <c r="AJ2218" s="54"/>
      <c r="AK2218" s="54"/>
    </row>
    <row r="2219" spans="7:37" s="1" customFormat="1" ht="13.9" customHeight="1" x14ac:dyDescent="0.2"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  <c r="S2219" s="58"/>
      <c r="T2219" s="58"/>
      <c r="U2219" s="58"/>
      <c r="V2219" s="58"/>
      <c r="W2219" s="58"/>
      <c r="X2219" s="58"/>
      <c r="Y2219" s="58"/>
      <c r="Z2219" s="58"/>
      <c r="AA2219" s="54"/>
      <c r="AB2219" s="54"/>
      <c r="AC2219" s="54"/>
      <c r="AD2219" s="54"/>
      <c r="AE2219" s="54"/>
      <c r="AF2219" s="54"/>
      <c r="AG2219" s="54"/>
      <c r="AH2219" s="54"/>
      <c r="AI2219" s="54"/>
      <c r="AJ2219" s="54"/>
      <c r="AK2219" s="54"/>
    </row>
    <row r="2220" spans="7:37" s="1" customFormat="1" ht="13.9" customHeight="1" x14ac:dyDescent="0.2"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  <c r="S2220" s="58"/>
      <c r="T2220" s="58"/>
      <c r="U2220" s="58"/>
      <c r="V2220" s="58"/>
      <c r="W2220" s="58"/>
      <c r="X2220" s="58"/>
      <c r="Y2220" s="58"/>
      <c r="Z2220" s="58"/>
      <c r="AA2220" s="54"/>
      <c r="AB2220" s="54"/>
      <c r="AC2220" s="54"/>
      <c r="AD2220" s="54"/>
      <c r="AE2220" s="54"/>
      <c r="AF2220" s="54"/>
      <c r="AG2220" s="54"/>
      <c r="AH2220" s="54"/>
      <c r="AI2220" s="54"/>
      <c r="AJ2220" s="54"/>
      <c r="AK2220" s="54"/>
    </row>
    <row r="2221" spans="7:37" s="1" customFormat="1" ht="13.9" customHeight="1" x14ac:dyDescent="0.2"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  <c r="S2221" s="58"/>
      <c r="T2221" s="58"/>
      <c r="U2221" s="58"/>
      <c r="V2221" s="58"/>
      <c r="W2221" s="58"/>
      <c r="X2221" s="58"/>
      <c r="Y2221" s="58"/>
      <c r="Z2221" s="58"/>
      <c r="AA2221" s="54"/>
      <c r="AB2221" s="54"/>
      <c r="AC2221" s="54"/>
      <c r="AD2221" s="54"/>
      <c r="AE2221" s="54"/>
      <c r="AF2221" s="54"/>
      <c r="AG2221" s="54"/>
      <c r="AH2221" s="54"/>
      <c r="AI2221" s="54"/>
      <c r="AJ2221" s="54"/>
      <c r="AK2221" s="54"/>
    </row>
    <row r="2222" spans="7:37" s="1" customFormat="1" ht="13.9" customHeight="1" x14ac:dyDescent="0.2"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  <c r="S2222" s="58"/>
      <c r="T2222" s="58"/>
      <c r="U2222" s="58"/>
      <c r="V2222" s="58"/>
      <c r="W2222" s="58"/>
      <c r="X2222" s="58"/>
      <c r="Y2222" s="58"/>
      <c r="Z2222" s="58"/>
      <c r="AA2222" s="54"/>
      <c r="AB2222" s="54"/>
      <c r="AC2222" s="54"/>
      <c r="AD2222" s="54"/>
      <c r="AE2222" s="54"/>
      <c r="AF2222" s="54"/>
      <c r="AG2222" s="54"/>
      <c r="AH2222" s="54"/>
      <c r="AI2222" s="54"/>
      <c r="AJ2222" s="54"/>
      <c r="AK2222" s="54"/>
    </row>
    <row r="2223" spans="7:37" s="1" customFormat="1" ht="13.9" customHeight="1" x14ac:dyDescent="0.2"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  <c r="S2223" s="58"/>
      <c r="T2223" s="58"/>
      <c r="U2223" s="58"/>
      <c r="V2223" s="58"/>
      <c r="W2223" s="58"/>
      <c r="X2223" s="58"/>
      <c r="Y2223" s="58"/>
      <c r="Z2223" s="58"/>
      <c r="AA2223" s="54"/>
      <c r="AB2223" s="54"/>
      <c r="AC2223" s="54"/>
      <c r="AD2223" s="54"/>
      <c r="AE2223" s="54"/>
      <c r="AF2223" s="54"/>
      <c r="AG2223" s="54"/>
      <c r="AH2223" s="54"/>
      <c r="AI2223" s="54"/>
      <c r="AJ2223" s="54"/>
      <c r="AK2223" s="54"/>
    </row>
    <row r="2224" spans="7:37" s="1" customFormat="1" ht="13.9" customHeight="1" x14ac:dyDescent="0.2"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  <c r="S2224" s="58"/>
      <c r="T2224" s="58"/>
      <c r="U2224" s="58"/>
      <c r="V2224" s="58"/>
      <c r="W2224" s="58"/>
      <c r="X2224" s="58"/>
      <c r="Y2224" s="58"/>
      <c r="Z2224" s="58"/>
      <c r="AA2224" s="54"/>
      <c r="AB2224" s="54"/>
      <c r="AC2224" s="54"/>
      <c r="AD2224" s="54"/>
      <c r="AE2224" s="54"/>
      <c r="AF2224" s="54"/>
      <c r="AG2224" s="54"/>
      <c r="AH2224" s="54"/>
      <c r="AI2224" s="54"/>
      <c r="AJ2224" s="54"/>
      <c r="AK2224" s="54"/>
    </row>
    <row r="2225" spans="7:37" s="1" customFormat="1" ht="13.9" customHeight="1" x14ac:dyDescent="0.2"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  <c r="S2225" s="58"/>
      <c r="T2225" s="58"/>
      <c r="U2225" s="58"/>
      <c r="V2225" s="58"/>
      <c r="W2225" s="58"/>
      <c r="X2225" s="58"/>
      <c r="Y2225" s="58"/>
      <c r="Z2225" s="58"/>
      <c r="AA2225" s="54"/>
      <c r="AB2225" s="54"/>
      <c r="AC2225" s="54"/>
      <c r="AD2225" s="54"/>
      <c r="AE2225" s="54"/>
      <c r="AF2225" s="54"/>
      <c r="AG2225" s="54"/>
      <c r="AH2225" s="54"/>
      <c r="AI2225" s="54"/>
      <c r="AJ2225" s="54"/>
      <c r="AK2225" s="54"/>
    </row>
    <row r="2226" spans="7:37" s="1" customFormat="1" ht="13.9" customHeight="1" x14ac:dyDescent="0.2"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  <c r="S2226" s="58"/>
      <c r="T2226" s="58"/>
      <c r="U2226" s="58"/>
      <c r="V2226" s="58"/>
      <c r="W2226" s="58"/>
      <c r="X2226" s="58"/>
      <c r="Y2226" s="58"/>
      <c r="Z2226" s="58"/>
      <c r="AA2226" s="54"/>
      <c r="AB2226" s="54"/>
      <c r="AC2226" s="54"/>
      <c r="AD2226" s="54"/>
      <c r="AE2226" s="54"/>
      <c r="AF2226" s="54"/>
      <c r="AG2226" s="54"/>
      <c r="AH2226" s="54"/>
      <c r="AI2226" s="54"/>
      <c r="AJ2226" s="54"/>
      <c r="AK2226" s="54"/>
    </row>
    <row r="2227" spans="7:37" s="1" customFormat="1" ht="13.9" customHeight="1" x14ac:dyDescent="0.2"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  <c r="S2227" s="58"/>
      <c r="T2227" s="58"/>
      <c r="U2227" s="58"/>
      <c r="V2227" s="58"/>
      <c r="W2227" s="58"/>
      <c r="X2227" s="58"/>
      <c r="Y2227" s="58"/>
      <c r="Z2227" s="58"/>
      <c r="AA2227" s="54"/>
      <c r="AB2227" s="54"/>
      <c r="AC2227" s="54"/>
      <c r="AD2227" s="54"/>
      <c r="AE2227" s="54"/>
      <c r="AF2227" s="54"/>
      <c r="AG2227" s="54"/>
      <c r="AH2227" s="54"/>
      <c r="AI2227" s="54"/>
      <c r="AJ2227" s="54"/>
      <c r="AK2227" s="54"/>
    </row>
    <row r="2228" spans="7:37" s="1" customFormat="1" ht="13.9" customHeight="1" x14ac:dyDescent="0.2"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  <c r="S2228" s="58"/>
      <c r="T2228" s="58"/>
      <c r="U2228" s="58"/>
      <c r="V2228" s="58"/>
      <c r="W2228" s="58"/>
      <c r="X2228" s="58"/>
      <c r="Y2228" s="58"/>
      <c r="Z2228" s="58"/>
      <c r="AA2228" s="54"/>
      <c r="AB2228" s="54"/>
      <c r="AC2228" s="54"/>
      <c r="AD2228" s="54"/>
      <c r="AE2228" s="54"/>
      <c r="AF2228" s="54"/>
      <c r="AG2228" s="54"/>
      <c r="AH2228" s="54"/>
      <c r="AI2228" s="54"/>
      <c r="AJ2228" s="54"/>
      <c r="AK2228" s="54"/>
    </row>
    <row r="2229" spans="7:37" s="1" customFormat="1" ht="13.9" customHeight="1" x14ac:dyDescent="0.2"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  <c r="S2229" s="58"/>
      <c r="T2229" s="58"/>
      <c r="U2229" s="58"/>
      <c r="V2229" s="58"/>
      <c r="W2229" s="58"/>
      <c r="X2229" s="58"/>
      <c r="Y2229" s="58"/>
      <c r="Z2229" s="58"/>
      <c r="AA2229" s="54"/>
      <c r="AB2229" s="54"/>
      <c r="AC2229" s="54"/>
      <c r="AD2229" s="54"/>
      <c r="AE2229" s="54"/>
      <c r="AF2229" s="54"/>
      <c r="AG2229" s="54"/>
      <c r="AH2229" s="54"/>
      <c r="AI2229" s="54"/>
      <c r="AJ2229" s="54"/>
      <c r="AK2229" s="54"/>
    </row>
    <row r="2230" spans="7:37" s="1" customFormat="1" ht="13.9" customHeight="1" x14ac:dyDescent="0.2"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  <c r="S2230" s="58"/>
      <c r="T2230" s="58"/>
      <c r="U2230" s="58"/>
      <c r="V2230" s="58"/>
      <c r="W2230" s="58"/>
      <c r="X2230" s="58"/>
      <c r="Y2230" s="58"/>
      <c r="Z2230" s="58"/>
      <c r="AA2230" s="54"/>
      <c r="AB2230" s="54"/>
      <c r="AC2230" s="54"/>
      <c r="AD2230" s="54"/>
      <c r="AE2230" s="54"/>
      <c r="AF2230" s="54"/>
      <c r="AG2230" s="54"/>
      <c r="AH2230" s="54"/>
      <c r="AI2230" s="54"/>
      <c r="AJ2230" s="54"/>
      <c r="AK2230" s="54"/>
    </row>
    <row r="2231" spans="7:37" s="1" customFormat="1" ht="13.9" customHeight="1" x14ac:dyDescent="0.2"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  <c r="S2231" s="58"/>
      <c r="T2231" s="58"/>
      <c r="U2231" s="58"/>
      <c r="V2231" s="58"/>
      <c r="W2231" s="58"/>
      <c r="X2231" s="58"/>
      <c r="Y2231" s="58"/>
      <c r="Z2231" s="58"/>
      <c r="AA2231" s="54"/>
      <c r="AB2231" s="54"/>
      <c r="AC2231" s="54"/>
      <c r="AD2231" s="54"/>
      <c r="AE2231" s="54"/>
      <c r="AF2231" s="54"/>
      <c r="AG2231" s="54"/>
      <c r="AH2231" s="54"/>
      <c r="AI2231" s="54"/>
      <c r="AJ2231" s="54"/>
      <c r="AK2231" s="54"/>
    </row>
    <row r="2232" spans="7:37" s="1" customFormat="1" ht="13.9" customHeight="1" x14ac:dyDescent="0.2"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  <c r="S2232" s="58"/>
      <c r="T2232" s="58"/>
      <c r="U2232" s="58"/>
      <c r="V2232" s="58"/>
      <c r="W2232" s="58"/>
      <c r="X2232" s="58"/>
      <c r="Y2232" s="58"/>
      <c r="Z2232" s="58"/>
      <c r="AA2232" s="54"/>
      <c r="AB2232" s="54"/>
      <c r="AC2232" s="54"/>
      <c r="AD2232" s="54"/>
      <c r="AE2232" s="54"/>
      <c r="AF2232" s="54"/>
      <c r="AG2232" s="54"/>
      <c r="AH2232" s="54"/>
      <c r="AI2232" s="54"/>
      <c r="AJ2232" s="54"/>
      <c r="AK2232" s="54"/>
    </row>
    <row r="2233" spans="7:37" s="1" customFormat="1" ht="13.9" customHeight="1" x14ac:dyDescent="0.2"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  <c r="S2233" s="58"/>
      <c r="T2233" s="58"/>
      <c r="U2233" s="58"/>
      <c r="V2233" s="58"/>
      <c r="W2233" s="58"/>
      <c r="X2233" s="58"/>
      <c r="Y2233" s="58"/>
      <c r="Z2233" s="58"/>
      <c r="AA2233" s="54"/>
      <c r="AB2233" s="54"/>
      <c r="AC2233" s="54"/>
      <c r="AD2233" s="54"/>
      <c r="AE2233" s="54"/>
      <c r="AF2233" s="54"/>
      <c r="AG2233" s="54"/>
      <c r="AH2233" s="54"/>
      <c r="AI2233" s="54"/>
      <c r="AJ2233" s="54"/>
      <c r="AK2233" s="54"/>
    </row>
    <row r="2234" spans="7:37" s="1" customFormat="1" ht="13.9" customHeight="1" x14ac:dyDescent="0.2"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  <c r="S2234" s="58"/>
      <c r="T2234" s="58"/>
      <c r="U2234" s="58"/>
      <c r="V2234" s="58"/>
      <c r="W2234" s="58"/>
      <c r="X2234" s="58"/>
      <c r="Y2234" s="58"/>
      <c r="Z2234" s="58"/>
      <c r="AA2234" s="54"/>
      <c r="AB2234" s="54"/>
      <c r="AC2234" s="54"/>
      <c r="AD2234" s="54"/>
      <c r="AE2234" s="54"/>
      <c r="AF2234" s="54"/>
      <c r="AG2234" s="54"/>
      <c r="AH2234" s="54"/>
      <c r="AI2234" s="54"/>
      <c r="AJ2234" s="54"/>
      <c r="AK2234" s="54"/>
    </row>
    <row r="2235" spans="7:37" s="1" customFormat="1" ht="13.9" customHeight="1" x14ac:dyDescent="0.2"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  <c r="S2235" s="58"/>
      <c r="T2235" s="58"/>
      <c r="U2235" s="58"/>
      <c r="V2235" s="58"/>
      <c r="W2235" s="58"/>
      <c r="X2235" s="58"/>
      <c r="Y2235" s="58"/>
      <c r="Z2235" s="58"/>
      <c r="AA2235" s="54"/>
      <c r="AB2235" s="54"/>
      <c r="AC2235" s="54"/>
      <c r="AD2235" s="54"/>
      <c r="AE2235" s="54"/>
      <c r="AF2235" s="54"/>
      <c r="AG2235" s="54"/>
      <c r="AH2235" s="54"/>
      <c r="AI2235" s="54"/>
      <c r="AJ2235" s="54"/>
      <c r="AK2235" s="54"/>
    </row>
    <row r="2236" spans="7:37" s="1" customFormat="1" ht="13.9" customHeight="1" x14ac:dyDescent="0.2"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  <c r="S2236" s="58"/>
      <c r="T2236" s="58"/>
      <c r="U2236" s="58"/>
      <c r="V2236" s="58"/>
      <c r="W2236" s="58"/>
      <c r="X2236" s="58"/>
      <c r="Y2236" s="58"/>
      <c r="Z2236" s="58"/>
      <c r="AA2236" s="54"/>
      <c r="AB2236" s="54"/>
      <c r="AC2236" s="54"/>
      <c r="AD2236" s="54"/>
      <c r="AE2236" s="54"/>
      <c r="AF2236" s="54"/>
      <c r="AG2236" s="54"/>
      <c r="AH2236" s="54"/>
      <c r="AI2236" s="54"/>
      <c r="AJ2236" s="54"/>
      <c r="AK2236" s="54"/>
    </row>
    <row r="2237" spans="7:37" s="1" customFormat="1" ht="13.9" customHeight="1" x14ac:dyDescent="0.2"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  <c r="S2237" s="58"/>
      <c r="T2237" s="58"/>
      <c r="U2237" s="58"/>
      <c r="V2237" s="58"/>
      <c r="W2237" s="58"/>
      <c r="X2237" s="58"/>
      <c r="Y2237" s="58"/>
      <c r="Z2237" s="58"/>
      <c r="AA2237" s="54"/>
      <c r="AB2237" s="54"/>
      <c r="AC2237" s="54"/>
      <c r="AD2237" s="54"/>
      <c r="AE2237" s="54"/>
      <c r="AF2237" s="54"/>
      <c r="AG2237" s="54"/>
      <c r="AH2237" s="54"/>
      <c r="AI2237" s="54"/>
      <c r="AJ2237" s="54"/>
      <c r="AK2237" s="54"/>
    </row>
    <row r="2238" spans="7:37" s="1" customFormat="1" ht="13.9" customHeight="1" x14ac:dyDescent="0.2"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  <c r="S2238" s="58"/>
      <c r="T2238" s="58"/>
      <c r="U2238" s="58"/>
      <c r="V2238" s="58"/>
      <c r="W2238" s="58"/>
      <c r="X2238" s="58"/>
      <c r="Y2238" s="58"/>
      <c r="Z2238" s="58"/>
      <c r="AA2238" s="54"/>
      <c r="AB2238" s="54"/>
      <c r="AC2238" s="54"/>
      <c r="AD2238" s="54"/>
      <c r="AE2238" s="54"/>
      <c r="AF2238" s="54"/>
      <c r="AG2238" s="54"/>
      <c r="AH2238" s="54"/>
      <c r="AI2238" s="54"/>
      <c r="AJ2238" s="54"/>
      <c r="AK2238" s="54"/>
    </row>
    <row r="2239" spans="7:37" s="1" customFormat="1" ht="13.9" customHeight="1" x14ac:dyDescent="0.2"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  <c r="S2239" s="58"/>
      <c r="T2239" s="58"/>
      <c r="U2239" s="58"/>
      <c r="V2239" s="58"/>
      <c r="W2239" s="58"/>
      <c r="X2239" s="58"/>
      <c r="Y2239" s="58"/>
      <c r="Z2239" s="58"/>
      <c r="AA2239" s="54"/>
      <c r="AB2239" s="54"/>
      <c r="AC2239" s="54"/>
      <c r="AD2239" s="54"/>
      <c r="AE2239" s="54"/>
      <c r="AF2239" s="54"/>
      <c r="AG2239" s="54"/>
      <c r="AH2239" s="54"/>
      <c r="AI2239" s="54"/>
      <c r="AJ2239" s="54"/>
      <c r="AK2239" s="54"/>
    </row>
    <row r="2240" spans="7:37" s="1" customFormat="1" ht="13.9" customHeight="1" x14ac:dyDescent="0.2"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  <c r="S2240" s="58"/>
      <c r="T2240" s="58"/>
      <c r="U2240" s="58"/>
      <c r="V2240" s="58"/>
      <c r="W2240" s="58"/>
      <c r="X2240" s="58"/>
      <c r="Y2240" s="58"/>
      <c r="Z2240" s="58"/>
      <c r="AA2240" s="54"/>
      <c r="AB2240" s="54"/>
      <c r="AC2240" s="54"/>
      <c r="AD2240" s="54"/>
      <c r="AE2240" s="54"/>
      <c r="AF2240" s="54"/>
      <c r="AG2240" s="54"/>
      <c r="AH2240" s="54"/>
      <c r="AI2240" s="54"/>
      <c r="AJ2240" s="54"/>
      <c r="AK2240" s="54"/>
    </row>
    <row r="2241" spans="7:37" s="1" customFormat="1" ht="13.9" customHeight="1" x14ac:dyDescent="0.2"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  <c r="S2241" s="58"/>
      <c r="T2241" s="58"/>
      <c r="U2241" s="58"/>
      <c r="V2241" s="58"/>
      <c r="W2241" s="58"/>
      <c r="X2241" s="58"/>
      <c r="Y2241" s="58"/>
      <c r="Z2241" s="58"/>
      <c r="AA2241" s="54"/>
      <c r="AB2241" s="54"/>
      <c r="AC2241" s="54"/>
      <c r="AD2241" s="54"/>
      <c r="AE2241" s="54"/>
      <c r="AF2241" s="54"/>
      <c r="AG2241" s="54"/>
      <c r="AH2241" s="54"/>
      <c r="AI2241" s="54"/>
      <c r="AJ2241" s="54"/>
      <c r="AK2241" s="54"/>
    </row>
    <row r="2242" spans="7:37" s="1" customFormat="1" ht="13.9" customHeight="1" x14ac:dyDescent="0.2"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  <c r="S2242" s="58"/>
      <c r="T2242" s="58"/>
      <c r="U2242" s="58"/>
      <c r="V2242" s="58"/>
      <c r="W2242" s="58"/>
      <c r="X2242" s="58"/>
      <c r="Y2242" s="58"/>
      <c r="Z2242" s="58"/>
      <c r="AA2242" s="54"/>
      <c r="AB2242" s="54"/>
      <c r="AC2242" s="54"/>
      <c r="AD2242" s="54"/>
      <c r="AE2242" s="54"/>
      <c r="AF2242" s="54"/>
      <c r="AG2242" s="54"/>
      <c r="AH2242" s="54"/>
      <c r="AI2242" s="54"/>
      <c r="AJ2242" s="54"/>
      <c r="AK2242" s="54"/>
    </row>
    <row r="2243" spans="7:37" s="1" customFormat="1" ht="13.9" customHeight="1" x14ac:dyDescent="0.2"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  <c r="S2243" s="58"/>
      <c r="T2243" s="58"/>
      <c r="U2243" s="58"/>
      <c r="V2243" s="58"/>
      <c r="W2243" s="58"/>
      <c r="X2243" s="58"/>
      <c r="Y2243" s="58"/>
      <c r="Z2243" s="58"/>
      <c r="AA2243" s="54"/>
      <c r="AB2243" s="54"/>
      <c r="AC2243" s="54"/>
      <c r="AD2243" s="54"/>
      <c r="AE2243" s="54"/>
      <c r="AF2243" s="54"/>
      <c r="AG2243" s="54"/>
      <c r="AH2243" s="54"/>
      <c r="AI2243" s="54"/>
      <c r="AJ2243" s="54"/>
      <c r="AK2243" s="54"/>
    </row>
    <row r="2244" spans="7:37" s="1" customFormat="1" ht="13.9" customHeight="1" x14ac:dyDescent="0.2"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  <c r="S2244" s="58"/>
      <c r="T2244" s="58"/>
      <c r="U2244" s="58"/>
      <c r="V2244" s="58"/>
      <c r="W2244" s="58"/>
      <c r="X2244" s="58"/>
      <c r="Y2244" s="58"/>
      <c r="Z2244" s="58"/>
      <c r="AA2244" s="54"/>
      <c r="AB2244" s="54"/>
      <c r="AC2244" s="54"/>
      <c r="AD2244" s="54"/>
      <c r="AE2244" s="54"/>
      <c r="AF2244" s="54"/>
      <c r="AG2244" s="54"/>
      <c r="AH2244" s="54"/>
      <c r="AI2244" s="54"/>
      <c r="AJ2244" s="54"/>
      <c r="AK2244" s="54"/>
    </row>
    <row r="2245" spans="7:37" s="1" customFormat="1" ht="13.9" customHeight="1" x14ac:dyDescent="0.2"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  <c r="S2245" s="58"/>
      <c r="T2245" s="58"/>
      <c r="U2245" s="58"/>
      <c r="V2245" s="58"/>
      <c r="W2245" s="58"/>
      <c r="X2245" s="58"/>
      <c r="Y2245" s="58"/>
      <c r="Z2245" s="58"/>
      <c r="AA2245" s="54"/>
      <c r="AB2245" s="54"/>
      <c r="AC2245" s="54"/>
      <c r="AD2245" s="54"/>
      <c r="AE2245" s="54"/>
      <c r="AF2245" s="54"/>
      <c r="AG2245" s="54"/>
      <c r="AH2245" s="54"/>
      <c r="AI2245" s="54"/>
      <c r="AJ2245" s="54"/>
      <c r="AK2245" s="54"/>
    </row>
    <row r="2246" spans="7:37" s="1" customFormat="1" ht="13.9" customHeight="1" x14ac:dyDescent="0.2"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  <c r="S2246" s="58"/>
      <c r="T2246" s="58"/>
      <c r="U2246" s="58"/>
      <c r="V2246" s="58"/>
      <c r="W2246" s="58"/>
      <c r="X2246" s="58"/>
      <c r="Y2246" s="58"/>
      <c r="Z2246" s="58"/>
      <c r="AA2246" s="54"/>
      <c r="AB2246" s="54"/>
      <c r="AC2246" s="54"/>
      <c r="AD2246" s="54"/>
      <c r="AE2246" s="54"/>
      <c r="AF2246" s="54"/>
      <c r="AG2246" s="54"/>
      <c r="AH2246" s="54"/>
      <c r="AI2246" s="54"/>
      <c r="AJ2246" s="54"/>
      <c r="AK2246" s="54"/>
    </row>
    <row r="2247" spans="7:37" s="1" customFormat="1" ht="13.9" customHeight="1" x14ac:dyDescent="0.2"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  <c r="S2247" s="58"/>
      <c r="T2247" s="58"/>
      <c r="U2247" s="58"/>
      <c r="V2247" s="58"/>
      <c r="W2247" s="58"/>
      <c r="X2247" s="58"/>
      <c r="Y2247" s="58"/>
      <c r="Z2247" s="58"/>
      <c r="AA2247" s="54"/>
      <c r="AB2247" s="54"/>
      <c r="AC2247" s="54"/>
      <c r="AD2247" s="54"/>
      <c r="AE2247" s="54"/>
      <c r="AF2247" s="54"/>
      <c r="AG2247" s="54"/>
      <c r="AH2247" s="54"/>
      <c r="AI2247" s="54"/>
      <c r="AJ2247" s="54"/>
      <c r="AK2247" s="54"/>
    </row>
    <row r="2248" spans="7:37" s="1" customFormat="1" ht="13.9" customHeight="1" x14ac:dyDescent="0.2"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  <c r="S2248" s="58"/>
      <c r="T2248" s="58"/>
      <c r="U2248" s="58"/>
      <c r="V2248" s="58"/>
      <c r="W2248" s="58"/>
      <c r="X2248" s="58"/>
      <c r="Y2248" s="58"/>
      <c r="Z2248" s="58"/>
      <c r="AA2248" s="54"/>
      <c r="AB2248" s="54"/>
      <c r="AC2248" s="54"/>
      <c r="AD2248" s="54"/>
      <c r="AE2248" s="54"/>
      <c r="AF2248" s="54"/>
      <c r="AG2248" s="54"/>
      <c r="AH2248" s="54"/>
      <c r="AI2248" s="54"/>
      <c r="AJ2248" s="54"/>
      <c r="AK2248" s="54"/>
    </row>
    <row r="2249" spans="7:37" s="1" customFormat="1" ht="13.9" customHeight="1" x14ac:dyDescent="0.2"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  <c r="S2249" s="58"/>
      <c r="T2249" s="58"/>
      <c r="U2249" s="58"/>
      <c r="V2249" s="58"/>
      <c r="W2249" s="58"/>
      <c r="X2249" s="58"/>
      <c r="Y2249" s="58"/>
      <c r="Z2249" s="58"/>
      <c r="AA2249" s="54"/>
      <c r="AB2249" s="54"/>
      <c r="AC2249" s="54"/>
      <c r="AD2249" s="54"/>
      <c r="AE2249" s="54"/>
      <c r="AF2249" s="54"/>
      <c r="AG2249" s="54"/>
      <c r="AH2249" s="54"/>
      <c r="AI2249" s="54"/>
      <c r="AJ2249" s="54"/>
      <c r="AK2249" s="54"/>
    </row>
    <row r="2250" spans="7:37" s="1" customFormat="1" ht="13.9" customHeight="1" x14ac:dyDescent="0.2"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  <c r="S2250" s="58"/>
      <c r="T2250" s="58"/>
      <c r="U2250" s="58"/>
      <c r="V2250" s="58"/>
      <c r="W2250" s="58"/>
      <c r="X2250" s="58"/>
      <c r="Y2250" s="58"/>
      <c r="Z2250" s="58"/>
      <c r="AA2250" s="54"/>
      <c r="AB2250" s="54"/>
      <c r="AC2250" s="54"/>
      <c r="AD2250" s="54"/>
      <c r="AE2250" s="54"/>
      <c r="AF2250" s="54"/>
      <c r="AG2250" s="54"/>
      <c r="AH2250" s="54"/>
      <c r="AI2250" s="54"/>
      <c r="AJ2250" s="54"/>
      <c r="AK2250" s="54"/>
    </row>
    <row r="2251" spans="7:37" s="1" customFormat="1" ht="13.9" customHeight="1" x14ac:dyDescent="0.2"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  <c r="S2251" s="58"/>
      <c r="T2251" s="58"/>
      <c r="U2251" s="58"/>
      <c r="V2251" s="58"/>
      <c r="W2251" s="58"/>
      <c r="X2251" s="58"/>
      <c r="Y2251" s="58"/>
      <c r="Z2251" s="58"/>
      <c r="AA2251" s="54"/>
      <c r="AB2251" s="54"/>
      <c r="AC2251" s="54"/>
      <c r="AD2251" s="54"/>
      <c r="AE2251" s="54"/>
      <c r="AF2251" s="54"/>
      <c r="AG2251" s="54"/>
      <c r="AH2251" s="54"/>
      <c r="AI2251" s="54"/>
      <c r="AJ2251" s="54"/>
      <c r="AK2251" s="54"/>
    </row>
    <row r="2252" spans="7:37" s="1" customFormat="1" ht="13.9" customHeight="1" x14ac:dyDescent="0.2"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  <c r="S2252" s="58"/>
      <c r="T2252" s="58"/>
      <c r="U2252" s="58"/>
      <c r="V2252" s="58"/>
      <c r="W2252" s="58"/>
      <c r="X2252" s="58"/>
      <c r="Y2252" s="58"/>
      <c r="Z2252" s="58"/>
      <c r="AA2252" s="54"/>
      <c r="AB2252" s="54"/>
      <c r="AC2252" s="54"/>
      <c r="AD2252" s="54"/>
      <c r="AE2252" s="54"/>
      <c r="AF2252" s="54"/>
      <c r="AG2252" s="54"/>
      <c r="AH2252" s="54"/>
      <c r="AI2252" s="54"/>
      <c r="AJ2252" s="54"/>
      <c r="AK2252" s="54"/>
    </row>
    <row r="2253" spans="7:37" s="1" customFormat="1" ht="13.9" customHeight="1" x14ac:dyDescent="0.2"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  <c r="S2253" s="58"/>
      <c r="T2253" s="58"/>
      <c r="U2253" s="58"/>
      <c r="V2253" s="58"/>
      <c r="W2253" s="58"/>
      <c r="X2253" s="58"/>
      <c r="Y2253" s="58"/>
      <c r="Z2253" s="58"/>
      <c r="AA2253" s="54"/>
      <c r="AB2253" s="54"/>
      <c r="AC2253" s="54"/>
      <c r="AD2253" s="54"/>
      <c r="AE2253" s="54"/>
      <c r="AF2253" s="54"/>
      <c r="AG2253" s="54"/>
      <c r="AH2253" s="54"/>
      <c r="AI2253" s="54"/>
      <c r="AJ2253" s="54"/>
      <c r="AK2253" s="54"/>
    </row>
    <row r="2254" spans="7:37" s="1" customFormat="1" ht="13.9" customHeight="1" x14ac:dyDescent="0.2"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  <c r="S2254" s="58"/>
      <c r="T2254" s="58"/>
      <c r="U2254" s="58"/>
      <c r="V2254" s="58"/>
      <c r="W2254" s="58"/>
      <c r="X2254" s="58"/>
      <c r="Y2254" s="58"/>
      <c r="Z2254" s="58"/>
      <c r="AA2254" s="54"/>
      <c r="AB2254" s="54"/>
      <c r="AC2254" s="54"/>
      <c r="AD2254" s="54"/>
      <c r="AE2254" s="54"/>
      <c r="AF2254" s="54"/>
      <c r="AG2254" s="54"/>
      <c r="AH2254" s="54"/>
      <c r="AI2254" s="54"/>
      <c r="AJ2254" s="54"/>
      <c r="AK2254" s="54"/>
    </row>
    <row r="2255" spans="7:37" s="1" customFormat="1" ht="13.9" customHeight="1" x14ac:dyDescent="0.2"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  <c r="S2255" s="58"/>
      <c r="T2255" s="58"/>
      <c r="U2255" s="58"/>
      <c r="V2255" s="58"/>
      <c r="W2255" s="58"/>
      <c r="X2255" s="58"/>
      <c r="Y2255" s="58"/>
      <c r="Z2255" s="58"/>
      <c r="AA2255" s="54"/>
      <c r="AB2255" s="54"/>
      <c r="AC2255" s="54"/>
      <c r="AD2255" s="54"/>
      <c r="AE2255" s="54"/>
      <c r="AF2255" s="54"/>
      <c r="AG2255" s="54"/>
      <c r="AH2255" s="54"/>
      <c r="AI2255" s="54"/>
      <c r="AJ2255" s="54"/>
      <c r="AK2255" s="54"/>
    </row>
    <row r="2256" spans="7:37" s="1" customFormat="1" ht="13.9" customHeight="1" x14ac:dyDescent="0.2"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  <c r="S2256" s="58"/>
      <c r="T2256" s="58"/>
      <c r="U2256" s="58"/>
      <c r="V2256" s="58"/>
      <c r="W2256" s="58"/>
      <c r="X2256" s="58"/>
      <c r="Y2256" s="58"/>
      <c r="Z2256" s="58"/>
      <c r="AA2256" s="54"/>
      <c r="AB2256" s="54"/>
      <c r="AC2256" s="54"/>
      <c r="AD2256" s="54"/>
      <c r="AE2256" s="54"/>
      <c r="AF2256" s="54"/>
      <c r="AG2256" s="54"/>
      <c r="AH2256" s="54"/>
      <c r="AI2256" s="54"/>
      <c r="AJ2256" s="54"/>
      <c r="AK2256" s="54"/>
    </row>
    <row r="2257" spans="7:37" s="1" customFormat="1" ht="13.9" customHeight="1" x14ac:dyDescent="0.2"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  <c r="S2257" s="58"/>
      <c r="T2257" s="58"/>
      <c r="U2257" s="58"/>
      <c r="V2257" s="58"/>
      <c r="W2257" s="58"/>
      <c r="X2257" s="58"/>
      <c r="Y2257" s="58"/>
      <c r="Z2257" s="58"/>
      <c r="AA2257" s="54"/>
      <c r="AB2257" s="54"/>
      <c r="AC2257" s="54"/>
      <c r="AD2257" s="54"/>
      <c r="AE2257" s="54"/>
      <c r="AF2257" s="54"/>
      <c r="AG2257" s="54"/>
      <c r="AH2257" s="54"/>
      <c r="AI2257" s="54"/>
      <c r="AJ2257" s="54"/>
      <c r="AK2257" s="54"/>
    </row>
    <row r="2258" spans="7:37" s="1" customFormat="1" ht="13.9" customHeight="1" x14ac:dyDescent="0.2"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  <c r="S2258" s="58"/>
      <c r="T2258" s="58"/>
      <c r="U2258" s="58"/>
      <c r="V2258" s="58"/>
      <c r="W2258" s="58"/>
      <c r="X2258" s="58"/>
      <c r="Y2258" s="58"/>
      <c r="Z2258" s="58"/>
      <c r="AA2258" s="54"/>
      <c r="AB2258" s="54"/>
      <c r="AC2258" s="54"/>
      <c r="AD2258" s="54"/>
      <c r="AE2258" s="54"/>
      <c r="AF2258" s="54"/>
      <c r="AG2258" s="54"/>
      <c r="AH2258" s="54"/>
      <c r="AI2258" s="54"/>
      <c r="AJ2258" s="54"/>
      <c r="AK2258" s="54"/>
    </row>
    <row r="2259" spans="7:37" s="1" customFormat="1" ht="13.9" customHeight="1" x14ac:dyDescent="0.2"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  <c r="S2259" s="58"/>
      <c r="T2259" s="58"/>
      <c r="U2259" s="58"/>
      <c r="V2259" s="58"/>
      <c r="W2259" s="58"/>
      <c r="X2259" s="58"/>
      <c r="Y2259" s="58"/>
      <c r="Z2259" s="58"/>
      <c r="AA2259" s="54"/>
      <c r="AB2259" s="54"/>
      <c r="AC2259" s="54"/>
      <c r="AD2259" s="54"/>
      <c r="AE2259" s="54"/>
      <c r="AF2259" s="54"/>
      <c r="AG2259" s="54"/>
      <c r="AH2259" s="54"/>
      <c r="AI2259" s="54"/>
      <c r="AJ2259" s="54"/>
      <c r="AK2259" s="54"/>
    </row>
    <row r="2260" spans="7:37" s="1" customFormat="1" ht="13.9" customHeight="1" x14ac:dyDescent="0.2"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  <c r="S2260" s="58"/>
      <c r="T2260" s="58"/>
      <c r="U2260" s="58"/>
      <c r="V2260" s="58"/>
      <c r="W2260" s="58"/>
      <c r="X2260" s="58"/>
      <c r="Y2260" s="58"/>
      <c r="Z2260" s="58"/>
      <c r="AA2260" s="54"/>
      <c r="AB2260" s="54"/>
      <c r="AC2260" s="54"/>
      <c r="AD2260" s="54"/>
      <c r="AE2260" s="54"/>
      <c r="AF2260" s="54"/>
      <c r="AG2260" s="54"/>
      <c r="AH2260" s="54"/>
      <c r="AI2260" s="54"/>
      <c r="AJ2260" s="54"/>
      <c r="AK2260" s="54"/>
    </row>
    <row r="2261" spans="7:37" s="1" customFormat="1" ht="13.9" customHeight="1" x14ac:dyDescent="0.2"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  <c r="S2261" s="58"/>
      <c r="T2261" s="58"/>
      <c r="U2261" s="58"/>
      <c r="V2261" s="58"/>
      <c r="W2261" s="58"/>
      <c r="X2261" s="58"/>
      <c r="Y2261" s="58"/>
      <c r="Z2261" s="58"/>
      <c r="AA2261" s="54"/>
      <c r="AB2261" s="54"/>
      <c r="AC2261" s="54"/>
      <c r="AD2261" s="54"/>
      <c r="AE2261" s="54"/>
      <c r="AF2261" s="54"/>
      <c r="AG2261" s="54"/>
      <c r="AH2261" s="54"/>
      <c r="AI2261" s="54"/>
      <c r="AJ2261" s="54"/>
      <c r="AK2261" s="54"/>
    </row>
    <row r="2262" spans="7:37" s="1" customFormat="1" ht="13.9" customHeight="1" x14ac:dyDescent="0.2"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  <c r="S2262" s="58"/>
      <c r="T2262" s="58"/>
      <c r="U2262" s="58"/>
      <c r="V2262" s="58"/>
      <c r="W2262" s="58"/>
      <c r="X2262" s="58"/>
      <c r="Y2262" s="58"/>
      <c r="Z2262" s="58"/>
      <c r="AA2262" s="54"/>
      <c r="AB2262" s="54"/>
      <c r="AC2262" s="54"/>
      <c r="AD2262" s="54"/>
      <c r="AE2262" s="54"/>
      <c r="AF2262" s="54"/>
      <c r="AG2262" s="54"/>
      <c r="AH2262" s="54"/>
      <c r="AI2262" s="54"/>
      <c r="AJ2262" s="54"/>
      <c r="AK2262" s="54"/>
    </row>
    <row r="2263" spans="7:37" s="1" customFormat="1" ht="13.9" customHeight="1" x14ac:dyDescent="0.2"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  <c r="S2263" s="58"/>
      <c r="T2263" s="58"/>
      <c r="U2263" s="58"/>
      <c r="V2263" s="58"/>
      <c r="W2263" s="58"/>
      <c r="X2263" s="58"/>
      <c r="Y2263" s="58"/>
      <c r="Z2263" s="58"/>
      <c r="AA2263" s="54"/>
      <c r="AB2263" s="54"/>
      <c r="AC2263" s="54"/>
      <c r="AD2263" s="54"/>
      <c r="AE2263" s="54"/>
      <c r="AF2263" s="54"/>
      <c r="AG2263" s="54"/>
      <c r="AH2263" s="54"/>
      <c r="AI2263" s="54"/>
      <c r="AJ2263" s="54"/>
      <c r="AK2263" s="54"/>
    </row>
    <row r="2264" spans="7:37" s="1" customFormat="1" ht="13.9" customHeight="1" x14ac:dyDescent="0.2"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  <c r="S2264" s="58"/>
      <c r="T2264" s="58"/>
      <c r="U2264" s="58"/>
      <c r="V2264" s="58"/>
      <c r="W2264" s="58"/>
      <c r="X2264" s="58"/>
      <c r="Y2264" s="58"/>
      <c r="Z2264" s="58"/>
      <c r="AA2264" s="54"/>
      <c r="AB2264" s="54"/>
      <c r="AC2264" s="54"/>
      <c r="AD2264" s="54"/>
      <c r="AE2264" s="54"/>
      <c r="AF2264" s="54"/>
      <c r="AG2264" s="54"/>
      <c r="AH2264" s="54"/>
      <c r="AI2264" s="54"/>
      <c r="AJ2264" s="54"/>
      <c r="AK2264" s="54"/>
    </row>
    <row r="2265" spans="7:37" s="1" customFormat="1" ht="13.9" customHeight="1" x14ac:dyDescent="0.2"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  <c r="S2265" s="58"/>
      <c r="T2265" s="58"/>
      <c r="U2265" s="58"/>
      <c r="V2265" s="58"/>
      <c r="W2265" s="58"/>
      <c r="X2265" s="58"/>
      <c r="Y2265" s="58"/>
      <c r="Z2265" s="58"/>
      <c r="AA2265" s="54"/>
      <c r="AB2265" s="54"/>
      <c r="AC2265" s="54"/>
      <c r="AD2265" s="54"/>
      <c r="AE2265" s="54"/>
      <c r="AF2265" s="54"/>
      <c r="AG2265" s="54"/>
      <c r="AH2265" s="54"/>
      <c r="AI2265" s="54"/>
      <c r="AJ2265" s="54"/>
      <c r="AK2265" s="54"/>
    </row>
    <row r="2266" spans="7:37" s="1" customFormat="1" ht="13.9" customHeight="1" x14ac:dyDescent="0.2"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  <c r="S2266" s="58"/>
      <c r="T2266" s="58"/>
      <c r="U2266" s="58"/>
      <c r="V2266" s="58"/>
      <c r="W2266" s="58"/>
      <c r="X2266" s="58"/>
      <c r="Y2266" s="58"/>
      <c r="Z2266" s="58"/>
      <c r="AA2266" s="54"/>
      <c r="AB2266" s="54"/>
      <c r="AC2266" s="54"/>
      <c r="AD2266" s="54"/>
      <c r="AE2266" s="54"/>
      <c r="AF2266" s="54"/>
      <c r="AG2266" s="54"/>
      <c r="AH2266" s="54"/>
      <c r="AI2266" s="54"/>
      <c r="AJ2266" s="54"/>
      <c r="AK2266" s="54"/>
    </row>
    <row r="2267" spans="7:37" s="1" customFormat="1" ht="13.9" customHeight="1" x14ac:dyDescent="0.2"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  <c r="S2267" s="58"/>
      <c r="T2267" s="58"/>
      <c r="U2267" s="58"/>
      <c r="V2267" s="58"/>
      <c r="W2267" s="58"/>
      <c r="X2267" s="58"/>
      <c r="Y2267" s="58"/>
      <c r="Z2267" s="58"/>
      <c r="AA2267" s="54"/>
      <c r="AB2267" s="54"/>
      <c r="AC2267" s="54"/>
      <c r="AD2267" s="54"/>
      <c r="AE2267" s="54"/>
      <c r="AF2267" s="54"/>
      <c r="AG2267" s="54"/>
      <c r="AH2267" s="54"/>
      <c r="AI2267" s="54"/>
      <c r="AJ2267" s="54"/>
      <c r="AK2267" s="54"/>
    </row>
    <row r="2268" spans="7:37" s="1" customFormat="1" ht="13.9" customHeight="1" x14ac:dyDescent="0.2"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  <c r="S2268" s="58"/>
      <c r="T2268" s="58"/>
      <c r="U2268" s="58"/>
      <c r="V2268" s="58"/>
      <c r="W2268" s="58"/>
      <c r="X2268" s="58"/>
      <c r="Y2268" s="58"/>
      <c r="Z2268" s="58"/>
      <c r="AA2268" s="54"/>
      <c r="AB2268" s="54"/>
      <c r="AC2268" s="54"/>
      <c r="AD2268" s="54"/>
      <c r="AE2268" s="54"/>
      <c r="AF2268" s="54"/>
      <c r="AG2268" s="54"/>
      <c r="AH2268" s="54"/>
      <c r="AI2268" s="54"/>
      <c r="AJ2268" s="54"/>
      <c r="AK2268" s="54"/>
    </row>
    <row r="2269" spans="7:37" s="1" customFormat="1" ht="13.9" customHeight="1" x14ac:dyDescent="0.2"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  <c r="S2269" s="58"/>
      <c r="T2269" s="58"/>
      <c r="U2269" s="58"/>
      <c r="V2269" s="58"/>
      <c r="W2269" s="58"/>
      <c r="X2269" s="58"/>
      <c r="Y2269" s="58"/>
      <c r="Z2269" s="58"/>
      <c r="AA2269" s="54"/>
      <c r="AB2269" s="54"/>
      <c r="AC2269" s="54"/>
      <c r="AD2269" s="54"/>
      <c r="AE2269" s="54"/>
      <c r="AF2269" s="54"/>
      <c r="AG2269" s="54"/>
      <c r="AH2269" s="54"/>
      <c r="AI2269" s="54"/>
      <c r="AJ2269" s="54"/>
      <c r="AK2269" s="54"/>
    </row>
    <row r="2270" spans="7:37" s="1" customFormat="1" ht="13.9" customHeight="1" x14ac:dyDescent="0.2"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  <c r="S2270" s="58"/>
      <c r="T2270" s="58"/>
      <c r="U2270" s="58"/>
      <c r="V2270" s="58"/>
      <c r="W2270" s="58"/>
      <c r="X2270" s="58"/>
      <c r="Y2270" s="58"/>
      <c r="Z2270" s="58"/>
      <c r="AA2270" s="54"/>
      <c r="AB2270" s="54"/>
      <c r="AC2270" s="54"/>
      <c r="AD2270" s="54"/>
      <c r="AE2270" s="54"/>
      <c r="AF2270" s="54"/>
      <c r="AG2270" s="54"/>
      <c r="AH2270" s="54"/>
      <c r="AI2270" s="54"/>
      <c r="AJ2270" s="54"/>
      <c r="AK2270" s="54"/>
    </row>
    <row r="2271" spans="7:37" s="1" customFormat="1" ht="13.9" customHeight="1" x14ac:dyDescent="0.2"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  <c r="S2271" s="58"/>
      <c r="T2271" s="58"/>
      <c r="U2271" s="58"/>
      <c r="V2271" s="58"/>
      <c r="W2271" s="58"/>
      <c r="X2271" s="58"/>
      <c r="Y2271" s="58"/>
      <c r="Z2271" s="58"/>
      <c r="AA2271" s="54"/>
      <c r="AB2271" s="54"/>
      <c r="AC2271" s="54"/>
      <c r="AD2271" s="54"/>
      <c r="AE2271" s="54"/>
      <c r="AF2271" s="54"/>
      <c r="AG2271" s="54"/>
      <c r="AH2271" s="54"/>
      <c r="AI2271" s="54"/>
      <c r="AJ2271" s="54"/>
      <c r="AK2271" s="54"/>
    </row>
    <row r="2272" spans="7:37" s="1" customFormat="1" ht="13.9" customHeight="1" x14ac:dyDescent="0.2"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  <c r="S2272" s="58"/>
      <c r="T2272" s="58"/>
      <c r="U2272" s="58"/>
      <c r="V2272" s="58"/>
      <c r="W2272" s="58"/>
      <c r="X2272" s="58"/>
      <c r="Y2272" s="58"/>
      <c r="Z2272" s="58"/>
      <c r="AA2272" s="54"/>
      <c r="AB2272" s="54"/>
      <c r="AC2272" s="54"/>
      <c r="AD2272" s="54"/>
      <c r="AE2272" s="54"/>
      <c r="AF2272" s="54"/>
      <c r="AG2272" s="54"/>
      <c r="AH2272" s="54"/>
      <c r="AI2272" s="54"/>
      <c r="AJ2272" s="54"/>
      <c r="AK2272" s="54"/>
    </row>
    <row r="2273" spans="7:37" s="1" customFormat="1" ht="13.9" customHeight="1" x14ac:dyDescent="0.2"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  <c r="S2273" s="58"/>
      <c r="T2273" s="58"/>
      <c r="U2273" s="58"/>
      <c r="V2273" s="58"/>
      <c r="W2273" s="58"/>
      <c r="X2273" s="58"/>
      <c r="Y2273" s="58"/>
      <c r="Z2273" s="58"/>
      <c r="AA2273" s="54"/>
      <c r="AB2273" s="54"/>
      <c r="AC2273" s="54"/>
      <c r="AD2273" s="54"/>
      <c r="AE2273" s="54"/>
      <c r="AF2273" s="54"/>
      <c r="AG2273" s="54"/>
      <c r="AH2273" s="54"/>
      <c r="AI2273" s="54"/>
      <c r="AJ2273" s="54"/>
      <c r="AK2273" s="54"/>
    </row>
    <row r="2274" spans="7:37" s="1" customFormat="1" ht="13.9" customHeight="1" x14ac:dyDescent="0.2"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  <c r="S2274" s="58"/>
      <c r="T2274" s="58"/>
      <c r="U2274" s="58"/>
      <c r="V2274" s="58"/>
      <c r="W2274" s="58"/>
      <c r="X2274" s="58"/>
      <c r="Y2274" s="58"/>
      <c r="Z2274" s="58"/>
      <c r="AA2274" s="54"/>
      <c r="AB2274" s="54"/>
      <c r="AC2274" s="54"/>
      <c r="AD2274" s="54"/>
      <c r="AE2274" s="54"/>
      <c r="AF2274" s="54"/>
      <c r="AG2274" s="54"/>
      <c r="AH2274" s="54"/>
      <c r="AI2274" s="54"/>
      <c r="AJ2274" s="54"/>
      <c r="AK2274" s="54"/>
    </row>
    <row r="2275" spans="7:37" s="1" customFormat="1" ht="13.9" customHeight="1" x14ac:dyDescent="0.2"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  <c r="S2275" s="58"/>
      <c r="T2275" s="58"/>
      <c r="U2275" s="58"/>
      <c r="V2275" s="58"/>
      <c r="W2275" s="58"/>
      <c r="X2275" s="58"/>
      <c r="Y2275" s="58"/>
      <c r="Z2275" s="58"/>
      <c r="AA2275" s="54"/>
      <c r="AB2275" s="54"/>
      <c r="AC2275" s="54"/>
      <c r="AD2275" s="54"/>
      <c r="AE2275" s="54"/>
      <c r="AF2275" s="54"/>
      <c r="AG2275" s="54"/>
      <c r="AH2275" s="54"/>
      <c r="AI2275" s="54"/>
      <c r="AJ2275" s="54"/>
      <c r="AK2275" s="54"/>
    </row>
    <row r="2276" spans="7:37" s="1" customFormat="1" ht="13.9" customHeight="1" x14ac:dyDescent="0.2"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  <c r="S2276" s="58"/>
      <c r="T2276" s="58"/>
      <c r="U2276" s="58"/>
      <c r="V2276" s="58"/>
      <c r="W2276" s="58"/>
      <c r="X2276" s="58"/>
      <c r="Y2276" s="58"/>
      <c r="Z2276" s="58"/>
      <c r="AA2276" s="54"/>
      <c r="AB2276" s="54"/>
      <c r="AC2276" s="54"/>
      <c r="AD2276" s="54"/>
      <c r="AE2276" s="54"/>
      <c r="AF2276" s="54"/>
      <c r="AG2276" s="54"/>
      <c r="AH2276" s="54"/>
      <c r="AI2276" s="54"/>
      <c r="AJ2276" s="54"/>
      <c r="AK2276" s="54"/>
    </row>
    <row r="2277" spans="7:37" s="1" customFormat="1" ht="13.9" customHeight="1" x14ac:dyDescent="0.2"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  <c r="S2277" s="58"/>
      <c r="T2277" s="58"/>
      <c r="U2277" s="58"/>
      <c r="V2277" s="58"/>
      <c r="W2277" s="58"/>
      <c r="X2277" s="58"/>
      <c r="Y2277" s="58"/>
      <c r="Z2277" s="58"/>
      <c r="AA2277" s="54"/>
      <c r="AB2277" s="54"/>
      <c r="AC2277" s="54"/>
      <c r="AD2277" s="54"/>
      <c r="AE2277" s="54"/>
      <c r="AF2277" s="54"/>
      <c r="AG2277" s="54"/>
      <c r="AH2277" s="54"/>
      <c r="AI2277" s="54"/>
      <c r="AJ2277" s="54"/>
      <c r="AK2277" s="54"/>
    </row>
    <row r="2278" spans="7:37" s="1" customFormat="1" ht="13.9" customHeight="1" x14ac:dyDescent="0.2"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  <c r="S2278" s="58"/>
      <c r="T2278" s="58"/>
      <c r="U2278" s="58"/>
      <c r="V2278" s="58"/>
      <c r="W2278" s="58"/>
      <c r="X2278" s="58"/>
      <c r="Y2278" s="58"/>
      <c r="Z2278" s="58"/>
      <c r="AA2278" s="54"/>
      <c r="AB2278" s="54"/>
      <c r="AC2278" s="54"/>
      <c r="AD2278" s="54"/>
      <c r="AE2278" s="54"/>
      <c r="AF2278" s="54"/>
      <c r="AG2278" s="54"/>
      <c r="AH2278" s="54"/>
      <c r="AI2278" s="54"/>
      <c r="AJ2278" s="54"/>
      <c r="AK2278" s="54"/>
    </row>
    <row r="2279" spans="7:37" s="1" customFormat="1" ht="13.9" customHeight="1" x14ac:dyDescent="0.2"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  <c r="S2279" s="58"/>
      <c r="T2279" s="58"/>
      <c r="U2279" s="58"/>
      <c r="V2279" s="58"/>
      <c r="W2279" s="58"/>
      <c r="X2279" s="58"/>
      <c r="Y2279" s="58"/>
      <c r="Z2279" s="58"/>
      <c r="AA2279" s="54"/>
      <c r="AB2279" s="54"/>
      <c r="AC2279" s="54"/>
      <c r="AD2279" s="54"/>
      <c r="AE2279" s="54"/>
      <c r="AF2279" s="54"/>
      <c r="AG2279" s="54"/>
      <c r="AH2279" s="54"/>
      <c r="AI2279" s="54"/>
      <c r="AJ2279" s="54"/>
      <c r="AK2279" s="54"/>
    </row>
    <row r="2280" spans="7:37" s="1" customFormat="1" ht="13.9" customHeight="1" x14ac:dyDescent="0.2"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  <c r="S2280" s="58"/>
      <c r="T2280" s="58"/>
      <c r="U2280" s="58"/>
      <c r="V2280" s="58"/>
      <c r="W2280" s="58"/>
      <c r="X2280" s="58"/>
      <c r="Y2280" s="58"/>
      <c r="Z2280" s="58"/>
      <c r="AA2280" s="54"/>
      <c r="AB2280" s="54"/>
      <c r="AC2280" s="54"/>
      <c r="AD2280" s="54"/>
      <c r="AE2280" s="54"/>
      <c r="AF2280" s="54"/>
      <c r="AG2280" s="54"/>
      <c r="AH2280" s="54"/>
      <c r="AI2280" s="54"/>
      <c r="AJ2280" s="54"/>
      <c r="AK2280" s="54"/>
    </row>
    <row r="2281" spans="7:37" s="1" customFormat="1" ht="13.9" customHeight="1" x14ac:dyDescent="0.2"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  <c r="S2281" s="58"/>
      <c r="T2281" s="58"/>
      <c r="U2281" s="58"/>
      <c r="V2281" s="58"/>
      <c r="W2281" s="58"/>
      <c r="X2281" s="58"/>
      <c r="Y2281" s="58"/>
      <c r="Z2281" s="58"/>
      <c r="AA2281" s="54"/>
      <c r="AB2281" s="54"/>
      <c r="AC2281" s="54"/>
      <c r="AD2281" s="54"/>
      <c r="AE2281" s="54"/>
      <c r="AF2281" s="54"/>
      <c r="AG2281" s="54"/>
      <c r="AH2281" s="54"/>
      <c r="AI2281" s="54"/>
      <c r="AJ2281" s="54"/>
      <c r="AK2281" s="54"/>
    </row>
    <row r="2282" spans="7:37" s="1" customFormat="1" ht="13.9" customHeight="1" x14ac:dyDescent="0.2"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  <c r="S2282" s="58"/>
      <c r="T2282" s="58"/>
      <c r="U2282" s="58"/>
      <c r="V2282" s="58"/>
      <c r="W2282" s="58"/>
      <c r="X2282" s="58"/>
      <c r="Y2282" s="58"/>
      <c r="Z2282" s="58"/>
      <c r="AA2282" s="54"/>
      <c r="AB2282" s="54"/>
      <c r="AC2282" s="54"/>
      <c r="AD2282" s="54"/>
      <c r="AE2282" s="54"/>
      <c r="AF2282" s="54"/>
      <c r="AG2282" s="54"/>
      <c r="AH2282" s="54"/>
      <c r="AI2282" s="54"/>
      <c r="AJ2282" s="54"/>
      <c r="AK2282" s="54"/>
    </row>
    <row r="2283" spans="7:37" s="1" customFormat="1" ht="13.9" customHeight="1" x14ac:dyDescent="0.2"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  <c r="S2283" s="58"/>
      <c r="T2283" s="58"/>
      <c r="U2283" s="58"/>
      <c r="V2283" s="58"/>
      <c r="W2283" s="58"/>
      <c r="X2283" s="58"/>
      <c r="Y2283" s="58"/>
      <c r="Z2283" s="58"/>
      <c r="AA2283" s="54"/>
      <c r="AB2283" s="54"/>
      <c r="AC2283" s="54"/>
      <c r="AD2283" s="54"/>
      <c r="AE2283" s="54"/>
      <c r="AF2283" s="54"/>
      <c r="AG2283" s="54"/>
      <c r="AH2283" s="54"/>
      <c r="AI2283" s="54"/>
      <c r="AJ2283" s="54"/>
      <c r="AK2283" s="54"/>
    </row>
    <row r="2284" spans="7:37" s="1" customFormat="1" ht="13.9" customHeight="1" x14ac:dyDescent="0.2"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  <c r="S2284" s="58"/>
      <c r="T2284" s="58"/>
      <c r="U2284" s="58"/>
      <c r="V2284" s="58"/>
      <c r="W2284" s="58"/>
      <c r="X2284" s="58"/>
      <c r="Y2284" s="58"/>
      <c r="Z2284" s="58"/>
      <c r="AA2284" s="54"/>
      <c r="AB2284" s="54"/>
      <c r="AC2284" s="54"/>
      <c r="AD2284" s="54"/>
      <c r="AE2284" s="54"/>
      <c r="AF2284" s="54"/>
      <c r="AG2284" s="54"/>
      <c r="AH2284" s="54"/>
      <c r="AI2284" s="54"/>
      <c r="AJ2284" s="54"/>
      <c r="AK2284" s="54"/>
    </row>
    <row r="2285" spans="7:37" s="1" customFormat="1" ht="13.9" customHeight="1" x14ac:dyDescent="0.2"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  <c r="S2285" s="58"/>
      <c r="T2285" s="58"/>
      <c r="U2285" s="58"/>
      <c r="V2285" s="58"/>
      <c r="W2285" s="58"/>
      <c r="X2285" s="58"/>
      <c r="Y2285" s="58"/>
      <c r="Z2285" s="58"/>
      <c r="AA2285" s="54"/>
      <c r="AB2285" s="54"/>
      <c r="AC2285" s="54"/>
      <c r="AD2285" s="54"/>
      <c r="AE2285" s="54"/>
      <c r="AF2285" s="54"/>
      <c r="AG2285" s="54"/>
      <c r="AH2285" s="54"/>
      <c r="AI2285" s="54"/>
      <c r="AJ2285" s="54"/>
      <c r="AK2285" s="54"/>
    </row>
    <row r="2286" spans="7:37" s="1" customFormat="1" ht="13.9" customHeight="1" x14ac:dyDescent="0.2"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  <c r="S2286" s="58"/>
      <c r="T2286" s="58"/>
      <c r="U2286" s="58"/>
      <c r="V2286" s="58"/>
      <c r="W2286" s="58"/>
      <c r="X2286" s="58"/>
      <c r="Y2286" s="58"/>
      <c r="Z2286" s="58"/>
      <c r="AA2286" s="54"/>
      <c r="AB2286" s="54"/>
      <c r="AC2286" s="54"/>
      <c r="AD2286" s="54"/>
      <c r="AE2286" s="54"/>
      <c r="AF2286" s="54"/>
      <c r="AG2286" s="54"/>
      <c r="AH2286" s="54"/>
      <c r="AI2286" s="54"/>
      <c r="AJ2286" s="54"/>
      <c r="AK2286" s="54"/>
    </row>
    <row r="2287" spans="7:37" s="1" customFormat="1" ht="13.9" customHeight="1" x14ac:dyDescent="0.2"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  <c r="S2287" s="58"/>
      <c r="T2287" s="58"/>
      <c r="U2287" s="58"/>
      <c r="V2287" s="58"/>
      <c r="W2287" s="58"/>
      <c r="X2287" s="58"/>
      <c r="Y2287" s="58"/>
      <c r="Z2287" s="58"/>
      <c r="AA2287" s="54"/>
      <c r="AB2287" s="54"/>
      <c r="AC2287" s="54"/>
      <c r="AD2287" s="54"/>
      <c r="AE2287" s="54"/>
      <c r="AF2287" s="54"/>
      <c r="AG2287" s="54"/>
      <c r="AH2287" s="54"/>
      <c r="AI2287" s="54"/>
      <c r="AJ2287" s="54"/>
      <c r="AK2287" s="54"/>
    </row>
    <row r="2288" spans="7:37" s="1" customFormat="1" ht="13.9" customHeight="1" x14ac:dyDescent="0.2"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  <c r="S2288" s="58"/>
      <c r="T2288" s="58"/>
      <c r="U2288" s="58"/>
      <c r="V2288" s="58"/>
      <c r="W2288" s="58"/>
      <c r="X2288" s="58"/>
      <c r="Y2288" s="58"/>
      <c r="Z2288" s="58"/>
      <c r="AA2288" s="54"/>
      <c r="AB2288" s="54"/>
      <c r="AC2288" s="54"/>
      <c r="AD2288" s="54"/>
      <c r="AE2288" s="54"/>
      <c r="AF2288" s="54"/>
      <c r="AG2288" s="54"/>
      <c r="AH2288" s="54"/>
      <c r="AI2288" s="54"/>
      <c r="AJ2288" s="54"/>
      <c r="AK2288" s="54"/>
    </row>
    <row r="2289" spans="7:37" s="1" customFormat="1" ht="13.9" customHeight="1" x14ac:dyDescent="0.2"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  <c r="S2289" s="58"/>
      <c r="T2289" s="58"/>
      <c r="U2289" s="58"/>
      <c r="V2289" s="58"/>
      <c r="W2289" s="58"/>
      <c r="X2289" s="58"/>
      <c r="Y2289" s="58"/>
      <c r="Z2289" s="58"/>
      <c r="AA2289" s="54"/>
      <c r="AB2289" s="54"/>
      <c r="AC2289" s="54"/>
      <c r="AD2289" s="54"/>
      <c r="AE2289" s="54"/>
      <c r="AF2289" s="54"/>
      <c r="AG2289" s="54"/>
      <c r="AH2289" s="54"/>
      <c r="AI2289" s="54"/>
      <c r="AJ2289" s="54"/>
      <c r="AK2289" s="54"/>
    </row>
    <row r="2290" spans="7:37" s="1" customFormat="1" ht="13.9" customHeight="1" x14ac:dyDescent="0.2"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  <c r="S2290" s="58"/>
      <c r="T2290" s="58"/>
      <c r="U2290" s="58"/>
      <c r="V2290" s="58"/>
      <c r="W2290" s="58"/>
      <c r="X2290" s="58"/>
      <c r="Y2290" s="58"/>
      <c r="Z2290" s="58"/>
      <c r="AA2290" s="54"/>
      <c r="AB2290" s="54"/>
      <c r="AC2290" s="54"/>
      <c r="AD2290" s="54"/>
      <c r="AE2290" s="54"/>
      <c r="AF2290" s="54"/>
      <c r="AG2290" s="54"/>
      <c r="AH2290" s="54"/>
      <c r="AI2290" s="54"/>
      <c r="AJ2290" s="54"/>
      <c r="AK2290" s="54"/>
    </row>
    <row r="2291" spans="7:37" s="1" customFormat="1" ht="13.9" customHeight="1" x14ac:dyDescent="0.2"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  <c r="S2291" s="58"/>
      <c r="T2291" s="58"/>
      <c r="U2291" s="58"/>
      <c r="V2291" s="58"/>
      <c r="W2291" s="58"/>
      <c r="X2291" s="58"/>
      <c r="Y2291" s="58"/>
      <c r="Z2291" s="58"/>
      <c r="AA2291" s="54"/>
      <c r="AB2291" s="54"/>
      <c r="AC2291" s="54"/>
      <c r="AD2291" s="54"/>
      <c r="AE2291" s="54"/>
      <c r="AF2291" s="54"/>
      <c r="AG2291" s="54"/>
      <c r="AH2291" s="54"/>
      <c r="AI2291" s="54"/>
      <c r="AJ2291" s="54"/>
      <c r="AK2291" s="54"/>
    </row>
    <row r="2292" spans="7:37" s="1" customFormat="1" ht="13.9" customHeight="1" x14ac:dyDescent="0.2"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  <c r="S2292" s="58"/>
      <c r="T2292" s="58"/>
      <c r="U2292" s="58"/>
      <c r="V2292" s="58"/>
      <c r="W2292" s="58"/>
      <c r="X2292" s="58"/>
      <c r="Y2292" s="58"/>
      <c r="Z2292" s="58"/>
      <c r="AA2292" s="54"/>
      <c r="AB2292" s="54"/>
      <c r="AC2292" s="54"/>
      <c r="AD2292" s="54"/>
      <c r="AE2292" s="54"/>
      <c r="AF2292" s="54"/>
      <c r="AG2292" s="54"/>
      <c r="AH2292" s="54"/>
      <c r="AI2292" s="54"/>
      <c r="AJ2292" s="54"/>
      <c r="AK2292" s="54"/>
    </row>
    <row r="2293" spans="7:37" s="1" customFormat="1" ht="13.9" customHeight="1" x14ac:dyDescent="0.2"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  <c r="S2293" s="58"/>
      <c r="T2293" s="58"/>
      <c r="U2293" s="58"/>
      <c r="V2293" s="58"/>
      <c r="W2293" s="58"/>
      <c r="X2293" s="58"/>
      <c r="Y2293" s="58"/>
      <c r="Z2293" s="58"/>
      <c r="AA2293" s="54"/>
      <c r="AB2293" s="54"/>
      <c r="AC2293" s="54"/>
      <c r="AD2293" s="54"/>
      <c r="AE2293" s="54"/>
      <c r="AF2293" s="54"/>
      <c r="AG2293" s="54"/>
      <c r="AH2293" s="54"/>
      <c r="AI2293" s="54"/>
      <c r="AJ2293" s="54"/>
      <c r="AK2293" s="54"/>
    </row>
    <row r="2294" spans="7:37" s="1" customFormat="1" ht="13.9" customHeight="1" x14ac:dyDescent="0.2"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  <c r="S2294" s="58"/>
      <c r="T2294" s="58"/>
      <c r="U2294" s="58"/>
      <c r="V2294" s="58"/>
      <c r="W2294" s="58"/>
      <c r="X2294" s="58"/>
      <c r="Y2294" s="58"/>
      <c r="Z2294" s="58"/>
      <c r="AA2294" s="54"/>
      <c r="AB2294" s="54"/>
      <c r="AC2294" s="54"/>
      <c r="AD2294" s="54"/>
      <c r="AE2294" s="54"/>
      <c r="AF2294" s="54"/>
      <c r="AG2294" s="54"/>
      <c r="AH2294" s="54"/>
      <c r="AI2294" s="54"/>
      <c r="AJ2294" s="54"/>
      <c r="AK2294" s="54"/>
    </row>
    <row r="2295" spans="7:37" s="1" customFormat="1" ht="13.9" customHeight="1" x14ac:dyDescent="0.2"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  <c r="S2295" s="58"/>
      <c r="T2295" s="58"/>
      <c r="U2295" s="58"/>
      <c r="V2295" s="58"/>
      <c r="W2295" s="58"/>
      <c r="X2295" s="58"/>
      <c r="Y2295" s="58"/>
      <c r="Z2295" s="58"/>
      <c r="AA2295" s="54"/>
      <c r="AB2295" s="54"/>
      <c r="AC2295" s="54"/>
      <c r="AD2295" s="54"/>
      <c r="AE2295" s="54"/>
      <c r="AF2295" s="54"/>
      <c r="AG2295" s="54"/>
      <c r="AH2295" s="54"/>
      <c r="AI2295" s="54"/>
      <c r="AJ2295" s="54"/>
      <c r="AK2295" s="54"/>
    </row>
    <row r="2296" spans="7:37" s="1" customFormat="1" ht="13.9" customHeight="1" x14ac:dyDescent="0.2"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  <c r="S2296" s="58"/>
      <c r="T2296" s="58"/>
      <c r="U2296" s="58"/>
      <c r="V2296" s="58"/>
      <c r="W2296" s="58"/>
      <c r="X2296" s="58"/>
      <c r="Y2296" s="58"/>
      <c r="Z2296" s="58"/>
      <c r="AA2296" s="54"/>
      <c r="AB2296" s="54"/>
      <c r="AC2296" s="54"/>
      <c r="AD2296" s="54"/>
      <c r="AE2296" s="54"/>
      <c r="AF2296" s="54"/>
      <c r="AG2296" s="54"/>
      <c r="AH2296" s="54"/>
      <c r="AI2296" s="54"/>
      <c r="AJ2296" s="54"/>
      <c r="AK2296" s="54"/>
    </row>
    <row r="2297" spans="7:37" s="1" customFormat="1" ht="13.9" customHeight="1" x14ac:dyDescent="0.2"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  <c r="S2297" s="58"/>
      <c r="T2297" s="58"/>
      <c r="U2297" s="58"/>
      <c r="V2297" s="58"/>
      <c r="W2297" s="58"/>
      <c r="X2297" s="58"/>
      <c r="Y2297" s="58"/>
      <c r="Z2297" s="58"/>
      <c r="AA2297" s="54"/>
      <c r="AB2297" s="54"/>
      <c r="AC2297" s="54"/>
      <c r="AD2297" s="54"/>
      <c r="AE2297" s="54"/>
      <c r="AF2297" s="54"/>
      <c r="AG2297" s="54"/>
      <c r="AH2297" s="54"/>
      <c r="AI2297" s="54"/>
      <c r="AJ2297" s="54"/>
      <c r="AK2297" s="54"/>
    </row>
    <row r="2298" spans="7:37" s="1" customFormat="1" ht="13.9" customHeight="1" x14ac:dyDescent="0.2"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  <c r="S2298" s="58"/>
      <c r="T2298" s="58"/>
      <c r="U2298" s="58"/>
      <c r="V2298" s="58"/>
      <c r="W2298" s="58"/>
      <c r="X2298" s="58"/>
      <c r="Y2298" s="58"/>
      <c r="Z2298" s="58"/>
      <c r="AA2298" s="54"/>
      <c r="AB2298" s="54"/>
      <c r="AC2298" s="54"/>
      <c r="AD2298" s="54"/>
      <c r="AE2298" s="54"/>
      <c r="AF2298" s="54"/>
      <c r="AG2298" s="54"/>
      <c r="AH2298" s="54"/>
      <c r="AI2298" s="54"/>
      <c r="AJ2298" s="54"/>
      <c r="AK2298" s="54"/>
    </row>
    <row r="2299" spans="7:37" s="1" customFormat="1" ht="13.9" customHeight="1" x14ac:dyDescent="0.2"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  <c r="S2299" s="58"/>
      <c r="T2299" s="58"/>
      <c r="U2299" s="58"/>
      <c r="V2299" s="58"/>
      <c r="W2299" s="58"/>
      <c r="X2299" s="58"/>
      <c r="Y2299" s="58"/>
      <c r="Z2299" s="58"/>
      <c r="AA2299" s="54"/>
      <c r="AB2299" s="54"/>
      <c r="AC2299" s="54"/>
      <c r="AD2299" s="54"/>
      <c r="AE2299" s="54"/>
      <c r="AF2299" s="54"/>
      <c r="AG2299" s="54"/>
      <c r="AH2299" s="54"/>
      <c r="AI2299" s="54"/>
      <c r="AJ2299" s="54"/>
      <c r="AK2299" s="54"/>
    </row>
    <row r="2300" spans="7:37" s="1" customFormat="1" ht="13.9" customHeight="1" x14ac:dyDescent="0.2"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  <c r="S2300" s="58"/>
      <c r="T2300" s="58"/>
      <c r="U2300" s="58"/>
      <c r="V2300" s="58"/>
      <c r="W2300" s="58"/>
      <c r="X2300" s="58"/>
      <c r="Y2300" s="58"/>
      <c r="Z2300" s="58"/>
      <c r="AA2300" s="54"/>
      <c r="AB2300" s="54"/>
      <c r="AC2300" s="54"/>
      <c r="AD2300" s="54"/>
      <c r="AE2300" s="54"/>
      <c r="AF2300" s="54"/>
      <c r="AG2300" s="54"/>
      <c r="AH2300" s="54"/>
      <c r="AI2300" s="54"/>
      <c r="AJ2300" s="54"/>
      <c r="AK2300" s="54"/>
    </row>
    <row r="2301" spans="7:37" s="1" customFormat="1" ht="13.9" customHeight="1" x14ac:dyDescent="0.2"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  <c r="S2301" s="58"/>
      <c r="T2301" s="58"/>
      <c r="U2301" s="58"/>
      <c r="V2301" s="58"/>
      <c r="W2301" s="58"/>
      <c r="X2301" s="58"/>
      <c r="Y2301" s="58"/>
      <c r="Z2301" s="58"/>
      <c r="AA2301" s="54"/>
      <c r="AB2301" s="54"/>
      <c r="AC2301" s="54"/>
      <c r="AD2301" s="54"/>
      <c r="AE2301" s="54"/>
      <c r="AF2301" s="54"/>
      <c r="AG2301" s="54"/>
      <c r="AH2301" s="54"/>
      <c r="AI2301" s="54"/>
      <c r="AJ2301" s="54"/>
      <c r="AK2301" s="54"/>
    </row>
    <row r="2302" spans="7:37" s="1" customFormat="1" ht="13.9" customHeight="1" x14ac:dyDescent="0.2"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  <c r="S2302" s="58"/>
      <c r="T2302" s="58"/>
      <c r="U2302" s="58"/>
      <c r="V2302" s="58"/>
      <c r="W2302" s="58"/>
      <c r="X2302" s="58"/>
      <c r="Y2302" s="58"/>
      <c r="Z2302" s="58"/>
      <c r="AA2302" s="54"/>
      <c r="AB2302" s="54"/>
      <c r="AC2302" s="54"/>
      <c r="AD2302" s="54"/>
      <c r="AE2302" s="54"/>
      <c r="AF2302" s="54"/>
      <c r="AG2302" s="54"/>
      <c r="AH2302" s="54"/>
      <c r="AI2302" s="54"/>
      <c r="AJ2302" s="54"/>
      <c r="AK2302" s="54"/>
    </row>
    <row r="2303" spans="7:37" s="1" customFormat="1" ht="13.9" customHeight="1" x14ac:dyDescent="0.2"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  <c r="S2303" s="58"/>
      <c r="T2303" s="58"/>
      <c r="U2303" s="58"/>
      <c r="V2303" s="58"/>
      <c r="W2303" s="58"/>
      <c r="X2303" s="58"/>
      <c r="Y2303" s="58"/>
      <c r="Z2303" s="58"/>
      <c r="AA2303" s="54"/>
      <c r="AB2303" s="54"/>
      <c r="AC2303" s="54"/>
      <c r="AD2303" s="54"/>
      <c r="AE2303" s="54"/>
      <c r="AF2303" s="54"/>
      <c r="AG2303" s="54"/>
      <c r="AH2303" s="54"/>
      <c r="AI2303" s="54"/>
      <c r="AJ2303" s="54"/>
      <c r="AK2303" s="54"/>
    </row>
    <row r="2304" spans="7:37" s="1" customFormat="1" ht="13.9" customHeight="1" x14ac:dyDescent="0.2"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  <c r="S2304" s="58"/>
      <c r="T2304" s="58"/>
      <c r="U2304" s="58"/>
      <c r="V2304" s="58"/>
      <c r="W2304" s="58"/>
      <c r="X2304" s="58"/>
      <c r="Y2304" s="58"/>
      <c r="Z2304" s="58"/>
      <c r="AA2304" s="54"/>
      <c r="AB2304" s="54"/>
      <c r="AC2304" s="54"/>
      <c r="AD2304" s="54"/>
      <c r="AE2304" s="54"/>
      <c r="AF2304" s="54"/>
      <c r="AG2304" s="54"/>
      <c r="AH2304" s="54"/>
      <c r="AI2304" s="54"/>
      <c r="AJ2304" s="54"/>
      <c r="AK2304" s="54"/>
    </row>
    <row r="2305" spans="7:37" s="1" customFormat="1" ht="13.9" customHeight="1" x14ac:dyDescent="0.2"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  <c r="S2305" s="58"/>
      <c r="T2305" s="58"/>
      <c r="U2305" s="58"/>
      <c r="V2305" s="58"/>
      <c r="W2305" s="58"/>
      <c r="X2305" s="58"/>
      <c r="Y2305" s="58"/>
      <c r="Z2305" s="58"/>
      <c r="AA2305" s="54"/>
      <c r="AB2305" s="54"/>
      <c r="AC2305" s="54"/>
      <c r="AD2305" s="54"/>
      <c r="AE2305" s="54"/>
      <c r="AF2305" s="54"/>
      <c r="AG2305" s="54"/>
      <c r="AH2305" s="54"/>
      <c r="AI2305" s="54"/>
      <c r="AJ2305" s="54"/>
      <c r="AK2305" s="54"/>
    </row>
    <row r="2306" spans="7:37" s="1" customFormat="1" ht="13.9" customHeight="1" x14ac:dyDescent="0.2"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  <c r="S2306" s="58"/>
      <c r="T2306" s="58"/>
      <c r="U2306" s="58"/>
      <c r="V2306" s="58"/>
      <c r="W2306" s="58"/>
      <c r="X2306" s="58"/>
      <c r="Y2306" s="58"/>
      <c r="Z2306" s="58"/>
      <c r="AA2306" s="54"/>
      <c r="AB2306" s="54"/>
      <c r="AC2306" s="54"/>
      <c r="AD2306" s="54"/>
      <c r="AE2306" s="54"/>
      <c r="AF2306" s="54"/>
      <c r="AG2306" s="54"/>
      <c r="AH2306" s="54"/>
      <c r="AI2306" s="54"/>
      <c r="AJ2306" s="54"/>
      <c r="AK2306" s="54"/>
    </row>
    <row r="2307" spans="7:37" s="1" customFormat="1" ht="13.9" customHeight="1" x14ac:dyDescent="0.2"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  <c r="S2307" s="58"/>
      <c r="T2307" s="58"/>
      <c r="U2307" s="58"/>
      <c r="V2307" s="58"/>
      <c r="W2307" s="58"/>
      <c r="X2307" s="58"/>
      <c r="Y2307" s="58"/>
      <c r="Z2307" s="58"/>
      <c r="AA2307" s="54"/>
      <c r="AB2307" s="54"/>
      <c r="AC2307" s="54"/>
      <c r="AD2307" s="54"/>
      <c r="AE2307" s="54"/>
      <c r="AF2307" s="54"/>
      <c r="AG2307" s="54"/>
      <c r="AH2307" s="54"/>
      <c r="AI2307" s="54"/>
      <c r="AJ2307" s="54"/>
      <c r="AK2307" s="54"/>
    </row>
    <row r="2308" spans="7:37" s="1" customFormat="1" ht="13.9" customHeight="1" x14ac:dyDescent="0.2"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  <c r="S2308" s="58"/>
      <c r="T2308" s="58"/>
      <c r="U2308" s="58"/>
      <c r="V2308" s="58"/>
      <c r="W2308" s="58"/>
      <c r="X2308" s="58"/>
      <c r="Y2308" s="58"/>
      <c r="Z2308" s="58"/>
      <c r="AA2308" s="54"/>
      <c r="AB2308" s="54"/>
      <c r="AC2308" s="54"/>
      <c r="AD2308" s="54"/>
      <c r="AE2308" s="54"/>
      <c r="AF2308" s="54"/>
      <c r="AG2308" s="54"/>
      <c r="AH2308" s="54"/>
      <c r="AI2308" s="54"/>
      <c r="AJ2308" s="54"/>
      <c r="AK2308" s="54"/>
    </row>
    <row r="2309" spans="7:37" s="1" customFormat="1" ht="13.9" customHeight="1" x14ac:dyDescent="0.2"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  <c r="S2309" s="58"/>
      <c r="T2309" s="58"/>
      <c r="U2309" s="58"/>
      <c r="V2309" s="58"/>
      <c r="W2309" s="58"/>
      <c r="X2309" s="58"/>
      <c r="Y2309" s="58"/>
      <c r="Z2309" s="58"/>
      <c r="AA2309" s="54"/>
      <c r="AB2309" s="54"/>
      <c r="AC2309" s="54"/>
      <c r="AD2309" s="54"/>
      <c r="AE2309" s="54"/>
      <c r="AF2309" s="54"/>
      <c r="AG2309" s="54"/>
      <c r="AH2309" s="54"/>
      <c r="AI2309" s="54"/>
      <c r="AJ2309" s="54"/>
      <c r="AK2309" s="54"/>
    </row>
    <row r="2310" spans="7:37" s="1" customFormat="1" ht="13.9" customHeight="1" x14ac:dyDescent="0.2"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  <c r="S2310" s="58"/>
      <c r="T2310" s="58"/>
      <c r="U2310" s="58"/>
      <c r="V2310" s="58"/>
      <c r="W2310" s="58"/>
      <c r="X2310" s="58"/>
      <c r="Y2310" s="58"/>
      <c r="Z2310" s="58"/>
      <c r="AA2310" s="54"/>
      <c r="AB2310" s="54"/>
      <c r="AC2310" s="54"/>
      <c r="AD2310" s="54"/>
      <c r="AE2310" s="54"/>
      <c r="AF2310" s="54"/>
      <c r="AG2310" s="54"/>
      <c r="AH2310" s="54"/>
      <c r="AI2310" s="54"/>
      <c r="AJ2310" s="54"/>
      <c r="AK2310" s="54"/>
    </row>
    <row r="2311" spans="7:37" s="1" customFormat="1" ht="13.9" customHeight="1" x14ac:dyDescent="0.2"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  <c r="S2311" s="58"/>
      <c r="T2311" s="58"/>
      <c r="U2311" s="58"/>
      <c r="V2311" s="58"/>
      <c r="W2311" s="58"/>
      <c r="X2311" s="58"/>
      <c r="Y2311" s="58"/>
      <c r="Z2311" s="58"/>
      <c r="AA2311" s="54"/>
      <c r="AB2311" s="54"/>
      <c r="AC2311" s="54"/>
      <c r="AD2311" s="54"/>
      <c r="AE2311" s="54"/>
      <c r="AF2311" s="54"/>
      <c r="AG2311" s="54"/>
      <c r="AH2311" s="54"/>
      <c r="AI2311" s="54"/>
      <c r="AJ2311" s="54"/>
      <c r="AK2311" s="54"/>
    </row>
    <row r="2312" spans="7:37" s="1" customFormat="1" ht="13.9" customHeight="1" x14ac:dyDescent="0.2"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  <c r="S2312" s="58"/>
      <c r="T2312" s="58"/>
      <c r="U2312" s="58"/>
      <c r="V2312" s="58"/>
      <c r="W2312" s="58"/>
      <c r="X2312" s="58"/>
      <c r="Y2312" s="58"/>
      <c r="Z2312" s="58"/>
      <c r="AA2312" s="54"/>
      <c r="AB2312" s="54"/>
      <c r="AC2312" s="54"/>
      <c r="AD2312" s="54"/>
      <c r="AE2312" s="54"/>
      <c r="AF2312" s="54"/>
      <c r="AG2312" s="54"/>
      <c r="AH2312" s="54"/>
      <c r="AI2312" s="54"/>
      <c r="AJ2312" s="54"/>
      <c r="AK2312" s="54"/>
    </row>
    <row r="2313" spans="7:37" s="1" customFormat="1" ht="13.9" customHeight="1" x14ac:dyDescent="0.2"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  <c r="S2313" s="58"/>
      <c r="T2313" s="58"/>
      <c r="U2313" s="58"/>
      <c r="V2313" s="58"/>
      <c r="W2313" s="58"/>
      <c r="X2313" s="58"/>
      <c r="Y2313" s="58"/>
      <c r="Z2313" s="58"/>
      <c r="AA2313" s="54"/>
      <c r="AB2313" s="54"/>
      <c r="AC2313" s="54"/>
      <c r="AD2313" s="54"/>
      <c r="AE2313" s="54"/>
      <c r="AF2313" s="54"/>
      <c r="AG2313" s="54"/>
      <c r="AH2313" s="54"/>
      <c r="AI2313" s="54"/>
      <c r="AJ2313" s="54"/>
      <c r="AK2313" s="54"/>
    </row>
    <row r="2314" spans="7:37" s="1" customFormat="1" ht="13.9" customHeight="1" x14ac:dyDescent="0.2"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  <c r="S2314" s="58"/>
      <c r="T2314" s="58"/>
      <c r="U2314" s="58"/>
      <c r="V2314" s="58"/>
      <c r="W2314" s="58"/>
      <c r="X2314" s="58"/>
      <c r="Y2314" s="58"/>
      <c r="Z2314" s="58"/>
      <c r="AA2314" s="54"/>
      <c r="AB2314" s="54"/>
      <c r="AC2314" s="54"/>
      <c r="AD2314" s="54"/>
      <c r="AE2314" s="54"/>
      <c r="AF2314" s="54"/>
      <c r="AG2314" s="54"/>
      <c r="AH2314" s="54"/>
      <c r="AI2314" s="54"/>
      <c r="AJ2314" s="54"/>
      <c r="AK2314" s="54"/>
    </row>
    <row r="2315" spans="7:37" s="1" customFormat="1" ht="13.9" customHeight="1" x14ac:dyDescent="0.2"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  <c r="S2315" s="58"/>
      <c r="T2315" s="58"/>
      <c r="U2315" s="58"/>
      <c r="V2315" s="58"/>
      <c r="W2315" s="58"/>
      <c r="X2315" s="58"/>
      <c r="Y2315" s="58"/>
      <c r="Z2315" s="58"/>
      <c r="AA2315" s="54"/>
      <c r="AB2315" s="54"/>
      <c r="AC2315" s="54"/>
      <c r="AD2315" s="54"/>
      <c r="AE2315" s="54"/>
      <c r="AF2315" s="54"/>
      <c r="AG2315" s="54"/>
      <c r="AH2315" s="54"/>
      <c r="AI2315" s="54"/>
      <c r="AJ2315" s="54"/>
      <c r="AK2315" s="54"/>
    </row>
    <row r="2316" spans="7:37" s="1" customFormat="1" ht="13.9" customHeight="1" x14ac:dyDescent="0.2"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  <c r="S2316" s="58"/>
      <c r="T2316" s="58"/>
      <c r="U2316" s="58"/>
      <c r="V2316" s="58"/>
      <c r="W2316" s="58"/>
      <c r="X2316" s="58"/>
      <c r="Y2316" s="58"/>
      <c r="Z2316" s="58"/>
      <c r="AA2316" s="54"/>
      <c r="AB2316" s="54"/>
      <c r="AC2316" s="54"/>
      <c r="AD2316" s="54"/>
      <c r="AE2316" s="54"/>
      <c r="AF2316" s="54"/>
      <c r="AG2316" s="54"/>
      <c r="AH2316" s="54"/>
      <c r="AI2316" s="54"/>
      <c r="AJ2316" s="54"/>
      <c r="AK2316" s="54"/>
    </row>
    <row r="2317" spans="7:37" s="1" customFormat="1" ht="13.9" customHeight="1" x14ac:dyDescent="0.2"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  <c r="S2317" s="58"/>
      <c r="T2317" s="58"/>
      <c r="U2317" s="58"/>
      <c r="V2317" s="58"/>
      <c r="W2317" s="58"/>
      <c r="X2317" s="58"/>
      <c r="Y2317" s="58"/>
      <c r="Z2317" s="58"/>
      <c r="AA2317" s="54"/>
      <c r="AB2317" s="54"/>
      <c r="AC2317" s="54"/>
      <c r="AD2317" s="54"/>
      <c r="AE2317" s="54"/>
      <c r="AF2317" s="54"/>
      <c r="AG2317" s="54"/>
      <c r="AH2317" s="54"/>
      <c r="AI2317" s="54"/>
      <c r="AJ2317" s="54"/>
      <c r="AK2317" s="54"/>
    </row>
    <row r="2318" spans="7:37" s="1" customFormat="1" ht="13.9" customHeight="1" x14ac:dyDescent="0.2"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  <c r="S2318" s="58"/>
      <c r="T2318" s="58"/>
      <c r="U2318" s="58"/>
      <c r="V2318" s="58"/>
      <c r="W2318" s="58"/>
      <c r="X2318" s="58"/>
      <c r="Y2318" s="58"/>
      <c r="Z2318" s="58"/>
      <c r="AA2318" s="54"/>
      <c r="AB2318" s="54"/>
      <c r="AC2318" s="54"/>
      <c r="AD2318" s="54"/>
      <c r="AE2318" s="54"/>
      <c r="AF2318" s="54"/>
      <c r="AG2318" s="54"/>
      <c r="AH2318" s="54"/>
      <c r="AI2318" s="54"/>
      <c r="AJ2318" s="54"/>
      <c r="AK2318" s="54"/>
    </row>
    <row r="2319" spans="7:37" s="1" customFormat="1" ht="13.9" customHeight="1" x14ac:dyDescent="0.2"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  <c r="S2319" s="58"/>
      <c r="T2319" s="58"/>
      <c r="U2319" s="58"/>
      <c r="V2319" s="58"/>
      <c r="W2319" s="58"/>
      <c r="X2319" s="58"/>
      <c r="Y2319" s="58"/>
      <c r="Z2319" s="58"/>
      <c r="AA2319" s="54"/>
      <c r="AB2319" s="54"/>
      <c r="AC2319" s="54"/>
      <c r="AD2319" s="54"/>
      <c r="AE2319" s="54"/>
      <c r="AF2319" s="54"/>
      <c r="AG2319" s="54"/>
      <c r="AH2319" s="54"/>
      <c r="AI2319" s="54"/>
      <c r="AJ2319" s="54"/>
      <c r="AK2319" s="54"/>
    </row>
    <row r="2320" spans="7:37" s="1" customFormat="1" ht="13.9" customHeight="1" x14ac:dyDescent="0.2"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  <c r="S2320" s="58"/>
      <c r="T2320" s="58"/>
      <c r="U2320" s="58"/>
      <c r="V2320" s="58"/>
      <c r="W2320" s="58"/>
      <c r="X2320" s="58"/>
      <c r="Y2320" s="58"/>
      <c r="Z2320" s="58"/>
      <c r="AA2320" s="54"/>
      <c r="AB2320" s="54"/>
      <c r="AC2320" s="54"/>
      <c r="AD2320" s="54"/>
      <c r="AE2320" s="54"/>
      <c r="AF2320" s="54"/>
      <c r="AG2320" s="54"/>
      <c r="AH2320" s="54"/>
      <c r="AI2320" s="54"/>
      <c r="AJ2320" s="54"/>
      <c r="AK2320" s="54"/>
    </row>
    <row r="2321" spans="7:37" s="1" customFormat="1" ht="13.9" customHeight="1" x14ac:dyDescent="0.2"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  <c r="S2321" s="58"/>
      <c r="T2321" s="58"/>
      <c r="U2321" s="58"/>
      <c r="V2321" s="58"/>
      <c r="W2321" s="58"/>
      <c r="X2321" s="58"/>
      <c r="Y2321" s="58"/>
      <c r="Z2321" s="58"/>
      <c r="AA2321" s="54"/>
      <c r="AB2321" s="54"/>
      <c r="AC2321" s="54"/>
      <c r="AD2321" s="54"/>
      <c r="AE2321" s="54"/>
      <c r="AF2321" s="54"/>
      <c r="AG2321" s="54"/>
      <c r="AH2321" s="54"/>
      <c r="AI2321" s="54"/>
      <c r="AJ2321" s="54"/>
      <c r="AK2321" s="54"/>
    </row>
    <row r="2322" spans="7:37" s="1" customFormat="1" ht="13.9" customHeight="1" x14ac:dyDescent="0.2"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  <c r="S2322" s="58"/>
      <c r="T2322" s="58"/>
      <c r="U2322" s="58"/>
      <c r="V2322" s="58"/>
      <c r="W2322" s="58"/>
      <c r="X2322" s="58"/>
      <c r="Y2322" s="58"/>
      <c r="Z2322" s="58"/>
      <c r="AA2322" s="54"/>
      <c r="AB2322" s="54"/>
      <c r="AC2322" s="54"/>
      <c r="AD2322" s="54"/>
      <c r="AE2322" s="54"/>
      <c r="AF2322" s="54"/>
      <c r="AG2322" s="54"/>
      <c r="AH2322" s="54"/>
      <c r="AI2322" s="54"/>
      <c r="AJ2322" s="54"/>
      <c r="AK2322" s="54"/>
    </row>
    <row r="2323" spans="7:37" s="1" customFormat="1" ht="13.9" customHeight="1" x14ac:dyDescent="0.2"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  <c r="S2323" s="58"/>
      <c r="T2323" s="58"/>
      <c r="U2323" s="58"/>
      <c r="V2323" s="58"/>
      <c r="W2323" s="58"/>
      <c r="X2323" s="58"/>
      <c r="Y2323" s="58"/>
      <c r="Z2323" s="58"/>
      <c r="AA2323" s="54"/>
      <c r="AB2323" s="54"/>
      <c r="AC2323" s="54"/>
      <c r="AD2323" s="54"/>
      <c r="AE2323" s="54"/>
      <c r="AF2323" s="54"/>
      <c r="AG2323" s="54"/>
      <c r="AH2323" s="54"/>
      <c r="AI2323" s="54"/>
      <c r="AJ2323" s="54"/>
      <c r="AK2323" s="54"/>
    </row>
    <row r="2324" spans="7:37" s="1" customFormat="1" ht="13.9" customHeight="1" x14ac:dyDescent="0.2"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  <c r="S2324" s="58"/>
      <c r="T2324" s="58"/>
      <c r="U2324" s="58"/>
      <c r="V2324" s="58"/>
      <c r="W2324" s="58"/>
      <c r="X2324" s="58"/>
      <c r="Y2324" s="58"/>
      <c r="Z2324" s="58"/>
      <c r="AA2324" s="54"/>
      <c r="AB2324" s="54"/>
      <c r="AC2324" s="54"/>
      <c r="AD2324" s="54"/>
      <c r="AE2324" s="54"/>
      <c r="AF2324" s="54"/>
      <c r="AG2324" s="54"/>
      <c r="AH2324" s="54"/>
      <c r="AI2324" s="54"/>
      <c r="AJ2324" s="54"/>
      <c r="AK2324" s="54"/>
    </row>
    <row r="2325" spans="7:37" s="1" customFormat="1" ht="13.9" customHeight="1" x14ac:dyDescent="0.2"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  <c r="S2325" s="58"/>
      <c r="T2325" s="58"/>
      <c r="U2325" s="58"/>
      <c r="V2325" s="58"/>
      <c r="W2325" s="58"/>
      <c r="X2325" s="58"/>
      <c r="Y2325" s="58"/>
      <c r="Z2325" s="58"/>
      <c r="AA2325" s="54"/>
      <c r="AB2325" s="54"/>
      <c r="AC2325" s="54"/>
      <c r="AD2325" s="54"/>
      <c r="AE2325" s="54"/>
      <c r="AF2325" s="54"/>
      <c r="AG2325" s="54"/>
      <c r="AH2325" s="54"/>
      <c r="AI2325" s="54"/>
      <c r="AJ2325" s="54"/>
      <c r="AK2325" s="54"/>
    </row>
    <row r="2326" spans="7:37" s="1" customFormat="1" ht="13.9" customHeight="1" x14ac:dyDescent="0.2"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  <c r="S2326" s="58"/>
      <c r="T2326" s="58"/>
      <c r="U2326" s="58"/>
      <c r="V2326" s="58"/>
      <c r="W2326" s="58"/>
      <c r="X2326" s="58"/>
      <c r="Y2326" s="58"/>
      <c r="Z2326" s="58"/>
      <c r="AA2326" s="54"/>
      <c r="AB2326" s="54"/>
      <c r="AC2326" s="54"/>
      <c r="AD2326" s="54"/>
      <c r="AE2326" s="54"/>
      <c r="AF2326" s="54"/>
      <c r="AG2326" s="54"/>
      <c r="AH2326" s="54"/>
      <c r="AI2326" s="54"/>
      <c r="AJ2326" s="54"/>
      <c r="AK2326" s="54"/>
    </row>
    <row r="2327" spans="7:37" s="1" customFormat="1" ht="13.9" customHeight="1" x14ac:dyDescent="0.2"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  <c r="S2327" s="58"/>
      <c r="T2327" s="58"/>
      <c r="U2327" s="58"/>
      <c r="V2327" s="58"/>
      <c r="W2327" s="58"/>
      <c r="X2327" s="58"/>
      <c r="Y2327" s="58"/>
      <c r="Z2327" s="58"/>
      <c r="AA2327" s="54"/>
      <c r="AB2327" s="54"/>
      <c r="AC2327" s="54"/>
      <c r="AD2327" s="54"/>
      <c r="AE2327" s="54"/>
      <c r="AF2327" s="54"/>
      <c r="AG2327" s="54"/>
      <c r="AH2327" s="54"/>
      <c r="AI2327" s="54"/>
      <c r="AJ2327" s="54"/>
      <c r="AK2327" s="54"/>
    </row>
    <row r="2328" spans="7:37" s="1" customFormat="1" ht="13.9" customHeight="1" x14ac:dyDescent="0.2"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  <c r="S2328" s="58"/>
      <c r="T2328" s="58"/>
      <c r="U2328" s="58"/>
      <c r="V2328" s="58"/>
      <c r="W2328" s="58"/>
      <c r="X2328" s="58"/>
      <c r="Y2328" s="58"/>
      <c r="Z2328" s="58"/>
      <c r="AA2328" s="54"/>
      <c r="AB2328" s="54"/>
      <c r="AC2328" s="54"/>
      <c r="AD2328" s="54"/>
      <c r="AE2328" s="54"/>
      <c r="AF2328" s="54"/>
      <c r="AG2328" s="54"/>
      <c r="AH2328" s="54"/>
      <c r="AI2328" s="54"/>
      <c r="AJ2328" s="54"/>
      <c r="AK2328" s="54"/>
    </row>
    <row r="2329" spans="7:37" s="1" customFormat="1" ht="13.9" customHeight="1" x14ac:dyDescent="0.2"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  <c r="S2329" s="58"/>
      <c r="T2329" s="58"/>
      <c r="U2329" s="58"/>
      <c r="V2329" s="58"/>
      <c r="W2329" s="58"/>
      <c r="X2329" s="58"/>
      <c r="Y2329" s="58"/>
      <c r="Z2329" s="58"/>
      <c r="AA2329" s="54"/>
      <c r="AB2329" s="54"/>
      <c r="AC2329" s="54"/>
      <c r="AD2329" s="54"/>
      <c r="AE2329" s="54"/>
      <c r="AF2329" s="54"/>
      <c r="AG2329" s="54"/>
      <c r="AH2329" s="54"/>
      <c r="AI2329" s="54"/>
      <c r="AJ2329" s="54"/>
      <c r="AK2329" s="54"/>
    </row>
    <row r="2330" spans="7:37" s="1" customFormat="1" ht="13.9" customHeight="1" x14ac:dyDescent="0.2"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  <c r="S2330" s="58"/>
      <c r="T2330" s="58"/>
      <c r="U2330" s="58"/>
      <c r="V2330" s="58"/>
      <c r="W2330" s="58"/>
      <c r="X2330" s="58"/>
      <c r="Y2330" s="58"/>
      <c r="Z2330" s="58"/>
      <c r="AA2330" s="54"/>
      <c r="AB2330" s="54"/>
      <c r="AC2330" s="54"/>
      <c r="AD2330" s="54"/>
      <c r="AE2330" s="54"/>
      <c r="AF2330" s="54"/>
      <c r="AG2330" s="54"/>
      <c r="AH2330" s="54"/>
      <c r="AI2330" s="54"/>
      <c r="AJ2330" s="54"/>
      <c r="AK2330" s="54"/>
    </row>
    <row r="2331" spans="7:37" s="1" customFormat="1" ht="13.9" customHeight="1" x14ac:dyDescent="0.2"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  <c r="S2331" s="58"/>
      <c r="T2331" s="58"/>
      <c r="U2331" s="58"/>
      <c r="V2331" s="58"/>
      <c r="W2331" s="58"/>
      <c r="X2331" s="58"/>
      <c r="Y2331" s="58"/>
      <c r="Z2331" s="58"/>
      <c r="AA2331" s="54"/>
      <c r="AB2331" s="54"/>
      <c r="AC2331" s="54"/>
      <c r="AD2331" s="54"/>
      <c r="AE2331" s="54"/>
      <c r="AF2331" s="54"/>
      <c r="AG2331" s="54"/>
      <c r="AH2331" s="54"/>
      <c r="AI2331" s="54"/>
      <c r="AJ2331" s="54"/>
      <c r="AK2331" s="54"/>
    </row>
    <row r="2332" spans="7:37" s="1" customFormat="1" ht="13.9" customHeight="1" x14ac:dyDescent="0.2"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  <c r="S2332" s="58"/>
      <c r="T2332" s="58"/>
      <c r="U2332" s="58"/>
      <c r="V2332" s="58"/>
      <c r="W2332" s="58"/>
      <c r="X2332" s="58"/>
      <c r="Y2332" s="58"/>
      <c r="Z2332" s="58"/>
      <c r="AA2332" s="54"/>
      <c r="AB2332" s="54"/>
      <c r="AC2332" s="54"/>
      <c r="AD2332" s="54"/>
      <c r="AE2332" s="54"/>
      <c r="AF2332" s="54"/>
      <c r="AG2332" s="54"/>
      <c r="AH2332" s="54"/>
      <c r="AI2332" s="54"/>
      <c r="AJ2332" s="54"/>
      <c r="AK2332" s="54"/>
    </row>
    <row r="2333" spans="7:37" s="1" customFormat="1" ht="13.9" customHeight="1" x14ac:dyDescent="0.2"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  <c r="S2333" s="58"/>
      <c r="T2333" s="58"/>
      <c r="U2333" s="58"/>
      <c r="V2333" s="58"/>
      <c r="W2333" s="58"/>
      <c r="X2333" s="58"/>
      <c r="Y2333" s="58"/>
      <c r="Z2333" s="58"/>
      <c r="AA2333" s="54"/>
      <c r="AB2333" s="54"/>
      <c r="AC2333" s="54"/>
      <c r="AD2333" s="54"/>
      <c r="AE2333" s="54"/>
      <c r="AF2333" s="54"/>
      <c r="AG2333" s="54"/>
      <c r="AH2333" s="54"/>
      <c r="AI2333" s="54"/>
      <c r="AJ2333" s="54"/>
      <c r="AK2333" s="54"/>
    </row>
    <row r="2334" spans="7:37" s="1" customFormat="1" ht="13.9" customHeight="1" x14ac:dyDescent="0.2"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  <c r="S2334" s="58"/>
      <c r="T2334" s="58"/>
      <c r="U2334" s="58"/>
      <c r="V2334" s="58"/>
      <c r="W2334" s="58"/>
      <c r="X2334" s="58"/>
      <c r="Y2334" s="58"/>
      <c r="Z2334" s="58"/>
      <c r="AA2334" s="54"/>
      <c r="AB2334" s="54"/>
      <c r="AC2334" s="54"/>
      <c r="AD2334" s="54"/>
      <c r="AE2334" s="54"/>
      <c r="AF2334" s="54"/>
      <c r="AG2334" s="54"/>
      <c r="AH2334" s="54"/>
      <c r="AI2334" s="54"/>
      <c r="AJ2334" s="54"/>
      <c r="AK2334" s="54"/>
    </row>
    <row r="2335" spans="7:37" s="1" customFormat="1" ht="13.9" customHeight="1" x14ac:dyDescent="0.2"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  <c r="S2335" s="58"/>
      <c r="T2335" s="58"/>
      <c r="U2335" s="58"/>
      <c r="V2335" s="58"/>
      <c r="W2335" s="58"/>
      <c r="X2335" s="58"/>
      <c r="Y2335" s="58"/>
      <c r="Z2335" s="58"/>
      <c r="AA2335" s="54"/>
      <c r="AB2335" s="54"/>
      <c r="AC2335" s="54"/>
      <c r="AD2335" s="54"/>
      <c r="AE2335" s="54"/>
      <c r="AF2335" s="54"/>
      <c r="AG2335" s="54"/>
      <c r="AH2335" s="54"/>
      <c r="AI2335" s="54"/>
      <c r="AJ2335" s="54"/>
      <c r="AK2335" s="54"/>
    </row>
    <row r="2336" spans="7:37" s="1" customFormat="1" ht="13.9" customHeight="1" x14ac:dyDescent="0.2"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  <c r="S2336" s="58"/>
      <c r="T2336" s="58"/>
      <c r="U2336" s="58"/>
      <c r="V2336" s="58"/>
      <c r="W2336" s="58"/>
      <c r="X2336" s="58"/>
      <c r="Y2336" s="58"/>
      <c r="Z2336" s="58"/>
      <c r="AA2336" s="54"/>
      <c r="AB2336" s="54"/>
      <c r="AC2336" s="54"/>
      <c r="AD2336" s="54"/>
      <c r="AE2336" s="54"/>
      <c r="AF2336" s="54"/>
      <c r="AG2336" s="54"/>
      <c r="AH2336" s="54"/>
      <c r="AI2336" s="54"/>
      <c r="AJ2336" s="54"/>
      <c r="AK2336" s="54"/>
    </row>
    <row r="2337" spans="7:37" s="1" customFormat="1" ht="13.9" customHeight="1" x14ac:dyDescent="0.2"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  <c r="S2337" s="58"/>
      <c r="T2337" s="58"/>
      <c r="U2337" s="58"/>
      <c r="V2337" s="58"/>
      <c r="W2337" s="58"/>
      <c r="X2337" s="58"/>
      <c r="Y2337" s="58"/>
      <c r="Z2337" s="58"/>
      <c r="AA2337" s="54"/>
      <c r="AB2337" s="54"/>
      <c r="AC2337" s="54"/>
      <c r="AD2337" s="54"/>
      <c r="AE2337" s="54"/>
      <c r="AF2337" s="54"/>
      <c r="AG2337" s="54"/>
      <c r="AH2337" s="54"/>
      <c r="AI2337" s="54"/>
      <c r="AJ2337" s="54"/>
      <c r="AK2337" s="54"/>
    </row>
    <row r="2338" spans="7:37" s="1" customFormat="1" ht="13.9" customHeight="1" x14ac:dyDescent="0.2"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  <c r="S2338" s="58"/>
      <c r="T2338" s="58"/>
      <c r="U2338" s="58"/>
      <c r="V2338" s="58"/>
      <c r="W2338" s="58"/>
      <c r="X2338" s="58"/>
      <c r="Y2338" s="58"/>
      <c r="Z2338" s="58"/>
      <c r="AA2338" s="54"/>
      <c r="AB2338" s="54"/>
      <c r="AC2338" s="54"/>
      <c r="AD2338" s="54"/>
      <c r="AE2338" s="54"/>
      <c r="AF2338" s="54"/>
      <c r="AG2338" s="54"/>
      <c r="AH2338" s="54"/>
      <c r="AI2338" s="54"/>
      <c r="AJ2338" s="54"/>
      <c r="AK2338" s="54"/>
    </row>
    <row r="2339" spans="7:37" s="1" customFormat="1" ht="13.9" customHeight="1" x14ac:dyDescent="0.2"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  <c r="S2339" s="58"/>
      <c r="T2339" s="58"/>
      <c r="U2339" s="58"/>
      <c r="V2339" s="58"/>
      <c r="W2339" s="58"/>
      <c r="X2339" s="58"/>
      <c r="Y2339" s="58"/>
      <c r="Z2339" s="58"/>
      <c r="AA2339" s="54"/>
      <c r="AB2339" s="54"/>
      <c r="AC2339" s="54"/>
      <c r="AD2339" s="54"/>
      <c r="AE2339" s="54"/>
      <c r="AF2339" s="54"/>
      <c r="AG2339" s="54"/>
      <c r="AH2339" s="54"/>
      <c r="AI2339" s="54"/>
      <c r="AJ2339" s="54"/>
      <c r="AK2339" s="54"/>
    </row>
    <row r="2340" spans="7:37" s="1" customFormat="1" ht="13.9" customHeight="1" x14ac:dyDescent="0.2"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  <c r="S2340" s="58"/>
      <c r="T2340" s="58"/>
      <c r="U2340" s="58"/>
      <c r="V2340" s="58"/>
      <c r="W2340" s="58"/>
      <c r="X2340" s="58"/>
      <c r="Y2340" s="58"/>
      <c r="Z2340" s="58"/>
      <c r="AA2340" s="54"/>
      <c r="AB2340" s="54"/>
      <c r="AC2340" s="54"/>
      <c r="AD2340" s="54"/>
      <c r="AE2340" s="54"/>
      <c r="AF2340" s="54"/>
      <c r="AG2340" s="54"/>
      <c r="AH2340" s="54"/>
      <c r="AI2340" s="54"/>
      <c r="AJ2340" s="54"/>
      <c r="AK2340" s="54"/>
    </row>
    <row r="2341" spans="7:37" s="1" customFormat="1" ht="13.9" customHeight="1" x14ac:dyDescent="0.2"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  <c r="S2341" s="58"/>
      <c r="T2341" s="58"/>
      <c r="U2341" s="58"/>
      <c r="V2341" s="58"/>
      <c r="W2341" s="58"/>
      <c r="X2341" s="58"/>
      <c r="Y2341" s="58"/>
      <c r="Z2341" s="58"/>
      <c r="AA2341" s="54"/>
      <c r="AB2341" s="54"/>
      <c r="AC2341" s="54"/>
      <c r="AD2341" s="54"/>
      <c r="AE2341" s="54"/>
      <c r="AF2341" s="54"/>
      <c r="AG2341" s="54"/>
      <c r="AH2341" s="54"/>
      <c r="AI2341" s="54"/>
      <c r="AJ2341" s="54"/>
      <c r="AK2341" s="54"/>
    </row>
    <row r="2342" spans="7:37" s="1" customFormat="1" ht="13.9" customHeight="1" x14ac:dyDescent="0.2"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  <c r="S2342" s="58"/>
      <c r="T2342" s="58"/>
      <c r="U2342" s="58"/>
      <c r="V2342" s="58"/>
      <c r="W2342" s="58"/>
      <c r="X2342" s="58"/>
      <c r="Y2342" s="58"/>
      <c r="Z2342" s="58"/>
      <c r="AA2342" s="54"/>
      <c r="AB2342" s="54"/>
      <c r="AC2342" s="54"/>
      <c r="AD2342" s="54"/>
      <c r="AE2342" s="54"/>
      <c r="AF2342" s="54"/>
      <c r="AG2342" s="54"/>
      <c r="AH2342" s="54"/>
      <c r="AI2342" s="54"/>
      <c r="AJ2342" s="54"/>
      <c r="AK2342" s="54"/>
    </row>
    <row r="2343" spans="7:37" s="1" customFormat="1" ht="13.9" customHeight="1" x14ac:dyDescent="0.2"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  <c r="S2343" s="58"/>
      <c r="T2343" s="58"/>
      <c r="U2343" s="58"/>
      <c r="V2343" s="58"/>
      <c r="W2343" s="58"/>
      <c r="X2343" s="58"/>
      <c r="Y2343" s="58"/>
      <c r="Z2343" s="58"/>
      <c r="AA2343" s="54"/>
      <c r="AB2343" s="54"/>
      <c r="AC2343" s="54"/>
      <c r="AD2343" s="54"/>
      <c r="AE2343" s="54"/>
      <c r="AF2343" s="54"/>
      <c r="AG2343" s="54"/>
      <c r="AH2343" s="54"/>
      <c r="AI2343" s="54"/>
      <c r="AJ2343" s="54"/>
      <c r="AK2343" s="54"/>
    </row>
    <row r="2344" spans="7:37" s="1" customFormat="1" ht="13.9" customHeight="1" x14ac:dyDescent="0.2"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  <c r="S2344" s="58"/>
      <c r="T2344" s="58"/>
      <c r="U2344" s="58"/>
      <c r="V2344" s="58"/>
      <c r="W2344" s="58"/>
      <c r="X2344" s="58"/>
      <c r="Y2344" s="58"/>
      <c r="Z2344" s="58"/>
      <c r="AA2344" s="54"/>
      <c r="AB2344" s="54"/>
      <c r="AC2344" s="54"/>
      <c r="AD2344" s="54"/>
      <c r="AE2344" s="54"/>
      <c r="AF2344" s="54"/>
      <c r="AG2344" s="54"/>
      <c r="AH2344" s="54"/>
      <c r="AI2344" s="54"/>
      <c r="AJ2344" s="54"/>
      <c r="AK2344" s="54"/>
    </row>
    <row r="2345" spans="7:37" s="1" customFormat="1" ht="13.9" customHeight="1" x14ac:dyDescent="0.2"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  <c r="S2345" s="58"/>
      <c r="T2345" s="58"/>
      <c r="U2345" s="58"/>
      <c r="V2345" s="58"/>
      <c r="W2345" s="58"/>
      <c r="X2345" s="58"/>
      <c r="Y2345" s="58"/>
      <c r="Z2345" s="58"/>
      <c r="AA2345" s="54"/>
      <c r="AB2345" s="54"/>
      <c r="AC2345" s="54"/>
      <c r="AD2345" s="54"/>
      <c r="AE2345" s="54"/>
      <c r="AF2345" s="54"/>
      <c r="AG2345" s="54"/>
      <c r="AH2345" s="54"/>
      <c r="AI2345" s="54"/>
      <c r="AJ2345" s="54"/>
      <c r="AK2345" s="54"/>
    </row>
    <row r="2346" spans="7:37" s="1" customFormat="1" ht="13.9" customHeight="1" x14ac:dyDescent="0.2"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  <c r="S2346" s="58"/>
      <c r="T2346" s="58"/>
      <c r="U2346" s="58"/>
      <c r="V2346" s="58"/>
      <c r="W2346" s="58"/>
      <c r="X2346" s="58"/>
      <c r="Y2346" s="58"/>
      <c r="Z2346" s="58"/>
      <c r="AA2346" s="54"/>
      <c r="AB2346" s="54"/>
      <c r="AC2346" s="54"/>
      <c r="AD2346" s="54"/>
      <c r="AE2346" s="54"/>
      <c r="AF2346" s="54"/>
      <c r="AG2346" s="54"/>
      <c r="AH2346" s="54"/>
      <c r="AI2346" s="54"/>
      <c r="AJ2346" s="54"/>
      <c r="AK2346" s="54"/>
    </row>
    <row r="2347" spans="7:37" s="1" customFormat="1" ht="13.9" customHeight="1" x14ac:dyDescent="0.2"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  <c r="S2347" s="58"/>
      <c r="T2347" s="58"/>
      <c r="U2347" s="58"/>
      <c r="V2347" s="58"/>
      <c r="W2347" s="58"/>
      <c r="X2347" s="58"/>
      <c r="Y2347" s="58"/>
      <c r="Z2347" s="58"/>
      <c r="AA2347" s="54"/>
      <c r="AB2347" s="54"/>
      <c r="AC2347" s="54"/>
      <c r="AD2347" s="54"/>
      <c r="AE2347" s="54"/>
      <c r="AF2347" s="54"/>
      <c r="AG2347" s="54"/>
      <c r="AH2347" s="54"/>
      <c r="AI2347" s="54"/>
      <c r="AJ2347" s="54"/>
      <c r="AK2347" s="54"/>
    </row>
    <row r="2348" spans="7:37" s="1" customFormat="1" ht="13.9" customHeight="1" x14ac:dyDescent="0.2"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  <c r="S2348" s="58"/>
      <c r="T2348" s="58"/>
      <c r="U2348" s="58"/>
      <c r="V2348" s="58"/>
      <c r="W2348" s="58"/>
      <c r="X2348" s="58"/>
      <c r="Y2348" s="58"/>
      <c r="Z2348" s="58"/>
      <c r="AA2348" s="54"/>
      <c r="AB2348" s="54"/>
      <c r="AC2348" s="54"/>
      <c r="AD2348" s="54"/>
      <c r="AE2348" s="54"/>
      <c r="AF2348" s="54"/>
      <c r="AG2348" s="54"/>
      <c r="AH2348" s="54"/>
      <c r="AI2348" s="54"/>
      <c r="AJ2348" s="54"/>
      <c r="AK2348" s="54"/>
    </row>
    <row r="2349" spans="7:37" s="1" customFormat="1" ht="13.9" customHeight="1" x14ac:dyDescent="0.2"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  <c r="S2349" s="58"/>
      <c r="T2349" s="58"/>
      <c r="U2349" s="58"/>
      <c r="V2349" s="58"/>
      <c r="W2349" s="58"/>
      <c r="X2349" s="58"/>
      <c r="Y2349" s="58"/>
      <c r="Z2349" s="58"/>
      <c r="AA2349" s="54"/>
      <c r="AB2349" s="54"/>
      <c r="AC2349" s="54"/>
      <c r="AD2349" s="54"/>
      <c r="AE2349" s="54"/>
      <c r="AF2349" s="54"/>
      <c r="AG2349" s="54"/>
      <c r="AH2349" s="54"/>
      <c r="AI2349" s="54"/>
      <c r="AJ2349" s="54"/>
      <c r="AK2349" s="54"/>
    </row>
    <row r="2350" spans="7:37" s="1" customFormat="1" ht="13.9" customHeight="1" x14ac:dyDescent="0.2"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  <c r="S2350" s="58"/>
      <c r="T2350" s="58"/>
      <c r="U2350" s="58"/>
      <c r="V2350" s="58"/>
      <c r="W2350" s="58"/>
      <c r="X2350" s="58"/>
      <c r="Y2350" s="58"/>
      <c r="Z2350" s="58"/>
      <c r="AA2350" s="54"/>
      <c r="AB2350" s="54"/>
      <c r="AC2350" s="54"/>
      <c r="AD2350" s="54"/>
      <c r="AE2350" s="54"/>
      <c r="AF2350" s="54"/>
      <c r="AG2350" s="54"/>
      <c r="AH2350" s="54"/>
      <c r="AI2350" s="54"/>
      <c r="AJ2350" s="54"/>
      <c r="AK2350" s="54"/>
    </row>
    <row r="2351" spans="7:37" s="1" customFormat="1" ht="13.9" customHeight="1" x14ac:dyDescent="0.2"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  <c r="S2351" s="58"/>
      <c r="T2351" s="58"/>
      <c r="U2351" s="58"/>
      <c r="V2351" s="58"/>
      <c r="W2351" s="58"/>
      <c r="X2351" s="58"/>
      <c r="Y2351" s="58"/>
      <c r="Z2351" s="58"/>
      <c r="AA2351" s="54"/>
      <c r="AB2351" s="54"/>
      <c r="AC2351" s="54"/>
      <c r="AD2351" s="54"/>
      <c r="AE2351" s="54"/>
      <c r="AF2351" s="54"/>
      <c r="AG2351" s="54"/>
      <c r="AH2351" s="54"/>
      <c r="AI2351" s="54"/>
      <c r="AJ2351" s="54"/>
      <c r="AK2351" s="54"/>
    </row>
    <row r="2352" spans="7:37" s="1" customFormat="1" ht="13.9" customHeight="1" x14ac:dyDescent="0.2"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  <c r="S2352" s="58"/>
      <c r="T2352" s="58"/>
      <c r="U2352" s="58"/>
      <c r="V2352" s="58"/>
      <c r="W2352" s="58"/>
      <c r="X2352" s="58"/>
      <c r="Y2352" s="58"/>
      <c r="Z2352" s="58"/>
      <c r="AA2352" s="54"/>
      <c r="AB2352" s="54"/>
      <c r="AC2352" s="54"/>
      <c r="AD2352" s="54"/>
      <c r="AE2352" s="54"/>
      <c r="AF2352" s="54"/>
      <c r="AG2352" s="54"/>
      <c r="AH2352" s="54"/>
      <c r="AI2352" s="54"/>
      <c r="AJ2352" s="54"/>
      <c r="AK2352" s="54"/>
    </row>
    <row r="2353" spans="7:37" s="1" customFormat="1" ht="13.9" customHeight="1" x14ac:dyDescent="0.2"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  <c r="S2353" s="58"/>
      <c r="T2353" s="58"/>
      <c r="U2353" s="58"/>
      <c r="V2353" s="58"/>
      <c r="W2353" s="58"/>
      <c r="X2353" s="58"/>
      <c r="Y2353" s="58"/>
      <c r="Z2353" s="58"/>
      <c r="AA2353" s="54"/>
      <c r="AB2353" s="54"/>
      <c r="AC2353" s="54"/>
      <c r="AD2353" s="54"/>
      <c r="AE2353" s="54"/>
      <c r="AF2353" s="54"/>
      <c r="AG2353" s="54"/>
      <c r="AH2353" s="54"/>
      <c r="AI2353" s="54"/>
      <c r="AJ2353" s="54"/>
      <c r="AK2353" s="54"/>
    </row>
    <row r="2354" spans="7:37" s="1" customFormat="1" ht="13.9" customHeight="1" x14ac:dyDescent="0.2"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  <c r="S2354" s="58"/>
      <c r="T2354" s="58"/>
      <c r="U2354" s="58"/>
      <c r="V2354" s="58"/>
      <c r="W2354" s="58"/>
      <c r="X2354" s="58"/>
      <c r="Y2354" s="58"/>
      <c r="Z2354" s="58"/>
      <c r="AA2354" s="54"/>
      <c r="AB2354" s="54"/>
      <c r="AC2354" s="54"/>
      <c r="AD2354" s="54"/>
      <c r="AE2354" s="54"/>
      <c r="AF2354" s="54"/>
      <c r="AG2354" s="54"/>
      <c r="AH2354" s="54"/>
      <c r="AI2354" s="54"/>
      <c r="AJ2354" s="54"/>
      <c r="AK2354" s="54"/>
    </row>
    <row r="2355" spans="7:37" s="1" customFormat="1" ht="13.9" customHeight="1" x14ac:dyDescent="0.2"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  <c r="S2355" s="58"/>
      <c r="T2355" s="58"/>
      <c r="U2355" s="58"/>
      <c r="V2355" s="58"/>
      <c r="W2355" s="58"/>
      <c r="X2355" s="58"/>
      <c r="Y2355" s="58"/>
      <c r="Z2355" s="58"/>
      <c r="AA2355" s="54"/>
      <c r="AB2355" s="54"/>
      <c r="AC2355" s="54"/>
      <c r="AD2355" s="54"/>
      <c r="AE2355" s="54"/>
      <c r="AF2355" s="54"/>
      <c r="AG2355" s="54"/>
      <c r="AH2355" s="54"/>
      <c r="AI2355" s="54"/>
      <c r="AJ2355" s="54"/>
      <c r="AK2355" s="54"/>
    </row>
    <row r="2356" spans="7:37" s="1" customFormat="1" ht="13.9" customHeight="1" x14ac:dyDescent="0.2"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  <c r="S2356" s="58"/>
      <c r="T2356" s="58"/>
      <c r="U2356" s="58"/>
      <c r="V2356" s="58"/>
      <c r="W2356" s="58"/>
      <c r="X2356" s="58"/>
      <c r="Y2356" s="58"/>
      <c r="Z2356" s="58"/>
      <c r="AA2356" s="54"/>
      <c r="AB2356" s="54"/>
      <c r="AC2356" s="54"/>
      <c r="AD2356" s="54"/>
      <c r="AE2356" s="54"/>
      <c r="AF2356" s="54"/>
      <c r="AG2356" s="54"/>
      <c r="AH2356" s="54"/>
      <c r="AI2356" s="54"/>
      <c r="AJ2356" s="54"/>
      <c r="AK2356" s="54"/>
    </row>
    <row r="2357" spans="7:37" s="1" customFormat="1" ht="13.9" customHeight="1" x14ac:dyDescent="0.2"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  <c r="S2357" s="58"/>
      <c r="T2357" s="58"/>
      <c r="U2357" s="58"/>
      <c r="V2357" s="58"/>
      <c r="W2357" s="58"/>
      <c r="X2357" s="58"/>
      <c r="Y2357" s="58"/>
      <c r="Z2357" s="58"/>
      <c r="AA2357" s="54"/>
      <c r="AB2357" s="54"/>
      <c r="AC2357" s="54"/>
      <c r="AD2357" s="54"/>
      <c r="AE2357" s="54"/>
      <c r="AF2357" s="54"/>
      <c r="AG2357" s="54"/>
      <c r="AH2357" s="54"/>
      <c r="AI2357" s="54"/>
      <c r="AJ2357" s="54"/>
      <c r="AK2357" s="54"/>
    </row>
    <row r="2358" spans="7:37" s="1" customFormat="1" ht="13.9" customHeight="1" x14ac:dyDescent="0.2"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  <c r="S2358" s="58"/>
      <c r="T2358" s="58"/>
      <c r="U2358" s="58"/>
      <c r="V2358" s="58"/>
      <c r="W2358" s="58"/>
      <c r="X2358" s="58"/>
      <c r="Y2358" s="58"/>
      <c r="Z2358" s="58"/>
      <c r="AA2358" s="54"/>
      <c r="AB2358" s="54"/>
      <c r="AC2358" s="54"/>
      <c r="AD2358" s="54"/>
      <c r="AE2358" s="54"/>
      <c r="AF2358" s="54"/>
      <c r="AG2358" s="54"/>
      <c r="AH2358" s="54"/>
      <c r="AI2358" s="54"/>
      <c r="AJ2358" s="54"/>
      <c r="AK2358" s="54"/>
    </row>
    <row r="2359" spans="7:37" s="1" customFormat="1" ht="13.9" customHeight="1" x14ac:dyDescent="0.2"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  <c r="S2359" s="58"/>
      <c r="T2359" s="58"/>
      <c r="U2359" s="58"/>
      <c r="V2359" s="58"/>
      <c r="W2359" s="58"/>
      <c r="X2359" s="58"/>
      <c r="Y2359" s="58"/>
      <c r="Z2359" s="58"/>
      <c r="AA2359" s="54"/>
      <c r="AB2359" s="54"/>
      <c r="AC2359" s="54"/>
      <c r="AD2359" s="54"/>
      <c r="AE2359" s="54"/>
      <c r="AF2359" s="54"/>
      <c r="AG2359" s="54"/>
      <c r="AH2359" s="54"/>
      <c r="AI2359" s="54"/>
      <c r="AJ2359" s="54"/>
      <c r="AK2359" s="54"/>
    </row>
    <row r="2360" spans="7:37" s="1" customFormat="1" ht="13.9" customHeight="1" x14ac:dyDescent="0.2"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  <c r="S2360" s="58"/>
      <c r="T2360" s="58"/>
      <c r="U2360" s="58"/>
      <c r="V2360" s="58"/>
      <c r="W2360" s="58"/>
      <c r="X2360" s="58"/>
      <c r="Y2360" s="58"/>
      <c r="Z2360" s="58"/>
      <c r="AA2360" s="54"/>
      <c r="AB2360" s="54"/>
      <c r="AC2360" s="54"/>
      <c r="AD2360" s="54"/>
      <c r="AE2360" s="54"/>
      <c r="AF2360" s="54"/>
      <c r="AG2360" s="54"/>
      <c r="AH2360" s="54"/>
      <c r="AI2360" s="54"/>
      <c r="AJ2360" s="54"/>
      <c r="AK2360" s="54"/>
    </row>
    <row r="2361" spans="7:37" s="1" customFormat="1" ht="13.9" customHeight="1" x14ac:dyDescent="0.2"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  <c r="S2361" s="58"/>
      <c r="T2361" s="58"/>
      <c r="U2361" s="58"/>
      <c r="V2361" s="58"/>
      <c r="W2361" s="58"/>
      <c r="X2361" s="58"/>
      <c r="Y2361" s="58"/>
      <c r="Z2361" s="58"/>
      <c r="AA2361" s="54"/>
      <c r="AB2361" s="54"/>
      <c r="AC2361" s="54"/>
      <c r="AD2361" s="54"/>
      <c r="AE2361" s="54"/>
      <c r="AF2361" s="54"/>
      <c r="AG2361" s="54"/>
      <c r="AH2361" s="54"/>
      <c r="AI2361" s="54"/>
      <c r="AJ2361" s="54"/>
      <c r="AK2361" s="54"/>
    </row>
    <row r="2362" spans="7:37" s="1" customFormat="1" ht="13.9" customHeight="1" x14ac:dyDescent="0.2"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  <c r="S2362" s="58"/>
      <c r="T2362" s="58"/>
      <c r="U2362" s="58"/>
      <c r="V2362" s="58"/>
      <c r="W2362" s="58"/>
      <c r="X2362" s="58"/>
      <c r="Y2362" s="58"/>
      <c r="Z2362" s="58"/>
      <c r="AA2362" s="54"/>
      <c r="AB2362" s="54"/>
      <c r="AC2362" s="54"/>
      <c r="AD2362" s="54"/>
      <c r="AE2362" s="54"/>
      <c r="AF2362" s="54"/>
      <c r="AG2362" s="54"/>
      <c r="AH2362" s="54"/>
      <c r="AI2362" s="54"/>
      <c r="AJ2362" s="54"/>
      <c r="AK2362" s="54"/>
    </row>
    <row r="2363" spans="7:37" s="1" customFormat="1" ht="13.9" customHeight="1" x14ac:dyDescent="0.2"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  <c r="S2363" s="58"/>
      <c r="T2363" s="58"/>
      <c r="U2363" s="58"/>
      <c r="V2363" s="58"/>
      <c r="W2363" s="58"/>
      <c r="X2363" s="58"/>
      <c r="Y2363" s="58"/>
      <c r="Z2363" s="58"/>
      <c r="AA2363" s="54"/>
      <c r="AB2363" s="54"/>
      <c r="AC2363" s="54"/>
      <c r="AD2363" s="54"/>
      <c r="AE2363" s="54"/>
      <c r="AF2363" s="54"/>
      <c r="AG2363" s="54"/>
      <c r="AH2363" s="54"/>
      <c r="AI2363" s="54"/>
      <c r="AJ2363" s="54"/>
      <c r="AK2363" s="54"/>
    </row>
    <row r="2364" spans="7:37" s="1" customFormat="1" ht="13.9" customHeight="1" x14ac:dyDescent="0.2"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  <c r="S2364" s="58"/>
      <c r="T2364" s="58"/>
      <c r="U2364" s="58"/>
      <c r="V2364" s="58"/>
      <c r="W2364" s="58"/>
      <c r="X2364" s="58"/>
      <c r="Y2364" s="58"/>
      <c r="Z2364" s="58"/>
      <c r="AA2364" s="54"/>
      <c r="AB2364" s="54"/>
      <c r="AC2364" s="54"/>
      <c r="AD2364" s="54"/>
      <c r="AE2364" s="54"/>
      <c r="AF2364" s="54"/>
      <c r="AG2364" s="54"/>
      <c r="AH2364" s="54"/>
      <c r="AI2364" s="54"/>
      <c r="AJ2364" s="54"/>
      <c r="AK2364" s="54"/>
    </row>
    <row r="2365" spans="7:37" s="1" customFormat="1" ht="13.9" customHeight="1" x14ac:dyDescent="0.2"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  <c r="S2365" s="58"/>
      <c r="T2365" s="58"/>
      <c r="U2365" s="58"/>
      <c r="V2365" s="58"/>
      <c r="W2365" s="58"/>
      <c r="X2365" s="58"/>
      <c r="Y2365" s="58"/>
      <c r="Z2365" s="58"/>
      <c r="AA2365" s="54"/>
      <c r="AB2365" s="54"/>
      <c r="AC2365" s="54"/>
      <c r="AD2365" s="54"/>
      <c r="AE2365" s="54"/>
      <c r="AF2365" s="54"/>
      <c r="AG2365" s="54"/>
      <c r="AH2365" s="54"/>
      <c r="AI2365" s="54"/>
      <c r="AJ2365" s="54"/>
      <c r="AK2365" s="54"/>
    </row>
    <row r="2366" spans="7:37" s="1" customFormat="1" ht="13.9" customHeight="1" x14ac:dyDescent="0.2"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  <c r="S2366" s="58"/>
      <c r="T2366" s="58"/>
      <c r="U2366" s="58"/>
      <c r="V2366" s="58"/>
      <c r="W2366" s="58"/>
      <c r="X2366" s="58"/>
      <c r="Y2366" s="58"/>
      <c r="Z2366" s="58"/>
      <c r="AA2366" s="54"/>
      <c r="AB2366" s="54"/>
      <c r="AC2366" s="54"/>
      <c r="AD2366" s="54"/>
      <c r="AE2366" s="54"/>
      <c r="AF2366" s="54"/>
      <c r="AG2366" s="54"/>
      <c r="AH2366" s="54"/>
      <c r="AI2366" s="54"/>
      <c r="AJ2366" s="54"/>
      <c r="AK2366" s="54"/>
    </row>
    <row r="2367" spans="7:37" s="1" customFormat="1" ht="13.9" customHeight="1" x14ac:dyDescent="0.2"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  <c r="S2367" s="58"/>
      <c r="T2367" s="58"/>
      <c r="U2367" s="58"/>
      <c r="V2367" s="58"/>
      <c r="W2367" s="58"/>
      <c r="X2367" s="58"/>
      <c r="Y2367" s="58"/>
      <c r="Z2367" s="58"/>
      <c r="AA2367" s="54"/>
      <c r="AB2367" s="54"/>
      <c r="AC2367" s="54"/>
      <c r="AD2367" s="54"/>
      <c r="AE2367" s="54"/>
      <c r="AF2367" s="54"/>
      <c r="AG2367" s="54"/>
      <c r="AH2367" s="54"/>
      <c r="AI2367" s="54"/>
      <c r="AJ2367" s="54"/>
      <c r="AK2367" s="54"/>
    </row>
    <row r="2368" spans="7:37" s="1" customFormat="1" ht="13.9" customHeight="1" x14ac:dyDescent="0.2"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  <c r="S2368" s="58"/>
      <c r="T2368" s="58"/>
      <c r="U2368" s="58"/>
      <c r="V2368" s="58"/>
      <c r="W2368" s="58"/>
      <c r="X2368" s="58"/>
      <c r="Y2368" s="58"/>
      <c r="Z2368" s="58"/>
      <c r="AA2368" s="54"/>
      <c r="AB2368" s="54"/>
      <c r="AC2368" s="54"/>
      <c r="AD2368" s="54"/>
      <c r="AE2368" s="54"/>
      <c r="AF2368" s="54"/>
      <c r="AG2368" s="54"/>
      <c r="AH2368" s="54"/>
      <c r="AI2368" s="54"/>
      <c r="AJ2368" s="54"/>
      <c r="AK2368" s="54"/>
    </row>
    <row r="2369" spans="7:37" s="1" customFormat="1" ht="13.9" customHeight="1" x14ac:dyDescent="0.2"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  <c r="S2369" s="58"/>
      <c r="T2369" s="58"/>
      <c r="U2369" s="58"/>
      <c r="V2369" s="58"/>
      <c r="W2369" s="58"/>
      <c r="X2369" s="58"/>
      <c r="Y2369" s="58"/>
      <c r="Z2369" s="58"/>
      <c r="AA2369" s="54"/>
      <c r="AB2369" s="54"/>
      <c r="AC2369" s="54"/>
      <c r="AD2369" s="54"/>
      <c r="AE2369" s="54"/>
      <c r="AF2369" s="54"/>
      <c r="AG2369" s="54"/>
      <c r="AH2369" s="54"/>
      <c r="AI2369" s="54"/>
      <c r="AJ2369" s="54"/>
      <c r="AK2369" s="54"/>
    </row>
    <row r="2370" spans="7:37" s="1" customFormat="1" ht="13.9" customHeight="1" x14ac:dyDescent="0.2"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  <c r="S2370" s="58"/>
      <c r="T2370" s="58"/>
      <c r="U2370" s="58"/>
      <c r="V2370" s="58"/>
      <c r="W2370" s="58"/>
      <c r="X2370" s="58"/>
      <c r="Y2370" s="58"/>
      <c r="Z2370" s="58"/>
      <c r="AA2370" s="54"/>
      <c r="AB2370" s="54"/>
      <c r="AC2370" s="54"/>
      <c r="AD2370" s="54"/>
      <c r="AE2370" s="54"/>
      <c r="AF2370" s="54"/>
      <c r="AG2370" s="54"/>
      <c r="AH2370" s="54"/>
      <c r="AI2370" s="54"/>
      <c r="AJ2370" s="54"/>
      <c r="AK2370" s="54"/>
    </row>
    <row r="2371" spans="7:37" s="1" customFormat="1" ht="13.9" customHeight="1" x14ac:dyDescent="0.2"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  <c r="S2371" s="58"/>
      <c r="T2371" s="58"/>
      <c r="U2371" s="58"/>
      <c r="V2371" s="58"/>
      <c r="W2371" s="58"/>
      <c r="X2371" s="58"/>
      <c r="Y2371" s="58"/>
      <c r="Z2371" s="58"/>
      <c r="AA2371" s="54"/>
      <c r="AB2371" s="54"/>
      <c r="AC2371" s="54"/>
      <c r="AD2371" s="54"/>
      <c r="AE2371" s="54"/>
      <c r="AF2371" s="54"/>
      <c r="AG2371" s="54"/>
      <c r="AH2371" s="54"/>
      <c r="AI2371" s="54"/>
      <c r="AJ2371" s="54"/>
      <c r="AK2371" s="54"/>
    </row>
    <row r="2372" spans="7:37" s="1" customFormat="1" ht="13.9" customHeight="1" x14ac:dyDescent="0.2"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  <c r="S2372" s="58"/>
      <c r="T2372" s="58"/>
      <c r="U2372" s="58"/>
      <c r="V2372" s="58"/>
      <c r="W2372" s="58"/>
      <c r="X2372" s="58"/>
      <c r="Y2372" s="58"/>
      <c r="Z2372" s="58"/>
      <c r="AA2372" s="54"/>
      <c r="AB2372" s="54"/>
      <c r="AC2372" s="54"/>
      <c r="AD2372" s="54"/>
      <c r="AE2372" s="54"/>
      <c r="AF2372" s="54"/>
      <c r="AG2372" s="54"/>
      <c r="AH2372" s="54"/>
      <c r="AI2372" s="54"/>
      <c r="AJ2372" s="54"/>
      <c r="AK2372" s="54"/>
    </row>
    <row r="2373" spans="7:37" s="1" customFormat="1" ht="13.9" customHeight="1" x14ac:dyDescent="0.2"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  <c r="S2373" s="58"/>
      <c r="T2373" s="58"/>
      <c r="U2373" s="58"/>
      <c r="V2373" s="58"/>
      <c r="W2373" s="58"/>
      <c r="X2373" s="58"/>
      <c r="Y2373" s="58"/>
      <c r="Z2373" s="58"/>
      <c r="AA2373" s="54"/>
      <c r="AB2373" s="54"/>
      <c r="AC2373" s="54"/>
      <c r="AD2373" s="54"/>
      <c r="AE2373" s="54"/>
      <c r="AF2373" s="54"/>
      <c r="AG2373" s="54"/>
      <c r="AH2373" s="54"/>
      <c r="AI2373" s="54"/>
      <c r="AJ2373" s="54"/>
      <c r="AK2373" s="54"/>
    </row>
    <row r="2374" spans="7:37" s="1" customFormat="1" ht="13.9" customHeight="1" x14ac:dyDescent="0.2"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  <c r="S2374" s="58"/>
      <c r="T2374" s="58"/>
      <c r="U2374" s="58"/>
      <c r="V2374" s="58"/>
      <c r="W2374" s="58"/>
      <c r="X2374" s="58"/>
      <c r="Y2374" s="58"/>
      <c r="Z2374" s="58"/>
      <c r="AA2374" s="54"/>
      <c r="AB2374" s="54"/>
      <c r="AC2374" s="54"/>
      <c r="AD2374" s="54"/>
      <c r="AE2374" s="54"/>
      <c r="AF2374" s="54"/>
      <c r="AG2374" s="54"/>
      <c r="AH2374" s="54"/>
      <c r="AI2374" s="54"/>
      <c r="AJ2374" s="54"/>
      <c r="AK2374" s="54"/>
    </row>
    <row r="2375" spans="7:37" s="1" customFormat="1" ht="13.9" customHeight="1" x14ac:dyDescent="0.2"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  <c r="S2375" s="58"/>
      <c r="T2375" s="58"/>
      <c r="U2375" s="58"/>
      <c r="V2375" s="58"/>
      <c r="W2375" s="58"/>
      <c r="X2375" s="58"/>
      <c r="Y2375" s="58"/>
      <c r="Z2375" s="58"/>
      <c r="AA2375" s="54"/>
      <c r="AB2375" s="54"/>
      <c r="AC2375" s="54"/>
      <c r="AD2375" s="54"/>
      <c r="AE2375" s="54"/>
      <c r="AF2375" s="54"/>
      <c r="AG2375" s="54"/>
      <c r="AH2375" s="54"/>
      <c r="AI2375" s="54"/>
      <c r="AJ2375" s="54"/>
      <c r="AK2375" s="54"/>
    </row>
    <row r="2376" spans="7:37" s="1" customFormat="1" ht="13.9" customHeight="1" x14ac:dyDescent="0.2"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  <c r="S2376" s="58"/>
      <c r="T2376" s="58"/>
      <c r="U2376" s="58"/>
      <c r="V2376" s="58"/>
      <c r="W2376" s="58"/>
      <c r="X2376" s="58"/>
      <c r="Y2376" s="58"/>
      <c r="Z2376" s="58"/>
      <c r="AA2376" s="54"/>
      <c r="AB2376" s="54"/>
      <c r="AC2376" s="54"/>
      <c r="AD2376" s="54"/>
      <c r="AE2376" s="54"/>
      <c r="AF2376" s="54"/>
      <c r="AG2376" s="54"/>
      <c r="AH2376" s="54"/>
      <c r="AI2376" s="54"/>
      <c r="AJ2376" s="54"/>
      <c r="AK2376" s="54"/>
    </row>
    <row r="2377" spans="7:37" s="1" customFormat="1" ht="13.9" customHeight="1" x14ac:dyDescent="0.2"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  <c r="S2377" s="58"/>
      <c r="T2377" s="58"/>
      <c r="U2377" s="58"/>
      <c r="V2377" s="58"/>
      <c r="W2377" s="58"/>
      <c r="X2377" s="58"/>
      <c r="Y2377" s="58"/>
      <c r="Z2377" s="58"/>
      <c r="AA2377" s="54"/>
      <c r="AB2377" s="54"/>
      <c r="AC2377" s="54"/>
      <c r="AD2377" s="54"/>
      <c r="AE2377" s="54"/>
      <c r="AF2377" s="54"/>
      <c r="AG2377" s="54"/>
      <c r="AH2377" s="54"/>
      <c r="AI2377" s="54"/>
      <c r="AJ2377" s="54"/>
      <c r="AK2377" s="54"/>
    </row>
    <row r="2378" spans="7:37" s="1" customFormat="1" ht="13.9" customHeight="1" x14ac:dyDescent="0.2"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  <c r="S2378" s="58"/>
      <c r="T2378" s="58"/>
      <c r="U2378" s="58"/>
      <c r="V2378" s="58"/>
      <c r="W2378" s="58"/>
      <c r="X2378" s="58"/>
      <c r="Y2378" s="58"/>
      <c r="Z2378" s="58"/>
      <c r="AA2378" s="54"/>
      <c r="AB2378" s="54"/>
      <c r="AC2378" s="54"/>
      <c r="AD2378" s="54"/>
      <c r="AE2378" s="54"/>
      <c r="AF2378" s="54"/>
      <c r="AG2378" s="54"/>
      <c r="AH2378" s="54"/>
      <c r="AI2378" s="54"/>
      <c r="AJ2378" s="54"/>
      <c r="AK2378" s="54"/>
    </row>
    <row r="2379" spans="7:37" s="1" customFormat="1" ht="13.9" customHeight="1" x14ac:dyDescent="0.2"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  <c r="S2379" s="58"/>
      <c r="T2379" s="58"/>
      <c r="U2379" s="58"/>
      <c r="V2379" s="58"/>
      <c r="W2379" s="58"/>
      <c r="X2379" s="58"/>
      <c r="Y2379" s="58"/>
      <c r="Z2379" s="58"/>
      <c r="AA2379" s="54"/>
      <c r="AB2379" s="54"/>
      <c r="AC2379" s="54"/>
      <c r="AD2379" s="54"/>
      <c r="AE2379" s="54"/>
      <c r="AF2379" s="54"/>
      <c r="AG2379" s="54"/>
      <c r="AH2379" s="54"/>
      <c r="AI2379" s="54"/>
      <c r="AJ2379" s="54"/>
      <c r="AK2379" s="54"/>
    </row>
    <row r="2380" spans="7:37" s="1" customFormat="1" ht="13.9" customHeight="1" x14ac:dyDescent="0.2"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  <c r="S2380" s="58"/>
      <c r="T2380" s="58"/>
      <c r="U2380" s="58"/>
      <c r="V2380" s="58"/>
      <c r="W2380" s="58"/>
      <c r="X2380" s="58"/>
      <c r="Y2380" s="58"/>
      <c r="Z2380" s="58"/>
      <c r="AA2380" s="54"/>
      <c r="AB2380" s="54"/>
      <c r="AC2380" s="54"/>
      <c r="AD2380" s="54"/>
      <c r="AE2380" s="54"/>
      <c r="AF2380" s="54"/>
      <c r="AG2380" s="54"/>
      <c r="AH2380" s="54"/>
      <c r="AI2380" s="54"/>
      <c r="AJ2380" s="54"/>
      <c r="AK2380" s="54"/>
    </row>
    <row r="2381" spans="7:37" s="1" customFormat="1" ht="13.9" customHeight="1" x14ac:dyDescent="0.2"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  <c r="S2381" s="58"/>
      <c r="T2381" s="58"/>
      <c r="U2381" s="58"/>
      <c r="V2381" s="58"/>
      <c r="W2381" s="58"/>
      <c r="X2381" s="58"/>
      <c r="Y2381" s="58"/>
      <c r="Z2381" s="58"/>
      <c r="AA2381" s="54"/>
      <c r="AB2381" s="54"/>
      <c r="AC2381" s="54"/>
      <c r="AD2381" s="54"/>
      <c r="AE2381" s="54"/>
      <c r="AF2381" s="54"/>
      <c r="AG2381" s="54"/>
      <c r="AH2381" s="54"/>
      <c r="AI2381" s="54"/>
      <c r="AJ2381" s="54"/>
      <c r="AK2381" s="54"/>
    </row>
    <row r="2382" spans="7:37" s="1" customFormat="1" ht="13.9" customHeight="1" x14ac:dyDescent="0.2"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  <c r="S2382" s="58"/>
      <c r="T2382" s="58"/>
      <c r="U2382" s="58"/>
      <c r="V2382" s="58"/>
      <c r="W2382" s="58"/>
      <c r="X2382" s="58"/>
      <c r="Y2382" s="58"/>
      <c r="Z2382" s="58"/>
      <c r="AA2382" s="54"/>
      <c r="AB2382" s="54"/>
      <c r="AC2382" s="54"/>
      <c r="AD2382" s="54"/>
      <c r="AE2382" s="54"/>
      <c r="AF2382" s="54"/>
      <c r="AG2382" s="54"/>
      <c r="AH2382" s="54"/>
      <c r="AI2382" s="54"/>
      <c r="AJ2382" s="54"/>
      <c r="AK2382" s="54"/>
    </row>
    <row r="2383" spans="7:37" s="1" customFormat="1" ht="13.9" customHeight="1" x14ac:dyDescent="0.2"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  <c r="S2383" s="58"/>
      <c r="T2383" s="58"/>
      <c r="U2383" s="58"/>
      <c r="V2383" s="58"/>
      <c r="W2383" s="58"/>
      <c r="X2383" s="58"/>
      <c r="Y2383" s="58"/>
      <c r="Z2383" s="58"/>
      <c r="AA2383" s="54"/>
      <c r="AB2383" s="54"/>
      <c r="AC2383" s="54"/>
      <c r="AD2383" s="54"/>
      <c r="AE2383" s="54"/>
      <c r="AF2383" s="54"/>
      <c r="AG2383" s="54"/>
      <c r="AH2383" s="54"/>
      <c r="AI2383" s="54"/>
      <c r="AJ2383" s="54"/>
      <c r="AK2383" s="54"/>
    </row>
    <row r="2384" spans="7:37" s="1" customFormat="1" ht="13.9" customHeight="1" x14ac:dyDescent="0.2"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  <c r="S2384" s="58"/>
      <c r="T2384" s="58"/>
      <c r="U2384" s="58"/>
      <c r="V2384" s="58"/>
      <c r="W2384" s="58"/>
      <c r="X2384" s="58"/>
      <c r="Y2384" s="58"/>
      <c r="Z2384" s="58"/>
      <c r="AA2384" s="54"/>
      <c r="AB2384" s="54"/>
      <c r="AC2384" s="54"/>
      <c r="AD2384" s="54"/>
      <c r="AE2384" s="54"/>
      <c r="AF2384" s="54"/>
      <c r="AG2384" s="54"/>
      <c r="AH2384" s="54"/>
      <c r="AI2384" s="54"/>
      <c r="AJ2384" s="54"/>
      <c r="AK2384" s="54"/>
    </row>
    <row r="2385" spans="7:37" s="1" customFormat="1" ht="13.9" customHeight="1" x14ac:dyDescent="0.2"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  <c r="S2385" s="58"/>
      <c r="T2385" s="58"/>
      <c r="U2385" s="58"/>
      <c r="V2385" s="58"/>
      <c r="W2385" s="58"/>
      <c r="X2385" s="58"/>
      <c r="Y2385" s="58"/>
      <c r="Z2385" s="58"/>
      <c r="AA2385" s="54"/>
      <c r="AB2385" s="54"/>
      <c r="AC2385" s="54"/>
      <c r="AD2385" s="54"/>
      <c r="AE2385" s="54"/>
      <c r="AF2385" s="54"/>
      <c r="AG2385" s="54"/>
      <c r="AH2385" s="54"/>
      <c r="AI2385" s="54"/>
      <c r="AJ2385" s="54"/>
      <c r="AK2385" s="54"/>
    </row>
    <row r="2386" spans="7:37" s="1" customFormat="1" ht="13.9" customHeight="1" x14ac:dyDescent="0.2"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  <c r="S2386" s="58"/>
      <c r="T2386" s="58"/>
      <c r="U2386" s="58"/>
      <c r="V2386" s="58"/>
      <c r="W2386" s="58"/>
      <c r="X2386" s="58"/>
      <c r="Y2386" s="58"/>
      <c r="Z2386" s="58"/>
      <c r="AA2386" s="54"/>
      <c r="AB2386" s="54"/>
      <c r="AC2386" s="54"/>
      <c r="AD2386" s="54"/>
      <c r="AE2386" s="54"/>
      <c r="AF2386" s="54"/>
      <c r="AG2386" s="54"/>
      <c r="AH2386" s="54"/>
      <c r="AI2386" s="54"/>
      <c r="AJ2386" s="54"/>
      <c r="AK2386" s="54"/>
    </row>
    <row r="2387" spans="7:37" s="1" customFormat="1" ht="13.9" customHeight="1" x14ac:dyDescent="0.2"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  <c r="S2387" s="58"/>
      <c r="T2387" s="58"/>
      <c r="U2387" s="58"/>
      <c r="V2387" s="58"/>
      <c r="W2387" s="58"/>
      <c r="X2387" s="58"/>
      <c r="Y2387" s="58"/>
      <c r="Z2387" s="58"/>
      <c r="AA2387" s="54"/>
      <c r="AB2387" s="54"/>
      <c r="AC2387" s="54"/>
      <c r="AD2387" s="54"/>
      <c r="AE2387" s="54"/>
      <c r="AF2387" s="54"/>
      <c r="AG2387" s="54"/>
      <c r="AH2387" s="54"/>
      <c r="AI2387" s="54"/>
      <c r="AJ2387" s="54"/>
      <c r="AK2387" s="54"/>
    </row>
    <row r="2388" spans="7:37" s="1" customFormat="1" ht="13.9" customHeight="1" x14ac:dyDescent="0.2"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  <c r="S2388" s="58"/>
      <c r="T2388" s="58"/>
      <c r="U2388" s="58"/>
      <c r="V2388" s="58"/>
      <c r="W2388" s="58"/>
      <c r="X2388" s="58"/>
      <c r="Y2388" s="58"/>
      <c r="Z2388" s="58"/>
      <c r="AA2388" s="54"/>
      <c r="AB2388" s="54"/>
      <c r="AC2388" s="54"/>
      <c r="AD2388" s="54"/>
      <c r="AE2388" s="54"/>
      <c r="AF2388" s="54"/>
      <c r="AG2388" s="54"/>
      <c r="AH2388" s="54"/>
      <c r="AI2388" s="54"/>
      <c r="AJ2388" s="54"/>
      <c r="AK2388" s="54"/>
    </row>
    <row r="2389" spans="7:37" s="1" customFormat="1" ht="13.9" customHeight="1" x14ac:dyDescent="0.2"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  <c r="S2389" s="58"/>
      <c r="T2389" s="58"/>
      <c r="U2389" s="58"/>
      <c r="V2389" s="58"/>
      <c r="W2389" s="58"/>
      <c r="X2389" s="58"/>
      <c r="Y2389" s="58"/>
      <c r="Z2389" s="58"/>
      <c r="AA2389" s="54"/>
      <c r="AB2389" s="54"/>
      <c r="AC2389" s="54"/>
      <c r="AD2389" s="54"/>
      <c r="AE2389" s="54"/>
      <c r="AF2389" s="54"/>
      <c r="AG2389" s="54"/>
      <c r="AH2389" s="54"/>
      <c r="AI2389" s="54"/>
      <c r="AJ2389" s="54"/>
      <c r="AK2389" s="54"/>
    </row>
    <row r="2390" spans="7:37" s="1" customFormat="1" ht="13.9" customHeight="1" x14ac:dyDescent="0.2"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  <c r="S2390" s="58"/>
      <c r="T2390" s="58"/>
      <c r="U2390" s="58"/>
      <c r="V2390" s="58"/>
      <c r="W2390" s="58"/>
      <c r="X2390" s="58"/>
      <c r="Y2390" s="58"/>
      <c r="Z2390" s="58"/>
      <c r="AA2390" s="54"/>
      <c r="AB2390" s="54"/>
      <c r="AC2390" s="54"/>
      <c r="AD2390" s="54"/>
      <c r="AE2390" s="54"/>
      <c r="AF2390" s="54"/>
      <c r="AG2390" s="54"/>
      <c r="AH2390" s="54"/>
      <c r="AI2390" s="54"/>
      <c r="AJ2390" s="54"/>
      <c r="AK2390" s="54"/>
    </row>
    <row r="2391" spans="7:37" s="1" customFormat="1" ht="13.9" customHeight="1" x14ac:dyDescent="0.2"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  <c r="S2391" s="58"/>
      <c r="T2391" s="58"/>
      <c r="U2391" s="58"/>
      <c r="V2391" s="58"/>
      <c r="W2391" s="58"/>
      <c r="X2391" s="58"/>
      <c r="Y2391" s="58"/>
      <c r="Z2391" s="58"/>
      <c r="AA2391" s="54"/>
      <c r="AB2391" s="54"/>
      <c r="AC2391" s="54"/>
      <c r="AD2391" s="54"/>
      <c r="AE2391" s="54"/>
      <c r="AF2391" s="54"/>
      <c r="AG2391" s="54"/>
      <c r="AH2391" s="54"/>
      <c r="AI2391" s="54"/>
      <c r="AJ2391" s="54"/>
      <c r="AK2391" s="54"/>
    </row>
    <row r="2392" spans="7:37" s="1" customFormat="1" ht="13.9" customHeight="1" x14ac:dyDescent="0.2"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  <c r="S2392" s="58"/>
      <c r="T2392" s="58"/>
      <c r="U2392" s="58"/>
      <c r="V2392" s="58"/>
      <c r="W2392" s="58"/>
      <c r="X2392" s="58"/>
      <c r="Y2392" s="58"/>
      <c r="Z2392" s="58"/>
      <c r="AA2392" s="54"/>
      <c r="AB2392" s="54"/>
      <c r="AC2392" s="54"/>
      <c r="AD2392" s="54"/>
      <c r="AE2392" s="54"/>
      <c r="AF2392" s="54"/>
      <c r="AG2392" s="54"/>
      <c r="AH2392" s="54"/>
      <c r="AI2392" s="54"/>
      <c r="AJ2392" s="54"/>
      <c r="AK2392" s="54"/>
    </row>
    <row r="2393" spans="7:37" s="1" customFormat="1" ht="13.9" customHeight="1" x14ac:dyDescent="0.2"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  <c r="S2393" s="58"/>
      <c r="T2393" s="58"/>
      <c r="U2393" s="58"/>
      <c r="V2393" s="58"/>
      <c r="W2393" s="58"/>
      <c r="X2393" s="58"/>
      <c r="Y2393" s="58"/>
      <c r="Z2393" s="58"/>
      <c r="AA2393" s="54"/>
      <c r="AB2393" s="54"/>
      <c r="AC2393" s="54"/>
      <c r="AD2393" s="54"/>
      <c r="AE2393" s="54"/>
      <c r="AF2393" s="54"/>
      <c r="AG2393" s="54"/>
      <c r="AH2393" s="54"/>
      <c r="AI2393" s="54"/>
      <c r="AJ2393" s="54"/>
      <c r="AK2393" s="54"/>
    </row>
    <row r="2394" spans="7:37" s="1" customFormat="1" ht="13.9" customHeight="1" x14ac:dyDescent="0.2"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  <c r="S2394" s="58"/>
      <c r="T2394" s="58"/>
      <c r="U2394" s="58"/>
      <c r="V2394" s="58"/>
      <c r="W2394" s="58"/>
      <c r="X2394" s="58"/>
      <c r="Y2394" s="58"/>
      <c r="Z2394" s="58"/>
      <c r="AA2394" s="54"/>
      <c r="AB2394" s="54"/>
      <c r="AC2394" s="54"/>
      <c r="AD2394" s="54"/>
      <c r="AE2394" s="54"/>
      <c r="AF2394" s="54"/>
      <c r="AG2394" s="54"/>
      <c r="AH2394" s="54"/>
      <c r="AI2394" s="54"/>
      <c r="AJ2394" s="54"/>
      <c r="AK2394" s="54"/>
    </row>
    <row r="2395" spans="7:37" s="1" customFormat="1" ht="13.9" customHeight="1" x14ac:dyDescent="0.2"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  <c r="S2395" s="58"/>
      <c r="T2395" s="58"/>
      <c r="U2395" s="58"/>
      <c r="V2395" s="58"/>
      <c r="W2395" s="58"/>
      <c r="X2395" s="58"/>
      <c r="Y2395" s="58"/>
      <c r="Z2395" s="58"/>
      <c r="AA2395" s="54"/>
      <c r="AB2395" s="54"/>
      <c r="AC2395" s="54"/>
      <c r="AD2395" s="54"/>
      <c r="AE2395" s="54"/>
      <c r="AF2395" s="54"/>
      <c r="AG2395" s="54"/>
      <c r="AH2395" s="54"/>
      <c r="AI2395" s="54"/>
      <c r="AJ2395" s="54"/>
      <c r="AK2395" s="54"/>
    </row>
    <row r="2396" spans="7:37" s="1" customFormat="1" ht="13.9" customHeight="1" x14ac:dyDescent="0.2"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  <c r="S2396" s="58"/>
      <c r="T2396" s="58"/>
      <c r="U2396" s="58"/>
      <c r="V2396" s="58"/>
      <c r="W2396" s="58"/>
      <c r="X2396" s="58"/>
      <c r="Y2396" s="58"/>
      <c r="Z2396" s="58"/>
      <c r="AA2396" s="54"/>
      <c r="AB2396" s="54"/>
      <c r="AC2396" s="54"/>
      <c r="AD2396" s="54"/>
      <c r="AE2396" s="54"/>
      <c r="AF2396" s="54"/>
      <c r="AG2396" s="54"/>
      <c r="AH2396" s="54"/>
      <c r="AI2396" s="54"/>
      <c r="AJ2396" s="54"/>
      <c r="AK2396" s="54"/>
    </row>
    <row r="2397" spans="7:37" s="1" customFormat="1" ht="13.9" customHeight="1" x14ac:dyDescent="0.2"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  <c r="S2397" s="58"/>
      <c r="T2397" s="58"/>
      <c r="U2397" s="58"/>
      <c r="V2397" s="58"/>
      <c r="W2397" s="58"/>
      <c r="X2397" s="58"/>
      <c r="Y2397" s="58"/>
      <c r="Z2397" s="58"/>
      <c r="AA2397" s="54"/>
      <c r="AB2397" s="54"/>
      <c r="AC2397" s="54"/>
      <c r="AD2397" s="54"/>
      <c r="AE2397" s="54"/>
      <c r="AF2397" s="54"/>
      <c r="AG2397" s="54"/>
      <c r="AH2397" s="54"/>
      <c r="AI2397" s="54"/>
      <c r="AJ2397" s="54"/>
      <c r="AK2397" s="54"/>
    </row>
    <row r="2398" spans="7:37" s="1" customFormat="1" ht="13.9" customHeight="1" x14ac:dyDescent="0.2"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  <c r="S2398" s="58"/>
      <c r="T2398" s="58"/>
      <c r="U2398" s="58"/>
      <c r="V2398" s="58"/>
      <c r="W2398" s="58"/>
      <c r="X2398" s="58"/>
      <c r="Y2398" s="58"/>
      <c r="Z2398" s="58"/>
      <c r="AA2398" s="54"/>
      <c r="AB2398" s="54"/>
      <c r="AC2398" s="54"/>
      <c r="AD2398" s="54"/>
      <c r="AE2398" s="54"/>
      <c r="AF2398" s="54"/>
      <c r="AG2398" s="54"/>
      <c r="AH2398" s="54"/>
      <c r="AI2398" s="54"/>
      <c r="AJ2398" s="54"/>
      <c r="AK2398" s="54"/>
    </row>
    <row r="2399" spans="7:37" s="1" customFormat="1" ht="13.9" customHeight="1" x14ac:dyDescent="0.2"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  <c r="S2399" s="58"/>
      <c r="T2399" s="58"/>
      <c r="U2399" s="58"/>
      <c r="V2399" s="58"/>
      <c r="W2399" s="58"/>
      <c r="X2399" s="58"/>
      <c r="Y2399" s="58"/>
      <c r="Z2399" s="58"/>
      <c r="AA2399" s="54"/>
      <c r="AB2399" s="54"/>
      <c r="AC2399" s="54"/>
      <c r="AD2399" s="54"/>
      <c r="AE2399" s="54"/>
      <c r="AF2399" s="54"/>
      <c r="AG2399" s="54"/>
      <c r="AH2399" s="54"/>
      <c r="AI2399" s="54"/>
      <c r="AJ2399" s="54"/>
      <c r="AK2399" s="54"/>
    </row>
    <row r="2400" spans="7:37" s="1" customFormat="1" ht="13.9" customHeight="1" x14ac:dyDescent="0.2"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  <c r="S2400" s="58"/>
      <c r="T2400" s="58"/>
      <c r="U2400" s="58"/>
      <c r="V2400" s="58"/>
      <c r="W2400" s="58"/>
      <c r="X2400" s="58"/>
      <c r="Y2400" s="58"/>
      <c r="Z2400" s="58"/>
      <c r="AA2400" s="54"/>
      <c r="AB2400" s="54"/>
      <c r="AC2400" s="54"/>
      <c r="AD2400" s="54"/>
      <c r="AE2400" s="54"/>
      <c r="AF2400" s="54"/>
      <c r="AG2400" s="54"/>
      <c r="AH2400" s="54"/>
      <c r="AI2400" s="54"/>
      <c r="AJ2400" s="54"/>
      <c r="AK2400" s="54"/>
    </row>
    <row r="2401" spans="7:37" s="1" customFormat="1" ht="13.9" customHeight="1" x14ac:dyDescent="0.2"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  <c r="S2401" s="58"/>
      <c r="T2401" s="58"/>
      <c r="U2401" s="58"/>
      <c r="V2401" s="58"/>
      <c r="W2401" s="58"/>
      <c r="X2401" s="58"/>
      <c r="Y2401" s="58"/>
      <c r="Z2401" s="58"/>
      <c r="AA2401" s="54"/>
      <c r="AB2401" s="54"/>
      <c r="AC2401" s="54"/>
      <c r="AD2401" s="54"/>
      <c r="AE2401" s="54"/>
      <c r="AF2401" s="54"/>
      <c r="AG2401" s="54"/>
      <c r="AH2401" s="54"/>
      <c r="AI2401" s="54"/>
      <c r="AJ2401" s="54"/>
      <c r="AK2401" s="54"/>
    </row>
    <row r="2402" spans="7:37" s="1" customFormat="1" ht="13.9" customHeight="1" x14ac:dyDescent="0.2"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  <c r="S2402" s="58"/>
      <c r="T2402" s="58"/>
      <c r="U2402" s="58"/>
      <c r="V2402" s="58"/>
      <c r="W2402" s="58"/>
      <c r="X2402" s="58"/>
      <c r="Y2402" s="58"/>
      <c r="Z2402" s="58"/>
      <c r="AA2402" s="54"/>
      <c r="AB2402" s="54"/>
      <c r="AC2402" s="54"/>
      <c r="AD2402" s="54"/>
      <c r="AE2402" s="54"/>
      <c r="AF2402" s="54"/>
      <c r="AG2402" s="54"/>
      <c r="AH2402" s="54"/>
      <c r="AI2402" s="54"/>
      <c r="AJ2402" s="54"/>
      <c r="AK2402" s="54"/>
    </row>
    <row r="2403" spans="7:37" s="1" customFormat="1" ht="13.9" customHeight="1" x14ac:dyDescent="0.2"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  <c r="S2403" s="58"/>
      <c r="T2403" s="58"/>
      <c r="U2403" s="58"/>
      <c r="V2403" s="58"/>
      <c r="W2403" s="58"/>
      <c r="X2403" s="58"/>
      <c r="Y2403" s="58"/>
      <c r="Z2403" s="58"/>
      <c r="AA2403" s="54"/>
      <c r="AB2403" s="54"/>
      <c r="AC2403" s="54"/>
      <c r="AD2403" s="54"/>
      <c r="AE2403" s="54"/>
      <c r="AF2403" s="54"/>
      <c r="AG2403" s="54"/>
      <c r="AH2403" s="54"/>
      <c r="AI2403" s="54"/>
      <c r="AJ2403" s="54"/>
      <c r="AK2403" s="54"/>
    </row>
    <row r="2404" spans="7:37" s="1" customFormat="1" ht="13.9" customHeight="1" x14ac:dyDescent="0.2"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  <c r="S2404" s="58"/>
      <c r="T2404" s="58"/>
      <c r="U2404" s="58"/>
      <c r="V2404" s="58"/>
      <c r="W2404" s="58"/>
      <c r="X2404" s="58"/>
      <c r="Y2404" s="58"/>
      <c r="Z2404" s="58"/>
      <c r="AA2404" s="54"/>
      <c r="AB2404" s="54"/>
      <c r="AC2404" s="54"/>
      <c r="AD2404" s="54"/>
      <c r="AE2404" s="54"/>
      <c r="AF2404" s="54"/>
      <c r="AG2404" s="54"/>
      <c r="AH2404" s="54"/>
      <c r="AI2404" s="54"/>
      <c r="AJ2404" s="54"/>
      <c r="AK2404" s="54"/>
    </row>
    <row r="2405" spans="7:37" s="1" customFormat="1" ht="13.9" customHeight="1" x14ac:dyDescent="0.2"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  <c r="S2405" s="58"/>
      <c r="T2405" s="58"/>
      <c r="U2405" s="58"/>
      <c r="V2405" s="58"/>
      <c r="W2405" s="58"/>
      <c r="X2405" s="58"/>
      <c r="Y2405" s="58"/>
      <c r="Z2405" s="58"/>
      <c r="AA2405" s="54"/>
      <c r="AB2405" s="54"/>
      <c r="AC2405" s="54"/>
      <c r="AD2405" s="54"/>
      <c r="AE2405" s="54"/>
      <c r="AF2405" s="54"/>
      <c r="AG2405" s="54"/>
      <c r="AH2405" s="54"/>
      <c r="AI2405" s="54"/>
      <c r="AJ2405" s="54"/>
      <c r="AK2405" s="54"/>
    </row>
    <row r="2406" spans="7:37" s="1" customFormat="1" ht="13.9" customHeight="1" x14ac:dyDescent="0.2"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  <c r="S2406" s="58"/>
      <c r="T2406" s="58"/>
      <c r="U2406" s="58"/>
      <c r="V2406" s="58"/>
      <c r="W2406" s="58"/>
      <c r="X2406" s="58"/>
      <c r="Y2406" s="58"/>
      <c r="Z2406" s="58"/>
      <c r="AA2406" s="54"/>
      <c r="AB2406" s="54"/>
      <c r="AC2406" s="54"/>
      <c r="AD2406" s="54"/>
      <c r="AE2406" s="54"/>
      <c r="AF2406" s="54"/>
      <c r="AG2406" s="54"/>
      <c r="AH2406" s="54"/>
      <c r="AI2406" s="54"/>
      <c r="AJ2406" s="54"/>
      <c r="AK2406" s="54"/>
    </row>
    <row r="2407" spans="7:37" s="1" customFormat="1" ht="13.9" customHeight="1" x14ac:dyDescent="0.2"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  <c r="S2407" s="58"/>
      <c r="T2407" s="58"/>
      <c r="U2407" s="58"/>
      <c r="V2407" s="58"/>
      <c r="W2407" s="58"/>
      <c r="X2407" s="58"/>
      <c r="Y2407" s="58"/>
      <c r="Z2407" s="58"/>
      <c r="AA2407" s="54"/>
      <c r="AB2407" s="54"/>
      <c r="AC2407" s="54"/>
      <c r="AD2407" s="54"/>
      <c r="AE2407" s="54"/>
      <c r="AF2407" s="54"/>
      <c r="AG2407" s="54"/>
      <c r="AH2407" s="54"/>
      <c r="AI2407" s="54"/>
      <c r="AJ2407" s="54"/>
      <c r="AK2407" s="54"/>
    </row>
    <row r="2408" spans="7:37" s="1" customFormat="1" ht="13.9" customHeight="1" x14ac:dyDescent="0.2"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  <c r="S2408" s="58"/>
      <c r="T2408" s="58"/>
      <c r="U2408" s="58"/>
      <c r="V2408" s="58"/>
      <c r="W2408" s="58"/>
      <c r="X2408" s="58"/>
      <c r="Y2408" s="58"/>
      <c r="Z2408" s="58"/>
      <c r="AA2408" s="54"/>
      <c r="AB2408" s="54"/>
      <c r="AC2408" s="54"/>
      <c r="AD2408" s="54"/>
      <c r="AE2408" s="54"/>
      <c r="AF2408" s="54"/>
      <c r="AG2408" s="54"/>
      <c r="AH2408" s="54"/>
      <c r="AI2408" s="54"/>
      <c r="AJ2408" s="54"/>
      <c r="AK2408" s="54"/>
    </row>
    <row r="2409" spans="7:37" s="1" customFormat="1" ht="13.9" customHeight="1" x14ac:dyDescent="0.2"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  <c r="S2409" s="58"/>
      <c r="T2409" s="58"/>
      <c r="U2409" s="58"/>
      <c r="V2409" s="58"/>
      <c r="W2409" s="58"/>
      <c r="X2409" s="58"/>
      <c r="Y2409" s="58"/>
      <c r="Z2409" s="58"/>
      <c r="AA2409" s="54"/>
      <c r="AB2409" s="54"/>
      <c r="AC2409" s="54"/>
      <c r="AD2409" s="54"/>
      <c r="AE2409" s="54"/>
      <c r="AF2409" s="54"/>
      <c r="AG2409" s="54"/>
      <c r="AH2409" s="54"/>
      <c r="AI2409" s="54"/>
      <c r="AJ2409" s="54"/>
      <c r="AK2409" s="54"/>
    </row>
    <row r="2410" spans="7:37" s="1" customFormat="1" ht="13.9" customHeight="1" x14ac:dyDescent="0.2"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  <c r="S2410" s="58"/>
      <c r="T2410" s="58"/>
      <c r="U2410" s="58"/>
      <c r="V2410" s="58"/>
      <c r="W2410" s="58"/>
      <c r="X2410" s="58"/>
      <c r="Y2410" s="58"/>
      <c r="Z2410" s="58"/>
      <c r="AA2410" s="54"/>
      <c r="AB2410" s="54"/>
      <c r="AC2410" s="54"/>
      <c r="AD2410" s="54"/>
      <c r="AE2410" s="54"/>
      <c r="AF2410" s="54"/>
      <c r="AG2410" s="54"/>
      <c r="AH2410" s="54"/>
      <c r="AI2410" s="54"/>
      <c r="AJ2410" s="54"/>
      <c r="AK2410" s="54"/>
    </row>
    <row r="2411" spans="7:37" s="1" customFormat="1" ht="13.9" customHeight="1" x14ac:dyDescent="0.2"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  <c r="S2411" s="58"/>
      <c r="T2411" s="58"/>
      <c r="U2411" s="58"/>
      <c r="V2411" s="58"/>
      <c r="W2411" s="58"/>
      <c r="X2411" s="58"/>
      <c r="Y2411" s="58"/>
      <c r="Z2411" s="58"/>
      <c r="AA2411" s="54"/>
      <c r="AB2411" s="54"/>
      <c r="AC2411" s="54"/>
      <c r="AD2411" s="54"/>
      <c r="AE2411" s="54"/>
      <c r="AF2411" s="54"/>
      <c r="AG2411" s="54"/>
      <c r="AH2411" s="54"/>
      <c r="AI2411" s="54"/>
      <c r="AJ2411" s="54"/>
      <c r="AK2411" s="54"/>
    </row>
    <row r="2412" spans="7:37" s="1" customFormat="1" ht="13.9" customHeight="1" x14ac:dyDescent="0.2"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  <c r="S2412" s="58"/>
      <c r="T2412" s="58"/>
      <c r="U2412" s="58"/>
      <c r="V2412" s="58"/>
      <c r="W2412" s="58"/>
      <c r="X2412" s="58"/>
      <c r="Y2412" s="58"/>
      <c r="Z2412" s="58"/>
      <c r="AA2412" s="54"/>
      <c r="AB2412" s="54"/>
      <c r="AC2412" s="54"/>
      <c r="AD2412" s="54"/>
      <c r="AE2412" s="54"/>
      <c r="AF2412" s="54"/>
      <c r="AG2412" s="54"/>
      <c r="AH2412" s="54"/>
      <c r="AI2412" s="54"/>
      <c r="AJ2412" s="54"/>
      <c r="AK2412" s="54"/>
    </row>
    <row r="2413" spans="7:37" s="1" customFormat="1" ht="13.9" customHeight="1" x14ac:dyDescent="0.2"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  <c r="S2413" s="58"/>
      <c r="T2413" s="58"/>
      <c r="U2413" s="58"/>
      <c r="V2413" s="58"/>
      <c r="W2413" s="58"/>
      <c r="X2413" s="58"/>
      <c r="Y2413" s="58"/>
      <c r="Z2413" s="58"/>
      <c r="AA2413" s="54"/>
      <c r="AB2413" s="54"/>
      <c r="AC2413" s="54"/>
      <c r="AD2413" s="54"/>
      <c r="AE2413" s="54"/>
      <c r="AF2413" s="54"/>
      <c r="AG2413" s="54"/>
      <c r="AH2413" s="54"/>
      <c r="AI2413" s="54"/>
      <c r="AJ2413" s="54"/>
      <c r="AK2413" s="54"/>
    </row>
    <row r="2414" spans="7:37" s="1" customFormat="1" ht="13.9" customHeight="1" x14ac:dyDescent="0.2"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  <c r="S2414" s="58"/>
      <c r="T2414" s="58"/>
      <c r="U2414" s="58"/>
      <c r="V2414" s="58"/>
      <c r="W2414" s="58"/>
      <c r="X2414" s="58"/>
      <c r="Y2414" s="58"/>
      <c r="Z2414" s="58"/>
      <c r="AA2414" s="54"/>
      <c r="AB2414" s="54"/>
      <c r="AC2414" s="54"/>
      <c r="AD2414" s="54"/>
      <c r="AE2414" s="54"/>
      <c r="AF2414" s="54"/>
      <c r="AG2414" s="54"/>
      <c r="AH2414" s="54"/>
      <c r="AI2414" s="54"/>
      <c r="AJ2414" s="54"/>
      <c r="AK2414" s="54"/>
    </row>
    <row r="2415" spans="7:37" s="1" customFormat="1" ht="13.9" customHeight="1" x14ac:dyDescent="0.2"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  <c r="S2415" s="58"/>
      <c r="T2415" s="58"/>
      <c r="U2415" s="58"/>
      <c r="V2415" s="58"/>
      <c r="W2415" s="58"/>
      <c r="X2415" s="58"/>
      <c r="Y2415" s="58"/>
      <c r="Z2415" s="58"/>
      <c r="AA2415" s="54"/>
      <c r="AB2415" s="54"/>
      <c r="AC2415" s="54"/>
      <c r="AD2415" s="54"/>
      <c r="AE2415" s="54"/>
      <c r="AF2415" s="54"/>
      <c r="AG2415" s="54"/>
      <c r="AH2415" s="54"/>
      <c r="AI2415" s="54"/>
      <c r="AJ2415" s="54"/>
      <c r="AK2415" s="54"/>
    </row>
    <row r="2416" spans="7:37" s="1" customFormat="1" ht="13.9" customHeight="1" x14ac:dyDescent="0.2"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  <c r="S2416" s="58"/>
      <c r="T2416" s="58"/>
      <c r="U2416" s="58"/>
      <c r="V2416" s="58"/>
      <c r="W2416" s="58"/>
      <c r="X2416" s="58"/>
      <c r="Y2416" s="58"/>
      <c r="Z2416" s="58"/>
      <c r="AA2416" s="54"/>
      <c r="AB2416" s="54"/>
      <c r="AC2416" s="54"/>
      <c r="AD2416" s="54"/>
      <c r="AE2416" s="54"/>
      <c r="AF2416" s="54"/>
      <c r="AG2416" s="54"/>
      <c r="AH2416" s="54"/>
      <c r="AI2416" s="54"/>
      <c r="AJ2416" s="54"/>
      <c r="AK2416" s="54"/>
    </row>
    <row r="2417" spans="7:37" s="1" customFormat="1" ht="13.9" customHeight="1" x14ac:dyDescent="0.2"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  <c r="S2417" s="58"/>
      <c r="T2417" s="58"/>
      <c r="U2417" s="58"/>
      <c r="V2417" s="58"/>
      <c r="W2417" s="58"/>
      <c r="X2417" s="58"/>
      <c r="Y2417" s="58"/>
      <c r="Z2417" s="58"/>
      <c r="AA2417" s="54"/>
      <c r="AB2417" s="54"/>
      <c r="AC2417" s="54"/>
      <c r="AD2417" s="54"/>
      <c r="AE2417" s="54"/>
      <c r="AF2417" s="54"/>
      <c r="AG2417" s="54"/>
      <c r="AH2417" s="54"/>
      <c r="AI2417" s="54"/>
      <c r="AJ2417" s="54"/>
      <c r="AK2417" s="54"/>
    </row>
    <row r="2418" spans="7:37" s="1" customFormat="1" ht="13.9" customHeight="1" x14ac:dyDescent="0.2"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  <c r="S2418" s="58"/>
      <c r="T2418" s="58"/>
      <c r="U2418" s="58"/>
      <c r="V2418" s="58"/>
      <c r="W2418" s="58"/>
      <c r="X2418" s="58"/>
      <c r="Y2418" s="58"/>
      <c r="Z2418" s="58"/>
      <c r="AA2418" s="54"/>
      <c r="AB2418" s="54"/>
      <c r="AC2418" s="54"/>
      <c r="AD2418" s="54"/>
      <c r="AE2418" s="54"/>
      <c r="AF2418" s="54"/>
      <c r="AG2418" s="54"/>
      <c r="AH2418" s="54"/>
      <c r="AI2418" s="54"/>
      <c r="AJ2418" s="54"/>
      <c r="AK2418" s="54"/>
    </row>
    <row r="2419" spans="7:37" s="1" customFormat="1" ht="13.9" customHeight="1" x14ac:dyDescent="0.2"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  <c r="S2419" s="58"/>
      <c r="T2419" s="58"/>
      <c r="U2419" s="58"/>
      <c r="V2419" s="58"/>
      <c r="W2419" s="58"/>
      <c r="X2419" s="58"/>
      <c r="Y2419" s="58"/>
      <c r="Z2419" s="58"/>
      <c r="AA2419" s="54"/>
      <c r="AB2419" s="54"/>
      <c r="AC2419" s="54"/>
      <c r="AD2419" s="54"/>
      <c r="AE2419" s="54"/>
      <c r="AF2419" s="54"/>
      <c r="AG2419" s="54"/>
      <c r="AH2419" s="54"/>
      <c r="AI2419" s="54"/>
      <c r="AJ2419" s="54"/>
      <c r="AK2419" s="54"/>
    </row>
    <row r="2420" spans="7:37" s="1" customFormat="1" ht="13.9" customHeight="1" x14ac:dyDescent="0.2"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  <c r="S2420" s="58"/>
      <c r="T2420" s="58"/>
      <c r="U2420" s="58"/>
      <c r="V2420" s="58"/>
      <c r="W2420" s="58"/>
      <c r="X2420" s="58"/>
      <c r="Y2420" s="58"/>
      <c r="Z2420" s="58"/>
      <c r="AA2420" s="54"/>
      <c r="AB2420" s="54"/>
      <c r="AC2420" s="54"/>
      <c r="AD2420" s="54"/>
      <c r="AE2420" s="54"/>
      <c r="AF2420" s="54"/>
      <c r="AG2420" s="54"/>
      <c r="AH2420" s="54"/>
      <c r="AI2420" s="54"/>
      <c r="AJ2420" s="54"/>
      <c r="AK2420" s="54"/>
    </row>
    <row r="2421" spans="7:37" s="1" customFormat="1" ht="13.9" customHeight="1" x14ac:dyDescent="0.2"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  <c r="S2421" s="58"/>
      <c r="T2421" s="58"/>
      <c r="U2421" s="58"/>
      <c r="V2421" s="58"/>
      <c r="W2421" s="58"/>
      <c r="X2421" s="58"/>
      <c r="Y2421" s="58"/>
      <c r="Z2421" s="58"/>
      <c r="AA2421" s="54"/>
      <c r="AB2421" s="54"/>
      <c r="AC2421" s="54"/>
      <c r="AD2421" s="54"/>
      <c r="AE2421" s="54"/>
      <c r="AF2421" s="54"/>
      <c r="AG2421" s="54"/>
      <c r="AH2421" s="54"/>
      <c r="AI2421" s="54"/>
      <c r="AJ2421" s="54"/>
      <c r="AK2421" s="54"/>
    </row>
    <row r="2422" spans="7:37" s="1" customFormat="1" ht="13.9" customHeight="1" x14ac:dyDescent="0.2"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  <c r="S2422" s="58"/>
      <c r="T2422" s="58"/>
      <c r="U2422" s="58"/>
      <c r="V2422" s="58"/>
      <c r="W2422" s="58"/>
      <c r="X2422" s="58"/>
      <c r="Y2422" s="58"/>
      <c r="Z2422" s="58"/>
      <c r="AA2422" s="54"/>
      <c r="AB2422" s="54"/>
      <c r="AC2422" s="54"/>
      <c r="AD2422" s="54"/>
      <c r="AE2422" s="54"/>
      <c r="AF2422" s="54"/>
      <c r="AG2422" s="54"/>
      <c r="AH2422" s="54"/>
      <c r="AI2422" s="54"/>
      <c r="AJ2422" s="54"/>
      <c r="AK2422" s="54"/>
    </row>
    <row r="2423" spans="7:37" s="1" customFormat="1" ht="13.9" customHeight="1" x14ac:dyDescent="0.2"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  <c r="S2423" s="58"/>
      <c r="T2423" s="58"/>
      <c r="U2423" s="58"/>
      <c r="V2423" s="58"/>
      <c r="W2423" s="58"/>
      <c r="X2423" s="58"/>
      <c r="Y2423" s="58"/>
      <c r="Z2423" s="58"/>
      <c r="AA2423" s="54"/>
      <c r="AB2423" s="54"/>
      <c r="AC2423" s="54"/>
      <c r="AD2423" s="54"/>
      <c r="AE2423" s="54"/>
      <c r="AF2423" s="54"/>
      <c r="AG2423" s="54"/>
      <c r="AH2423" s="54"/>
      <c r="AI2423" s="54"/>
      <c r="AJ2423" s="54"/>
      <c r="AK2423" s="54"/>
    </row>
    <row r="2424" spans="7:37" s="1" customFormat="1" ht="13.9" customHeight="1" x14ac:dyDescent="0.2"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  <c r="S2424" s="58"/>
      <c r="T2424" s="58"/>
      <c r="U2424" s="58"/>
      <c r="V2424" s="58"/>
      <c r="W2424" s="58"/>
      <c r="X2424" s="58"/>
      <c r="Y2424" s="58"/>
      <c r="Z2424" s="58"/>
      <c r="AA2424" s="54"/>
      <c r="AB2424" s="54"/>
      <c r="AC2424" s="54"/>
      <c r="AD2424" s="54"/>
      <c r="AE2424" s="54"/>
      <c r="AF2424" s="54"/>
      <c r="AG2424" s="54"/>
      <c r="AH2424" s="54"/>
      <c r="AI2424" s="54"/>
      <c r="AJ2424" s="54"/>
      <c r="AK2424" s="54"/>
    </row>
    <row r="2425" spans="7:37" s="1" customFormat="1" ht="13.9" customHeight="1" x14ac:dyDescent="0.2"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  <c r="S2425" s="58"/>
      <c r="T2425" s="58"/>
      <c r="U2425" s="58"/>
      <c r="V2425" s="58"/>
      <c r="W2425" s="58"/>
      <c r="X2425" s="58"/>
      <c r="Y2425" s="58"/>
      <c r="Z2425" s="58"/>
      <c r="AA2425" s="54"/>
      <c r="AB2425" s="54"/>
      <c r="AC2425" s="54"/>
      <c r="AD2425" s="54"/>
      <c r="AE2425" s="54"/>
      <c r="AF2425" s="54"/>
      <c r="AG2425" s="54"/>
      <c r="AH2425" s="54"/>
      <c r="AI2425" s="54"/>
      <c r="AJ2425" s="54"/>
      <c r="AK2425" s="54"/>
    </row>
    <row r="2426" spans="7:37" s="1" customFormat="1" ht="13.9" customHeight="1" x14ac:dyDescent="0.2"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  <c r="S2426" s="58"/>
      <c r="T2426" s="58"/>
      <c r="U2426" s="58"/>
      <c r="V2426" s="58"/>
      <c r="W2426" s="58"/>
      <c r="X2426" s="58"/>
      <c r="Y2426" s="58"/>
      <c r="Z2426" s="58"/>
      <c r="AA2426" s="54"/>
      <c r="AB2426" s="54"/>
      <c r="AC2426" s="54"/>
      <c r="AD2426" s="54"/>
      <c r="AE2426" s="54"/>
      <c r="AF2426" s="54"/>
      <c r="AG2426" s="54"/>
      <c r="AH2426" s="54"/>
      <c r="AI2426" s="54"/>
      <c r="AJ2426" s="54"/>
      <c r="AK2426" s="54"/>
    </row>
    <row r="2427" spans="7:37" s="1" customFormat="1" ht="13.9" customHeight="1" x14ac:dyDescent="0.2"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  <c r="S2427" s="58"/>
      <c r="T2427" s="58"/>
      <c r="U2427" s="58"/>
      <c r="V2427" s="58"/>
      <c r="W2427" s="58"/>
      <c r="X2427" s="58"/>
      <c r="Y2427" s="58"/>
      <c r="Z2427" s="58"/>
      <c r="AA2427" s="54"/>
      <c r="AB2427" s="54"/>
      <c r="AC2427" s="54"/>
      <c r="AD2427" s="54"/>
      <c r="AE2427" s="54"/>
      <c r="AF2427" s="54"/>
      <c r="AG2427" s="54"/>
      <c r="AH2427" s="54"/>
      <c r="AI2427" s="54"/>
      <c r="AJ2427" s="54"/>
      <c r="AK2427" s="54"/>
    </row>
    <row r="2428" spans="7:37" s="1" customFormat="1" ht="13.9" customHeight="1" x14ac:dyDescent="0.2"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  <c r="S2428" s="58"/>
      <c r="T2428" s="58"/>
      <c r="U2428" s="58"/>
      <c r="V2428" s="58"/>
      <c r="W2428" s="58"/>
      <c r="X2428" s="58"/>
      <c r="Y2428" s="58"/>
      <c r="Z2428" s="58"/>
      <c r="AA2428" s="54"/>
      <c r="AB2428" s="54"/>
      <c r="AC2428" s="54"/>
      <c r="AD2428" s="54"/>
      <c r="AE2428" s="54"/>
      <c r="AF2428" s="54"/>
      <c r="AG2428" s="54"/>
      <c r="AH2428" s="54"/>
      <c r="AI2428" s="54"/>
      <c r="AJ2428" s="54"/>
      <c r="AK2428" s="54"/>
    </row>
    <row r="2429" spans="7:37" s="1" customFormat="1" ht="13.9" customHeight="1" x14ac:dyDescent="0.2"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  <c r="S2429" s="58"/>
      <c r="T2429" s="58"/>
      <c r="U2429" s="58"/>
      <c r="V2429" s="58"/>
      <c r="W2429" s="58"/>
      <c r="X2429" s="58"/>
      <c r="Y2429" s="58"/>
      <c r="Z2429" s="58"/>
      <c r="AA2429" s="54"/>
      <c r="AB2429" s="54"/>
      <c r="AC2429" s="54"/>
      <c r="AD2429" s="54"/>
      <c r="AE2429" s="54"/>
      <c r="AF2429" s="54"/>
      <c r="AG2429" s="54"/>
      <c r="AH2429" s="54"/>
      <c r="AI2429" s="54"/>
      <c r="AJ2429" s="54"/>
      <c r="AK2429" s="54"/>
    </row>
    <row r="2430" spans="7:37" s="1" customFormat="1" ht="13.9" customHeight="1" x14ac:dyDescent="0.2"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  <c r="S2430" s="58"/>
      <c r="T2430" s="58"/>
      <c r="U2430" s="58"/>
      <c r="V2430" s="58"/>
      <c r="W2430" s="58"/>
      <c r="X2430" s="58"/>
      <c r="Y2430" s="58"/>
      <c r="Z2430" s="58"/>
      <c r="AA2430" s="54"/>
      <c r="AB2430" s="54"/>
      <c r="AC2430" s="54"/>
      <c r="AD2430" s="54"/>
      <c r="AE2430" s="54"/>
      <c r="AF2430" s="54"/>
      <c r="AG2430" s="54"/>
      <c r="AH2430" s="54"/>
      <c r="AI2430" s="54"/>
      <c r="AJ2430" s="54"/>
      <c r="AK2430" s="54"/>
    </row>
    <row r="2431" spans="7:37" s="1" customFormat="1" ht="13.9" customHeight="1" x14ac:dyDescent="0.2"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  <c r="S2431" s="58"/>
      <c r="T2431" s="58"/>
      <c r="U2431" s="58"/>
      <c r="V2431" s="58"/>
      <c r="W2431" s="58"/>
      <c r="X2431" s="58"/>
      <c r="Y2431" s="58"/>
      <c r="Z2431" s="58"/>
      <c r="AA2431" s="54"/>
      <c r="AB2431" s="54"/>
      <c r="AC2431" s="54"/>
      <c r="AD2431" s="54"/>
      <c r="AE2431" s="54"/>
      <c r="AF2431" s="54"/>
      <c r="AG2431" s="54"/>
      <c r="AH2431" s="54"/>
      <c r="AI2431" s="54"/>
      <c r="AJ2431" s="54"/>
      <c r="AK2431" s="54"/>
    </row>
    <row r="2432" spans="7:37" s="1" customFormat="1" ht="13.9" customHeight="1" x14ac:dyDescent="0.2"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  <c r="S2432" s="58"/>
      <c r="T2432" s="58"/>
      <c r="U2432" s="58"/>
      <c r="V2432" s="58"/>
      <c r="W2432" s="58"/>
      <c r="X2432" s="58"/>
      <c r="Y2432" s="58"/>
      <c r="Z2432" s="58"/>
      <c r="AA2432" s="54"/>
      <c r="AB2432" s="54"/>
      <c r="AC2432" s="54"/>
      <c r="AD2432" s="54"/>
      <c r="AE2432" s="54"/>
      <c r="AF2432" s="54"/>
      <c r="AG2432" s="54"/>
      <c r="AH2432" s="54"/>
      <c r="AI2432" s="54"/>
      <c r="AJ2432" s="54"/>
      <c r="AK2432" s="54"/>
    </row>
    <row r="2433" spans="7:37" s="1" customFormat="1" ht="13.9" customHeight="1" x14ac:dyDescent="0.2"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  <c r="S2433" s="58"/>
      <c r="T2433" s="58"/>
      <c r="U2433" s="58"/>
      <c r="V2433" s="58"/>
      <c r="W2433" s="58"/>
      <c r="X2433" s="58"/>
      <c r="Y2433" s="58"/>
      <c r="Z2433" s="58"/>
      <c r="AA2433" s="54"/>
      <c r="AB2433" s="54"/>
      <c r="AC2433" s="54"/>
      <c r="AD2433" s="54"/>
      <c r="AE2433" s="54"/>
      <c r="AF2433" s="54"/>
      <c r="AG2433" s="54"/>
      <c r="AH2433" s="54"/>
      <c r="AI2433" s="54"/>
      <c r="AJ2433" s="54"/>
      <c r="AK2433" s="54"/>
    </row>
    <row r="2434" spans="7:37" s="1" customFormat="1" ht="13.9" customHeight="1" x14ac:dyDescent="0.2"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  <c r="S2434" s="58"/>
      <c r="T2434" s="58"/>
      <c r="U2434" s="58"/>
      <c r="V2434" s="58"/>
      <c r="W2434" s="58"/>
      <c r="X2434" s="58"/>
      <c r="Y2434" s="58"/>
      <c r="Z2434" s="58"/>
      <c r="AA2434" s="54"/>
      <c r="AB2434" s="54"/>
      <c r="AC2434" s="54"/>
      <c r="AD2434" s="54"/>
      <c r="AE2434" s="54"/>
      <c r="AF2434" s="54"/>
      <c r="AG2434" s="54"/>
      <c r="AH2434" s="54"/>
      <c r="AI2434" s="54"/>
      <c r="AJ2434" s="54"/>
      <c r="AK2434" s="54"/>
    </row>
    <row r="2435" spans="7:37" s="1" customFormat="1" ht="13.9" customHeight="1" x14ac:dyDescent="0.2"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  <c r="S2435" s="58"/>
      <c r="T2435" s="58"/>
      <c r="U2435" s="58"/>
      <c r="V2435" s="58"/>
      <c r="W2435" s="58"/>
      <c r="X2435" s="58"/>
      <c r="Y2435" s="58"/>
      <c r="Z2435" s="58"/>
      <c r="AA2435" s="54"/>
      <c r="AB2435" s="54"/>
      <c r="AC2435" s="54"/>
      <c r="AD2435" s="54"/>
      <c r="AE2435" s="54"/>
      <c r="AF2435" s="54"/>
      <c r="AG2435" s="54"/>
      <c r="AH2435" s="54"/>
      <c r="AI2435" s="54"/>
      <c r="AJ2435" s="54"/>
      <c r="AK2435" s="54"/>
    </row>
    <row r="2436" spans="7:37" s="1" customFormat="1" ht="13.9" customHeight="1" x14ac:dyDescent="0.2"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  <c r="S2436" s="58"/>
      <c r="T2436" s="58"/>
      <c r="U2436" s="58"/>
      <c r="V2436" s="58"/>
      <c r="W2436" s="58"/>
      <c r="X2436" s="58"/>
      <c r="Y2436" s="58"/>
      <c r="Z2436" s="58"/>
      <c r="AA2436" s="54"/>
      <c r="AB2436" s="54"/>
      <c r="AC2436" s="54"/>
      <c r="AD2436" s="54"/>
      <c r="AE2436" s="54"/>
      <c r="AF2436" s="54"/>
      <c r="AG2436" s="54"/>
      <c r="AH2436" s="54"/>
      <c r="AI2436" s="54"/>
      <c r="AJ2436" s="54"/>
      <c r="AK2436" s="54"/>
    </row>
    <row r="2437" spans="7:37" s="1" customFormat="1" ht="13.9" customHeight="1" x14ac:dyDescent="0.2"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  <c r="S2437" s="58"/>
      <c r="T2437" s="58"/>
      <c r="U2437" s="58"/>
      <c r="V2437" s="58"/>
      <c r="W2437" s="58"/>
      <c r="X2437" s="58"/>
      <c r="Y2437" s="58"/>
      <c r="Z2437" s="58"/>
      <c r="AA2437" s="54"/>
      <c r="AB2437" s="54"/>
      <c r="AC2437" s="54"/>
      <c r="AD2437" s="54"/>
      <c r="AE2437" s="54"/>
      <c r="AF2437" s="54"/>
      <c r="AG2437" s="54"/>
      <c r="AH2437" s="54"/>
      <c r="AI2437" s="54"/>
      <c r="AJ2437" s="54"/>
      <c r="AK2437" s="54"/>
    </row>
    <row r="2438" spans="7:37" s="1" customFormat="1" ht="13.9" customHeight="1" x14ac:dyDescent="0.2"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  <c r="S2438" s="58"/>
      <c r="T2438" s="58"/>
      <c r="U2438" s="58"/>
      <c r="V2438" s="58"/>
      <c r="W2438" s="58"/>
      <c r="X2438" s="58"/>
      <c r="Y2438" s="58"/>
      <c r="Z2438" s="58"/>
      <c r="AA2438" s="54"/>
      <c r="AB2438" s="54"/>
      <c r="AC2438" s="54"/>
      <c r="AD2438" s="54"/>
      <c r="AE2438" s="54"/>
      <c r="AF2438" s="54"/>
      <c r="AG2438" s="54"/>
      <c r="AH2438" s="54"/>
      <c r="AI2438" s="54"/>
      <c r="AJ2438" s="54"/>
      <c r="AK2438" s="54"/>
    </row>
    <row r="2439" spans="7:37" s="1" customFormat="1" ht="13.9" customHeight="1" x14ac:dyDescent="0.2"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  <c r="S2439" s="58"/>
      <c r="T2439" s="58"/>
      <c r="U2439" s="58"/>
      <c r="V2439" s="58"/>
      <c r="W2439" s="58"/>
      <c r="X2439" s="58"/>
      <c r="Y2439" s="58"/>
      <c r="Z2439" s="58"/>
      <c r="AA2439" s="54"/>
      <c r="AB2439" s="54"/>
      <c r="AC2439" s="54"/>
      <c r="AD2439" s="54"/>
      <c r="AE2439" s="54"/>
      <c r="AF2439" s="54"/>
      <c r="AG2439" s="54"/>
      <c r="AH2439" s="54"/>
      <c r="AI2439" s="54"/>
      <c r="AJ2439" s="54"/>
      <c r="AK2439" s="54"/>
    </row>
    <row r="2440" spans="7:37" s="1" customFormat="1" ht="13.9" customHeight="1" x14ac:dyDescent="0.2"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  <c r="S2440" s="58"/>
      <c r="T2440" s="58"/>
      <c r="U2440" s="58"/>
      <c r="V2440" s="58"/>
      <c r="W2440" s="58"/>
      <c r="X2440" s="58"/>
      <c r="Y2440" s="58"/>
      <c r="Z2440" s="58"/>
      <c r="AA2440" s="54"/>
      <c r="AB2440" s="54"/>
      <c r="AC2440" s="54"/>
      <c r="AD2440" s="54"/>
      <c r="AE2440" s="54"/>
      <c r="AF2440" s="54"/>
      <c r="AG2440" s="54"/>
      <c r="AH2440" s="54"/>
      <c r="AI2440" s="54"/>
      <c r="AJ2440" s="54"/>
      <c r="AK2440" s="54"/>
    </row>
    <row r="2441" spans="7:37" s="1" customFormat="1" ht="13.9" customHeight="1" x14ac:dyDescent="0.2"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  <c r="S2441" s="58"/>
      <c r="T2441" s="58"/>
      <c r="U2441" s="58"/>
      <c r="V2441" s="58"/>
      <c r="W2441" s="58"/>
      <c r="X2441" s="58"/>
      <c r="Y2441" s="58"/>
      <c r="Z2441" s="58"/>
      <c r="AA2441" s="54"/>
      <c r="AB2441" s="54"/>
      <c r="AC2441" s="54"/>
      <c r="AD2441" s="54"/>
      <c r="AE2441" s="54"/>
      <c r="AF2441" s="54"/>
      <c r="AG2441" s="54"/>
      <c r="AH2441" s="54"/>
      <c r="AI2441" s="54"/>
      <c r="AJ2441" s="54"/>
      <c r="AK2441" s="54"/>
    </row>
    <row r="2442" spans="7:37" s="1" customFormat="1" ht="13.9" customHeight="1" x14ac:dyDescent="0.2"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  <c r="S2442" s="58"/>
      <c r="T2442" s="58"/>
      <c r="U2442" s="58"/>
      <c r="V2442" s="58"/>
      <c r="W2442" s="58"/>
      <c r="X2442" s="58"/>
      <c r="Y2442" s="58"/>
      <c r="Z2442" s="58"/>
      <c r="AA2442" s="54"/>
      <c r="AB2442" s="54"/>
      <c r="AC2442" s="54"/>
      <c r="AD2442" s="54"/>
      <c r="AE2442" s="54"/>
      <c r="AF2442" s="54"/>
      <c r="AG2442" s="54"/>
      <c r="AH2442" s="54"/>
      <c r="AI2442" s="54"/>
      <c r="AJ2442" s="54"/>
      <c r="AK2442" s="54"/>
    </row>
    <row r="2443" spans="7:37" s="1" customFormat="1" ht="13.9" customHeight="1" x14ac:dyDescent="0.2"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  <c r="S2443" s="58"/>
      <c r="T2443" s="58"/>
      <c r="U2443" s="58"/>
      <c r="V2443" s="58"/>
      <c r="W2443" s="58"/>
      <c r="X2443" s="58"/>
      <c r="Y2443" s="58"/>
      <c r="Z2443" s="58"/>
      <c r="AA2443" s="54"/>
      <c r="AB2443" s="54"/>
      <c r="AC2443" s="54"/>
      <c r="AD2443" s="54"/>
      <c r="AE2443" s="54"/>
      <c r="AF2443" s="54"/>
      <c r="AG2443" s="54"/>
      <c r="AH2443" s="54"/>
      <c r="AI2443" s="54"/>
      <c r="AJ2443" s="54"/>
      <c r="AK2443" s="54"/>
    </row>
    <row r="2444" spans="7:37" s="1" customFormat="1" ht="13.9" customHeight="1" x14ac:dyDescent="0.2"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  <c r="S2444" s="58"/>
      <c r="T2444" s="58"/>
      <c r="U2444" s="58"/>
      <c r="V2444" s="58"/>
      <c r="W2444" s="58"/>
      <c r="X2444" s="58"/>
      <c r="Y2444" s="58"/>
      <c r="Z2444" s="58"/>
      <c r="AA2444" s="54"/>
      <c r="AB2444" s="54"/>
      <c r="AC2444" s="54"/>
      <c r="AD2444" s="54"/>
      <c r="AE2444" s="54"/>
      <c r="AF2444" s="54"/>
      <c r="AG2444" s="54"/>
      <c r="AH2444" s="54"/>
      <c r="AI2444" s="54"/>
      <c r="AJ2444" s="54"/>
      <c r="AK2444" s="54"/>
    </row>
    <row r="2445" spans="7:37" s="1" customFormat="1" ht="13.9" customHeight="1" x14ac:dyDescent="0.2"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  <c r="S2445" s="58"/>
      <c r="T2445" s="58"/>
      <c r="U2445" s="58"/>
      <c r="V2445" s="58"/>
      <c r="W2445" s="58"/>
      <c r="X2445" s="58"/>
      <c r="Y2445" s="58"/>
      <c r="Z2445" s="58"/>
      <c r="AA2445" s="54"/>
      <c r="AB2445" s="54"/>
      <c r="AC2445" s="54"/>
      <c r="AD2445" s="54"/>
      <c r="AE2445" s="54"/>
      <c r="AF2445" s="54"/>
      <c r="AG2445" s="54"/>
      <c r="AH2445" s="54"/>
      <c r="AI2445" s="54"/>
      <c r="AJ2445" s="54"/>
      <c r="AK2445" s="54"/>
    </row>
    <row r="2446" spans="7:37" s="1" customFormat="1" ht="13.9" customHeight="1" x14ac:dyDescent="0.2"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  <c r="S2446" s="58"/>
      <c r="T2446" s="58"/>
      <c r="U2446" s="58"/>
      <c r="V2446" s="58"/>
      <c r="W2446" s="58"/>
      <c r="X2446" s="58"/>
      <c r="Y2446" s="58"/>
      <c r="Z2446" s="58"/>
      <c r="AA2446" s="54"/>
      <c r="AB2446" s="54"/>
      <c r="AC2446" s="54"/>
      <c r="AD2446" s="54"/>
      <c r="AE2446" s="54"/>
      <c r="AF2446" s="54"/>
      <c r="AG2446" s="54"/>
      <c r="AH2446" s="54"/>
      <c r="AI2446" s="54"/>
      <c r="AJ2446" s="54"/>
      <c r="AK2446" s="54"/>
    </row>
    <row r="2447" spans="7:37" s="1" customFormat="1" ht="13.9" customHeight="1" x14ac:dyDescent="0.2"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  <c r="S2447" s="58"/>
      <c r="T2447" s="58"/>
      <c r="U2447" s="58"/>
      <c r="V2447" s="58"/>
      <c r="W2447" s="58"/>
      <c r="X2447" s="58"/>
      <c r="Y2447" s="58"/>
      <c r="Z2447" s="58"/>
      <c r="AA2447" s="54"/>
      <c r="AB2447" s="54"/>
      <c r="AC2447" s="54"/>
      <c r="AD2447" s="54"/>
      <c r="AE2447" s="54"/>
      <c r="AF2447" s="54"/>
      <c r="AG2447" s="54"/>
      <c r="AH2447" s="54"/>
      <c r="AI2447" s="54"/>
      <c r="AJ2447" s="54"/>
      <c r="AK2447" s="54"/>
    </row>
    <row r="2448" spans="7:37" s="1" customFormat="1" ht="13.9" customHeight="1" x14ac:dyDescent="0.2"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  <c r="S2448" s="58"/>
      <c r="T2448" s="58"/>
      <c r="U2448" s="58"/>
      <c r="V2448" s="58"/>
      <c r="W2448" s="58"/>
      <c r="X2448" s="58"/>
      <c r="Y2448" s="58"/>
      <c r="Z2448" s="58"/>
      <c r="AA2448" s="54"/>
      <c r="AB2448" s="54"/>
      <c r="AC2448" s="54"/>
      <c r="AD2448" s="54"/>
      <c r="AE2448" s="54"/>
      <c r="AF2448" s="54"/>
      <c r="AG2448" s="54"/>
      <c r="AH2448" s="54"/>
      <c r="AI2448" s="54"/>
      <c r="AJ2448" s="54"/>
      <c r="AK2448" s="54"/>
    </row>
    <row r="2449" spans="7:37" s="1" customFormat="1" ht="13.9" customHeight="1" x14ac:dyDescent="0.2"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  <c r="S2449" s="58"/>
      <c r="T2449" s="58"/>
      <c r="U2449" s="58"/>
      <c r="V2449" s="58"/>
      <c r="W2449" s="58"/>
      <c r="X2449" s="58"/>
      <c r="Y2449" s="58"/>
      <c r="Z2449" s="58"/>
      <c r="AA2449" s="54"/>
      <c r="AB2449" s="54"/>
      <c r="AC2449" s="54"/>
      <c r="AD2449" s="54"/>
      <c r="AE2449" s="54"/>
      <c r="AF2449" s="54"/>
      <c r="AG2449" s="54"/>
      <c r="AH2449" s="54"/>
      <c r="AI2449" s="54"/>
      <c r="AJ2449" s="54"/>
      <c r="AK2449" s="54"/>
    </row>
    <row r="2450" spans="7:37" s="1" customFormat="1" ht="13.9" customHeight="1" x14ac:dyDescent="0.2"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  <c r="S2450" s="58"/>
      <c r="T2450" s="58"/>
      <c r="U2450" s="58"/>
      <c r="V2450" s="58"/>
      <c r="W2450" s="58"/>
      <c r="X2450" s="58"/>
      <c r="Y2450" s="58"/>
      <c r="Z2450" s="58"/>
      <c r="AA2450" s="54"/>
      <c r="AB2450" s="54"/>
      <c r="AC2450" s="54"/>
      <c r="AD2450" s="54"/>
      <c r="AE2450" s="54"/>
      <c r="AF2450" s="54"/>
      <c r="AG2450" s="54"/>
      <c r="AH2450" s="54"/>
      <c r="AI2450" s="54"/>
      <c r="AJ2450" s="54"/>
      <c r="AK2450" s="54"/>
    </row>
    <row r="2451" spans="7:37" s="1" customFormat="1" ht="13.9" customHeight="1" x14ac:dyDescent="0.2"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  <c r="S2451" s="58"/>
      <c r="T2451" s="58"/>
      <c r="U2451" s="58"/>
      <c r="V2451" s="58"/>
      <c r="W2451" s="58"/>
      <c r="X2451" s="58"/>
      <c r="Y2451" s="58"/>
      <c r="Z2451" s="58"/>
      <c r="AA2451" s="54"/>
      <c r="AB2451" s="54"/>
      <c r="AC2451" s="54"/>
      <c r="AD2451" s="54"/>
      <c r="AE2451" s="54"/>
      <c r="AF2451" s="54"/>
      <c r="AG2451" s="54"/>
      <c r="AH2451" s="54"/>
      <c r="AI2451" s="54"/>
      <c r="AJ2451" s="54"/>
      <c r="AK2451" s="54"/>
    </row>
    <row r="2452" spans="7:37" s="1" customFormat="1" ht="13.9" customHeight="1" x14ac:dyDescent="0.2"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  <c r="S2452" s="58"/>
      <c r="T2452" s="58"/>
      <c r="U2452" s="58"/>
      <c r="V2452" s="58"/>
      <c r="W2452" s="58"/>
      <c r="X2452" s="58"/>
      <c r="Y2452" s="58"/>
      <c r="Z2452" s="58"/>
      <c r="AA2452" s="54"/>
      <c r="AB2452" s="54"/>
      <c r="AC2452" s="54"/>
      <c r="AD2452" s="54"/>
      <c r="AE2452" s="54"/>
      <c r="AF2452" s="54"/>
      <c r="AG2452" s="54"/>
      <c r="AH2452" s="54"/>
      <c r="AI2452" s="54"/>
      <c r="AJ2452" s="54"/>
      <c r="AK2452" s="54"/>
    </row>
    <row r="2453" spans="7:37" s="1" customFormat="1" ht="13.9" customHeight="1" x14ac:dyDescent="0.2"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  <c r="S2453" s="58"/>
      <c r="T2453" s="58"/>
      <c r="U2453" s="58"/>
      <c r="V2453" s="58"/>
      <c r="W2453" s="58"/>
      <c r="X2453" s="58"/>
      <c r="Y2453" s="58"/>
      <c r="Z2453" s="58"/>
      <c r="AA2453" s="54"/>
      <c r="AB2453" s="54"/>
      <c r="AC2453" s="54"/>
      <c r="AD2453" s="54"/>
      <c r="AE2453" s="54"/>
      <c r="AF2453" s="54"/>
      <c r="AG2453" s="54"/>
      <c r="AH2453" s="54"/>
      <c r="AI2453" s="54"/>
      <c r="AJ2453" s="54"/>
      <c r="AK2453" s="54"/>
    </row>
    <row r="2454" spans="7:37" s="1" customFormat="1" ht="13.9" customHeight="1" x14ac:dyDescent="0.2"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  <c r="S2454" s="58"/>
      <c r="T2454" s="58"/>
      <c r="U2454" s="58"/>
      <c r="V2454" s="58"/>
      <c r="W2454" s="58"/>
      <c r="X2454" s="58"/>
      <c r="Y2454" s="58"/>
      <c r="Z2454" s="58"/>
      <c r="AA2454" s="54"/>
      <c r="AB2454" s="54"/>
      <c r="AC2454" s="54"/>
      <c r="AD2454" s="54"/>
      <c r="AE2454" s="54"/>
      <c r="AF2454" s="54"/>
      <c r="AG2454" s="54"/>
      <c r="AH2454" s="54"/>
      <c r="AI2454" s="54"/>
      <c r="AJ2454" s="54"/>
      <c r="AK2454" s="54"/>
    </row>
    <row r="2455" spans="7:37" s="1" customFormat="1" ht="13.9" customHeight="1" x14ac:dyDescent="0.2"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  <c r="S2455" s="58"/>
      <c r="T2455" s="58"/>
      <c r="U2455" s="58"/>
      <c r="V2455" s="58"/>
      <c r="W2455" s="58"/>
      <c r="X2455" s="58"/>
      <c r="Y2455" s="58"/>
      <c r="Z2455" s="58"/>
      <c r="AA2455" s="54"/>
      <c r="AB2455" s="54"/>
      <c r="AC2455" s="54"/>
      <c r="AD2455" s="54"/>
      <c r="AE2455" s="54"/>
      <c r="AF2455" s="54"/>
      <c r="AG2455" s="54"/>
      <c r="AH2455" s="54"/>
      <c r="AI2455" s="54"/>
      <c r="AJ2455" s="54"/>
      <c r="AK2455" s="54"/>
    </row>
    <row r="2456" spans="7:37" s="1" customFormat="1" ht="13.9" customHeight="1" x14ac:dyDescent="0.2"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  <c r="S2456" s="58"/>
      <c r="T2456" s="58"/>
      <c r="U2456" s="58"/>
      <c r="V2456" s="58"/>
      <c r="W2456" s="58"/>
      <c r="X2456" s="58"/>
      <c r="Y2456" s="58"/>
      <c r="Z2456" s="58"/>
      <c r="AA2456" s="54"/>
      <c r="AB2456" s="54"/>
      <c r="AC2456" s="54"/>
      <c r="AD2456" s="54"/>
      <c r="AE2456" s="54"/>
      <c r="AF2456" s="54"/>
      <c r="AG2456" s="54"/>
      <c r="AH2456" s="54"/>
      <c r="AI2456" s="54"/>
      <c r="AJ2456" s="54"/>
      <c r="AK2456" s="54"/>
    </row>
    <row r="2457" spans="7:37" s="1" customFormat="1" ht="13.9" customHeight="1" x14ac:dyDescent="0.2"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  <c r="S2457" s="58"/>
      <c r="T2457" s="58"/>
      <c r="U2457" s="58"/>
      <c r="V2457" s="58"/>
      <c r="W2457" s="58"/>
      <c r="X2457" s="58"/>
      <c r="Y2457" s="58"/>
      <c r="Z2457" s="58"/>
      <c r="AA2457" s="54"/>
      <c r="AB2457" s="54"/>
      <c r="AC2457" s="54"/>
      <c r="AD2457" s="54"/>
      <c r="AE2457" s="54"/>
      <c r="AF2457" s="54"/>
      <c r="AG2457" s="54"/>
      <c r="AH2457" s="54"/>
      <c r="AI2457" s="54"/>
      <c r="AJ2457" s="54"/>
      <c r="AK2457" s="54"/>
    </row>
    <row r="2458" spans="7:37" s="1" customFormat="1" ht="13.9" customHeight="1" x14ac:dyDescent="0.2"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  <c r="S2458" s="58"/>
      <c r="T2458" s="58"/>
      <c r="U2458" s="58"/>
      <c r="V2458" s="58"/>
      <c r="W2458" s="58"/>
      <c r="X2458" s="58"/>
      <c r="Y2458" s="58"/>
      <c r="Z2458" s="58"/>
      <c r="AA2458" s="54"/>
      <c r="AB2458" s="54"/>
      <c r="AC2458" s="54"/>
      <c r="AD2458" s="54"/>
      <c r="AE2458" s="54"/>
      <c r="AF2458" s="54"/>
      <c r="AG2458" s="54"/>
      <c r="AH2458" s="54"/>
      <c r="AI2458" s="54"/>
      <c r="AJ2458" s="54"/>
      <c r="AK2458" s="54"/>
    </row>
    <row r="2459" spans="7:37" s="1" customFormat="1" ht="13.9" customHeight="1" x14ac:dyDescent="0.2"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  <c r="S2459" s="58"/>
      <c r="T2459" s="58"/>
      <c r="U2459" s="58"/>
      <c r="V2459" s="58"/>
      <c r="W2459" s="58"/>
      <c r="X2459" s="58"/>
      <c r="Y2459" s="58"/>
      <c r="Z2459" s="58"/>
      <c r="AA2459" s="54"/>
      <c r="AB2459" s="54"/>
      <c r="AC2459" s="54"/>
      <c r="AD2459" s="54"/>
      <c r="AE2459" s="54"/>
      <c r="AF2459" s="54"/>
      <c r="AG2459" s="54"/>
      <c r="AH2459" s="54"/>
      <c r="AI2459" s="54"/>
      <c r="AJ2459" s="54"/>
      <c r="AK2459" s="54"/>
    </row>
    <row r="2460" spans="7:37" s="1" customFormat="1" ht="13.9" customHeight="1" x14ac:dyDescent="0.2"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  <c r="S2460" s="58"/>
      <c r="T2460" s="58"/>
      <c r="U2460" s="58"/>
      <c r="V2460" s="58"/>
      <c r="W2460" s="58"/>
      <c r="X2460" s="58"/>
      <c r="Y2460" s="58"/>
      <c r="Z2460" s="58"/>
      <c r="AA2460" s="54"/>
      <c r="AB2460" s="54"/>
      <c r="AC2460" s="54"/>
      <c r="AD2460" s="54"/>
      <c r="AE2460" s="54"/>
      <c r="AF2460" s="54"/>
      <c r="AG2460" s="54"/>
      <c r="AH2460" s="54"/>
      <c r="AI2460" s="54"/>
      <c r="AJ2460" s="54"/>
      <c r="AK2460" s="54"/>
    </row>
    <row r="2461" spans="7:37" s="1" customFormat="1" ht="13.9" customHeight="1" x14ac:dyDescent="0.2"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  <c r="S2461" s="58"/>
      <c r="T2461" s="58"/>
      <c r="U2461" s="58"/>
      <c r="V2461" s="58"/>
      <c r="W2461" s="58"/>
      <c r="X2461" s="58"/>
      <c r="Y2461" s="58"/>
      <c r="Z2461" s="58"/>
      <c r="AA2461" s="54"/>
      <c r="AB2461" s="54"/>
      <c r="AC2461" s="54"/>
      <c r="AD2461" s="54"/>
      <c r="AE2461" s="54"/>
      <c r="AF2461" s="54"/>
      <c r="AG2461" s="54"/>
      <c r="AH2461" s="54"/>
      <c r="AI2461" s="54"/>
      <c r="AJ2461" s="54"/>
      <c r="AK2461" s="54"/>
    </row>
    <row r="2462" spans="7:37" s="1" customFormat="1" ht="13.9" customHeight="1" x14ac:dyDescent="0.2"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  <c r="S2462" s="58"/>
      <c r="T2462" s="58"/>
      <c r="U2462" s="58"/>
      <c r="V2462" s="58"/>
      <c r="W2462" s="58"/>
      <c r="X2462" s="58"/>
      <c r="Y2462" s="58"/>
      <c r="Z2462" s="58"/>
      <c r="AA2462" s="54"/>
      <c r="AB2462" s="54"/>
      <c r="AC2462" s="54"/>
      <c r="AD2462" s="54"/>
      <c r="AE2462" s="54"/>
      <c r="AF2462" s="54"/>
      <c r="AG2462" s="54"/>
      <c r="AH2462" s="54"/>
      <c r="AI2462" s="54"/>
      <c r="AJ2462" s="54"/>
      <c r="AK2462" s="54"/>
    </row>
    <row r="2463" spans="7:37" s="1" customFormat="1" ht="13.9" customHeight="1" x14ac:dyDescent="0.2"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  <c r="S2463" s="58"/>
      <c r="T2463" s="58"/>
      <c r="U2463" s="58"/>
      <c r="V2463" s="58"/>
      <c r="W2463" s="58"/>
      <c r="X2463" s="58"/>
      <c r="Y2463" s="58"/>
      <c r="Z2463" s="58"/>
      <c r="AA2463" s="54"/>
      <c r="AB2463" s="54"/>
      <c r="AC2463" s="54"/>
      <c r="AD2463" s="54"/>
      <c r="AE2463" s="54"/>
      <c r="AF2463" s="54"/>
      <c r="AG2463" s="54"/>
      <c r="AH2463" s="54"/>
      <c r="AI2463" s="54"/>
      <c r="AJ2463" s="54"/>
      <c r="AK2463" s="54"/>
    </row>
    <row r="2464" spans="7:37" s="1" customFormat="1" ht="13.9" customHeight="1" x14ac:dyDescent="0.2"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  <c r="S2464" s="58"/>
      <c r="T2464" s="58"/>
      <c r="U2464" s="58"/>
      <c r="V2464" s="58"/>
      <c r="W2464" s="58"/>
      <c r="X2464" s="58"/>
      <c r="Y2464" s="58"/>
      <c r="Z2464" s="58"/>
      <c r="AA2464" s="54"/>
      <c r="AB2464" s="54"/>
      <c r="AC2464" s="54"/>
      <c r="AD2464" s="54"/>
      <c r="AE2464" s="54"/>
      <c r="AF2464" s="54"/>
      <c r="AG2464" s="54"/>
      <c r="AH2464" s="54"/>
      <c r="AI2464" s="54"/>
      <c r="AJ2464" s="54"/>
      <c r="AK2464" s="54"/>
    </row>
    <row r="2465" spans="7:37" s="1" customFormat="1" ht="13.9" customHeight="1" x14ac:dyDescent="0.2"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  <c r="S2465" s="58"/>
      <c r="T2465" s="58"/>
      <c r="U2465" s="58"/>
      <c r="V2465" s="58"/>
      <c r="W2465" s="58"/>
      <c r="X2465" s="58"/>
      <c r="Y2465" s="58"/>
      <c r="Z2465" s="58"/>
      <c r="AA2465" s="54"/>
      <c r="AB2465" s="54"/>
      <c r="AC2465" s="54"/>
      <c r="AD2465" s="54"/>
      <c r="AE2465" s="54"/>
      <c r="AF2465" s="54"/>
      <c r="AG2465" s="54"/>
      <c r="AH2465" s="54"/>
      <c r="AI2465" s="54"/>
      <c r="AJ2465" s="54"/>
      <c r="AK2465" s="54"/>
    </row>
    <row r="2466" spans="7:37" s="1" customFormat="1" ht="13.9" customHeight="1" x14ac:dyDescent="0.2"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  <c r="S2466" s="58"/>
      <c r="T2466" s="58"/>
      <c r="U2466" s="58"/>
      <c r="V2466" s="58"/>
      <c r="W2466" s="58"/>
      <c r="X2466" s="58"/>
      <c r="Y2466" s="58"/>
      <c r="Z2466" s="58"/>
      <c r="AA2466" s="54"/>
      <c r="AB2466" s="54"/>
      <c r="AC2466" s="54"/>
      <c r="AD2466" s="54"/>
      <c r="AE2466" s="54"/>
      <c r="AF2466" s="54"/>
      <c r="AG2466" s="54"/>
      <c r="AH2466" s="54"/>
      <c r="AI2466" s="54"/>
      <c r="AJ2466" s="54"/>
      <c r="AK2466" s="54"/>
    </row>
    <row r="2467" spans="7:37" s="1" customFormat="1" ht="13.9" customHeight="1" x14ac:dyDescent="0.2"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  <c r="S2467" s="58"/>
      <c r="T2467" s="58"/>
      <c r="U2467" s="58"/>
      <c r="V2467" s="58"/>
      <c r="W2467" s="58"/>
      <c r="X2467" s="58"/>
      <c r="Y2467" s="58"/>
      <c r="Z2467" s="58"/>
      <c r="AA2467" s="54"/>
      <c r="AB2467" s="54"/>
      <c r="AC2467" s="54"/>
      <c r="AD2467" s="54"/>
      <c r="AE2467" s="54"/>
      <c r="AF2467" s="54"/>
      <c r="AG2467" s="54"/>
      <c r="AH2467" s="54"/>
      <c r="AI2467" s="54"/>
      <c r="AJ2467" s="54"/>
      <c r="AK2467" s="54"/>
    </row>
    <row r="2468" spans="7:37" s="1" customFormat="1" ht="13.9" customHeight="1" x14ac:dyDescent="0.2"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  <c r="S2468" s="58"/>
      <c r="T2468" s="58"/>
      <c r="U2468" s="58"/>
      <c r="V2468" s="58"/>
      <c r="W2468" s="58"/>
      <c r="X2468" s="58"/>
      <c r="Y2468" s="58"/>
      <c r="Z2468" s="58"/>
      <c r="AA2468" s="54"/>
      <c r="AB2468" s="54"/>
      <c r="AC2468" s="54"/>
      <c r="AD2468" s="54"/>
      <c r="AE2468" s="54"/>
      <c r="AF2468" s="54"/>
      <c r="AG2468" s="54"/>
      <c r="AH2468" s="54"/>
      <c r="AI2468" s="54"/>
      <c r="AJ2468" s="54"/>
      <c r="AK2468" s="54"/>
    </row>
    <row r="2469" spans="7:37" s="1" customFormat="1" ht="13.9" customHeight="1" x14ac:dyDescent="0.2"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  <c r="S2469" s="58"/>
      <c r="T2469" s="58"/>
      <c r="U2469" s="58"/>
      <c r="V2469" s="58"/>
      <c r="W2469" s="58"/>
      <c r="X2469" s="58"/>
      <c r="Y2469" s="58"/>
      <c r="Z2469" s="58"/>
      <c r="AA2469" s="54"/>
      <c r="AB2469" s="54"/>
      <c r="AC2469" s="54"/>
      <c r="AD2469" s="54"/>
      <c r="AE2469" s="54"/>
      <c r="AF2469" s="54"/>
      <c r="AG2469" s="54"/>
      <c r="AH2469" s="54"/>
      <c r="AI2469" s="54"/>
      <c r="AJ2469" s="54"/>
      <c r="AK2469" s="54"/>
    </row>
    <row r="2470" spans="7:37" s="1" customFormat="1" ht="13.9" customHeight="1" x14ac:dyDescent="0.2"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  <c r="S2470" s="58"/>
      <c r="T2470" s="58"/>
      <c r="U2470" s="58"/>
      <c r="V2470" s="58"/>
      <c r="W2470" s="58"/>
      <c r="X2470" s="58"/>
      <c r="Y2470" s="58"/>
      <c r="Z2470" s="58"/>
      <c r="AA2470" s="54"/>
      <c r="AB2470" s="54"/>
      <c r="AC2470" s="54"/>
      <c r="AD2470" s="54"/>
      <c r="AE2470" s="54"/>
      <c r="AF2470" s="54"/>
      <c r="AG2470" s="54"/>
      <c r="AH2470" s="54"/>
      <c r="AI2470" s="54"/>
      <c r="AJ2470" s="54"/>
      <c r="AK2470" s="54"/>
    </row>
    <row r="2471" spans="7:37" s="1" customFormat="1" ht="13.9" customHeight="1" x14ac:dyDescent="0.2"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  <c r="S2471" s="58"/>
      <c r="T2471" s="58"/>
      <c r="U2471" s="58"/>
      <c r="V2471" s="58"/>
      <c r="W2471" s="58"/>
      <c r="X2471" s="58"/>
      <c r="Y2471" s="58"/>
      <c r="Z2471" s="58"/>
      <c r="AA2471" s="54"/>
      <c r="AB2471" s="54"/>
      <c r="AC2471" s="54"/>
      <c r="AD2471" s="54"/>
      <c r="AE2471" s="54"/>
      <c r="AF2471" s="54"/>
      <c r="AG2471" s="54"/>
      <c r="AH2471" s="54"/>
      <c r="AI2471" s="54"/>
      <c r="AJ2471" s="54"/>
      <c r="AK2471" s="54"/>
    </row>
    <row r="2472" spans="7:37" s="1" customFormat="1" ht="13.9" customHeight="1" x14ac:dyDescent="0.2"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  <c r="S2472" s="58"/>
      <c r="T2472" s="58"/>
      <c r="U2472" s="58"/>
      <c r="V2472" s="58"/>
      <c r="W2472" s="58"/>
      <c r="X2472" s="58"/>
      <c r="Y2472" s="58"/>
      <c r="Z2472" s="58"/>
      <c r="AA2472" s="54"/>
      <c r="AB2472" s="54"/>
      <c r="AC2472" s="54"/>
      <c r="AD2472" s="54"/>
      <c r="AE2472" s="54"/>
      <c r="AF2472" s="54"/>
      <c r="AG2472" s="54"/>
      <c r="AH2472" s="54"/>
      <c r="AI2472" s="54"/>
      <c r="AJ2472" s="54"/>
      <c r="AK2472" s="54"/>
    </row>
    <row r="2473" spans="7:37" s="1" customFormat="1" ht="13.9" customHeight="1" x14ac:dyDescent="0.2"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  <c r="S2473" s="58"/>
      <c r="T2473" s="58"/>
      <c r="U2473" s="58"/>
      <c r="V2473" s="58"/>
      <c r="W2473" s="58"/>
      <c r="X2473" s="58"/>
      <c r="Y2473" s="58"/>
      <c r="Z2473" s="58"/>
      <c r="AA2473" s="54"/>
      <c r="AB2473" s="54"/>
      <c r="AC2473" s="54"/>
      <c r="AD2473" s="54"/>
      <c r="AE2473" s="54"/>
      <c r="AF2473" s="54"/>
      <c r="AG2473" s="54"/>
      <c r="AH2473" s="54"/>
      <c r="AI2473" s="54"/>
      <c r="AJ2473" s="54"/>
      <c r="AK2473" s="54"/>
    </row>
    <row r="2474" spans="7:37" s="1" customFormat="1" ht="13.9" customHeight="1" x14ac:dyDescent="0.2"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  <c r="S2474" s="58"/>
      <c r="T2474" s="58"/>
      <c r="U2474" s="58"/>
      <c r="V2474" s="58"/>
      <c r="W2474" s="58"/>
      <c r="X2474" s="58"/>
      <c r="Y2474" s="58"/>
      <c r="Z2474" s="58"/>
      <c r="AA2474" s="54"/>
      <c r="AB2474" s="54"/>
      <c r="AC2474" s="54"/>
      <c r="AD2474" s="54"/>
      <c r="AE2474" s="54"/>
      <c r="AF2474" s="54"/>
      <c r="AG2474" s="54"/>
      <c r="AH2474" s="54"/>
      <c r="AI2474" s="54"/>
      <c r="AJ2474" s="54"/>
      <c r="AK2474" s="54"/>
    </row>
    <row r="2475" spans="7:37" s="1" customFormat="1" ht="13.9" customHeight="1" x14ac:dyDescent="0.2"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  <c r="S2475" s="58"/>
      <c r="T2475" s="58"/>
      <c r="U2475" s="58"/>
      <c r="V2475" s="58"/>
      <c r="W2475" s="58"/>
      <c r="X2475" s="58"/>
      <c r="Y2475" s="58"/>
      <c r="Z2475" s="58"/>
      <c r="AA2475" s="54"/>
      <c r="AB2475" s="54"/>
      <c r="AC2475" s="54"/>
      <c r="AD2475" s="54"/>
      <c r="AE2475" s="54"/>
      <c r="AF2475" s="54"/>
      <c r="AG2475" s="54"/>
      <c r="AH2475" s="54"/>
      <c r="AI2475" s="54"/>
      <c r="AJ2475" s="54"/>
      <c r="AK2475" s="54"/>
    </row>
    <row r="2476" spans="7:37" s="1" customFormat="1" ht="13.9" customHeight="1" x14ac:dyDescent="0.2"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  <c r="S2476" s="58"/>
      <c r="T2476" s="58"/>
      <c r="U2476" s="58"/>
      <c r="V2476" s="58"/>
      <c r="W2476" s="58"/>
      <c r="X2476" s="58"/>
      <c r="Y2476" s="58"/>
      <c r="Z2476" s="58"/>
      <c r="AA2476" s="54"/>
      <c r="AB2476" s="54"/>
      <c r="AC2476" s="54"/>
      <c r="AD2476" s="54"/>
      <c r="AE2476" s="54"/>
      <c r="AF2476" s="54"/>
      <c r="AG2476" s="54"/>
      <c r="AH2476" s="54"/>
      <c r="AI2476" s="54"/>
      <c r="AJ2476" s="54"/>
      <c r="AK2476" s="54"/>
    </row>
    <row r="2477" spans="7:37" s="1" customFormat="1" ht="13.9" customHeight="1" x14ac:dyDescent="0.2"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  <c r="S2477" s="58"/>
      <c r="T2477" s="58"/>
      <c r="U2477" s="58"/>
      <c r="V2477" s="58"/>
      <c r="W2477" s="58"/>
      <c r="X2477" s="58"/>
      <c r="Y2477" s="58"/>
      <c r="Z2477" s="58"/>
      <c r="AA2477" s="54"/>
      <c r="AB2477" s="54"/>
      <c r="AC2477" s="54"/>
      <c r="AD2477" s="54"/>
      <c r="AE2477" s="54"/>
      <c r="AF2477" s="54"/>
      <c r="AG2477" s="54"/>
      <c r="AH2477" s="54"/>
      <c r="AI2477" s="54"/>
      <c r="AJ2477" s="54"/>
      <c r="AK2477" s="54"/>
    </row>
    <row r="2478" spans="7:37" s="1" customFormat="1" ht="13.9" customHeight="1" x14ac:dyDescent="0.2"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  <c r="S2478" s="58"/>
      <c r="T2478" s="58"/>
      <c r="U2478" s="58"/>
      <c r="V2478" s="58"/>
      <c r="W2478" s="58"/>
      <c r="X2478" s="58"/>
      <c r="Y2478" s="58"/>
      <c r="Z2478" s="58"/>
      <c r="AA2478" s="54"/>
      <c r="AB2478" s="54"/>
      <c r="AC2478" s="54"/>
      <c r="AD2478" s="54"/>
      <c r="AE2478" s="54"/>
      <c r="AF2478" s="54"/>
      <c r="AG2478" s="54"/>
      <c r="AH2478" s="54"/>
      <c r="AI2478" s="54"/>
      <c r="AJ2478" s="54"/>
      <c r="AK2478" s="54"/>
    </row>
    <row r="2479" spans="7:37" s="1" customFormat="1" ht="13.9" customHeight="1" x14ac:dyDescent="0.2"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  <c r="S2479" s="58"/>
      <c r="T2479" s="58"/>
      <c r="U2479" s="58"/>
      <c r="V2479" s="58"/>
      <c r="W2479" s="58"/>
      <c r="X2479" s="58"/>
      <c r="Y2479" s="58"/>
      <c r="Z2479" s="58"/>
      <c r="AA2479" s="54"/>
      <c r="AB2479" s="54"/>
      <c r="AC2479" s="54"/>
      <c r="AD2479" s="54"/>
      <c r="AE2479" s="54"/>
      <c r="AF2479" s="54"/>
      <c r="AG2479" s="54"/>
      <c r="AH2479" s="54"/>
      <c r="AI2479" s="54"/>
      <c r="AJ2479" s="54"/>
      <c r="AK2479" s="54"/>
    </row>
    <row r="2480" spans="7:37" s="1" customFormat="1" ht="13.9" customHeight="1" x14ac:dyDescent="0.2"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  <c r="S2480" s="58"/>
      <c r="T2480" s="58"/>
      <c r="U2480" s="58"/>
      <c r="V2480" s="58"/>
      <c r="W2480" s="58"/>
      <c r="X2480" s="58"/>
      <c r="Y2480" s="58"/>
      <c r="Z2480" s="58"/>
      <c r="AA2480" s="54"/>
      <c r="AB2480" s="54"/>
      <c r="AC2480" s="54"/>
      <c r="AD2480" s="54"/>
      <c r="AE2480" s="54"/>
      <c r="AF2480" s="54"/>
      <c r="AG2480" s="54"/>
      <c r="AH2480" s="54"/>
      <c r="AI2480" s="54"/>
      <c r="AJ2480" s="54"/>
      <c r="AK2480" s="54"/>
    </row>
    <row r="2481" spans="7:37" s="1" customFormat="1" ht="13.9" customHeight="1" x14ac:dyDescent="0.2"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  <c r="S2481" s="58"/>
      <c r="T2481" s="58"/>
      <c r="U2481" s="58"/>
      <c r="V2481" s="58"/>
      <c r="W2481" s="58"/>
      <c r="X2481" s="58"/>
      <c r="Y2481" s="58"/>
      <c r="Z2481" s="58"/>
      <c r="AA2481" s="54"/>
      <c r="AB2481" s="54"/>
      <c r="AC2481" s="54"/>
      <c r="AD2481" s="54"/>
      <c r="AE2481" s="54"/>
      <c r="AF2481" s="54"/>
      <c r="AG2481" s="54"/>
      <c r="AH2481" s="54"/>
      <c r="AI2481" s="54"/>
      <c r="AJ2481" s="54"/>
      <c r="AK2481" s="54"/>
    </row>
    <row r="2482" spans="7:37" s="1" customFormat="1" ht="13.9" customHeight="1" x14ac:dyDescent="0.2"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  <c r="S2482" s="58"/>
      <c r="T2482" s="58"/>
      <c r="U2482" s="58"/>
      <c r="V2482" s="58"/>
      <c r="W2482" s="58"/>
      <c r="X2482" s="58"/>
      <c r="Y2482" s="58"/>
      <c r="Z2482" s="58"/>
      <c r="AA2482" s="54"/>
      <c r="AB2482" s="54"/>
      <c r="AC2482" s="54"/>
      <c r="AD2482" s="54"/>
      <c r="AE2482" s="54"/>
      <c r="AF2482" s="54"/>
      <c r="AG2482" s="54"/>
      <c r="AH2482" s="54"/>
      <c r="AI2482" s="54"/>
      <c r="AJ2482" s="54"/>
      <c r="AK2482" s="54"/>
    </row>
    <row r="2483" spans="7:37" s="1" customFormat="1" ht="13.9" customHeight="1" x14ac:dyDescent="0.2"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  <c r="S2483" s="58"/>
      <c r="T2483" s="58"/>
      <c r="U2483" s="58"/>
      <c r="V2483" s="58"/>
      <c r="W2483" s="58"/>
      <c r="X2483" s="58"/>
      <c r="Y2483" s="58"/>
      <c r="Z2483" s="58"/>
      <c r="AA2483" s="54"/>
      <c r="AB2483" s="54"/>
      <c r="AC2483" s="54"/>
      <c r="AD2483" s="54"/>
      <c r="AE2483" s="54"/>
      <c r="AF2483" s="54"/>
      <c r="AG2483" s="54"/>
      <c r="AH2483" s="54"/>
      <c r="AI2483" s="54"/>
      <c r="AJ2483" s="54"/>
      <c r="AK2483" s="54"/>
    </row>
    <row r="2484" spans="7:37" s="1" customFormat="1" ht="13.9" customHeight="1" x14ac:dyDescent="0.2"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  <c r="S2484" s="58"/>
      <c r="T2484" s="58"/>
      <c r="U2484" s="58"/>
      <c r="V2484" s="58"/>
      <c r="W2484" s="58"/>
      <c r="X2484" s="58"/>
      <c r="Y2484" s="58"/>
      <c r="Z2484" s="58"/>
      <c r="AA2484" s="54"/>
      <c r="AB2484" s="54"/>
      <c r="AC2484" s="54"/>
      <c r="AD2484" s="54"/>
      <c r="AE2484" s="54"/>
      <c r="AF2484" s="54"/>
      <c r="AG2484" s="54"/>
      <c r="AH2484" s="54"/>
      <c r="AI2484" s="54"/>
      <c r="AJ2484" s="54"/>
      <c r="AK2484" s="54"/>
    </row>
    <row r="2485" spans="7:37" s="1" customFormat="1" ht="13.9" customHeight="1" x14ac:dyDescent="0.2"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  <c r="S2485" s="58"/>
      <c r="T2485" s="58"/>
      <c r="U2485" s="58"/>
      <c r="V2485" s="58"/>
      <c r="W2485" s="58"/>
      <c r="X2485" s="58"/>
      <c r="Y2485" s="58"/>
      <c r="Z2485" s="58"/>
      <c r="AA2485" s="54"/>
      <c r="AB2485" s="54"/>
      <c r="AC2485" s="54"/>
      <c r="AD2485" s="54"/>
      <c r="AE2485" s="54"/>
      <c r="AF2485" s="54"/>
      <c r="AG2485" s="54"/>
      <c r="AH2485" s="54"/>
      <c r="AI2485" s="54"/>
      <c r="AJ2485" s="54"/>
      <c r="AK2485" s="54"/>
    </row>
    <row r="2486" spans="7:37" s="1" customFormat="1" ht="13.9" customHeight="1" x14ac:dyDescent="0.2"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  <c r="S2486" s="58"/>
      <c r="T2486" s="58"/>
      <c r="U2486" s="58"/>
      <c r="V2486" s="58"/>
      <c r="W2486" s="58"/>
      <c r="X2486" s="58"/>
      <c r="Y2486" s="58"/>
      <c r="Z2486" s="58"/>
      <c r="AA2486" s="54"/>
      <c r="AB2486" s="54"/>
      <c r="AC2486" s="54"/>
      <c r="AD2486" s="54"/>
      <c r="AE2486" s="54"/>
      <c r="AF2486" s="54"/>
      <c r="AG2486" s="54"/>
      <c r="AH2486" s="54"/>
      <c r="AI2486" s="54"/>
      <c r="AJ2486" s="54"/>
      <c r="AK2486" s="54"/>
    </row>
    <row r="2487" spans="7:37" s="1" customFormat="1" ht="13.9" customHeight="1" x14ac:dyDescent="0.2"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  <c r="S2487" s="58"/>
      <c r="T2487" s="58"/>
      <c r="U2487" s="58"/>
      <c r="V2487" s="58"/>
      <c r="W2487" s="58"/>
      <c r="X2487" s="58"/>
      <c r="Y2487" s="58"/>
      <c r="Z2487" s="58"/>
      <c r="AA2487" s="54"/>
      <c r="AB2487" s="54"/>
      <c r="AC2487" s="54"/>
      <c r="AD2487" s="54"/>
      <c r="AE2487" s="54"/>
      <c r="AF2487" s="54"/>
      <c r="AG2487" s="54"/>
      <c r="AH2487" s="54"/>
      <c r="AI2487" s="54"/>
      <c r="AJ2487" s="54"/>
      <c r="AK2487" s="54"/>
    </row>
    <row r="2488" spans="7:37" s="1" customFormat="1" ht="13.9" customHeight="1" x14ac:dyDescent="0.2"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  <c r="S2488" s="58"/>
      <c r="T2488" s="58"/>
      <c r="U2488" s="58"/>
      <c r="V2488" s="58"/>
      <c r="W2488" s="58"/>
      <c r="X2488" s="58"/>
      <c r="Y2488" s="58"/>
      <c r="Z2488" s="58"/>
      <c r="AA2488" s="54"/>
      <c r="AB2488" s="54"/>
      <c r="AC2488" s="54"/>
      <c r="AD2488" s="54"/>
      <c r="AE2488" s="54"/>
      <c r="AF2488" s="54"/>
      <c r="AG2488" s="54"/>
      <c r="AH2488" s="54"/>
      <c r="AI2488" s="54"/>
      <c r="AJ2488" s="54"/>
      <c r="AK2488" s="54"/>
    </row>
    <row r="2489" spans="7:37" s="1" customFormat="1" ht="13.9" customHeight="1" x14ac:dyDescent="0.2"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  <c r="S2489" s="58"/>
      <c r="T2489" s="58"/>
      <c r="U2489" s="58"/>
      <c r="V2489" s="58"/>
      <c r="W2489" s="58"/>
      <c r="X2489" s="58"/>
      <c r="Y2489" s="58"/>
      <c r="Z2489" s="58"/>
      <c r="AA2489" s="54"/>
      <c r="AB2489" s="54"/>
      <c r="AC2489" s="54"/>
      <c r="AD2489" s="54"/>
      <c r="AE2489" s="54"/>
      <c r="AF2489" s="54"/>
      <c r="AG2489" s="54"/>
      <c r="AH2489" s="54"/>
      <c r="AI2489" s="54"/>
      <c r="AJ2489" s="54"/>
      <c r="AK2489" s="54"/>
    </row>
    <row r="2490" spans="7:37" s="1" customFormat="1" ht="13.9" customHeight="1" x14ac:dyDescent="0.2"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  <c r="S2490" s="58"/>
      <c r="T2490" s="58"/>
      <c r="U2490" s="58"/>
      <c r="V2490" s="58"/>
      <c r="W2490" s="58"/>
      <c r="X2490" s="58"/>
      <c r="Y2490" s="58"/>
      <c r="Z2490" s="58"/>
      <c r="AA2490" s="54"/>
      <c r="AB2490" s="54"/>
      <c r="AC2490" s="54"/>
      <c r="AD2490" s="54"/>
      <c r="AE2490" s="54"/>
      <c r="AF2490" s="54"/>
      <c r="AG2490" s="54"/>
      <c r="AH2490" s="54"/>
      <c r="AI2490" s="54"/>
      <c r="AJ2490" s="54"/>
      <c r="AK2490" s="54"/>
    </row>
    <row r="2491" spans="7:37" s="1" customFormat="1" ht="13.9" customHeight="1" x14ac:dyDescent="0.2"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  <c r="S2491" s="58"/>
      <c r="T2491" s="58"/>
      <c r="U2491" s="58"/>
      <c r="V2491" s="58"/>
      <c r="W2491" s="58"/>
      <c r="X2491" s="58"/>
      <c r="Y2491" s="58"/>
      <c r="Z2491" s="58"/>
      <c r="AA2491" s="54"/>
      <c r="AB2491" s="54"/>
      <c r="AC2491" s="54"/>
      <c r="AD2491" s="54"/>
      <c r="AE2491" s="54"/>
      <c r="AF2491" s="54"/>
      <c r="AG2491" s="54"/>
      <c r="AH2491" s="54"/>
      <c r="AI2491" s="54"/>
      <c r="AJ2491" s="54"/>
      <c r="AK2491" s="54"/>
    </row>
    <row r="2492" spans="7:37" s="1" customFormat="1" ht="13.9" customHeight="1" x14ac:dyDescent="0.2"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  <c r="S2492" s="58"/>
      <c r="T2492" s="58"/>
      <c r="U2492" s="58"/>
      <c r="V2492" s="58"/>
      <c r="W2492" s="58"/>
      <c r="X2492" s="58"/>
      <c r="Y2492" s="58"/>
      <c r="Z2492" s="58"/>
      <c r="AA2492" s="54"/>
      <c r="AB2492" s="54"/>
      <c r="AC2492" s="54"/>
      <c r="AD2492" s="54"/>
      <c r="AE2492" s="54"/>
      <c r="AF2492" s="54"/>
      <c r="AG2492" s="54"/>
      <c r="AH2492" s="54"/>
      <c r="AI2492" s="54"/>
      <c r="AJ2492" s="54"/>
      <c r="AK2492" s="54"/>
    </row>
    <row r="2493" spans="7:37" s="1" customFormat="1" ht="13.9" customHeight="1" x14ac:dyDescent="0.2"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  <c r="S2493" s="58"/>
      <c r="T2493" s="58"/>
      <c r="U2493" s="58"/>
      <c r="V2493" s="58"/>
      <c r="W2493" s="58"/>
      <c r="X2493" s="58"/>
      <c r="Y2493" s="58"/>
      <c r="Z2493" s="58"/>
      <c r="AA2493" s="54"/>
      <c r="AB2493" s="54"/>
      <c r="AC2493" s="54"/>
      <c r="AD2493" s="54"/>
      <c r="AE2493" s="54"/>
      <c r="AF2493" s="54"/>
      <c r="AG2493" s="54"/>
      <c r="AH2493" s="54"/>
      <c r="AI2493" s="54"/>
      <c r="AJ2493" s="54"/>
      <c r="AK2493" s="54"/>
    </row>
    <row r="2494" spans="7:37" s="1" customFormat="1" ht="13.9" customHeight="1" x14ac:dyDescent="0.2"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  <c r="S2494" s="58"/>
      <c r="T2494" s="58"/>
      <c r="U2494" s="58"/>
      <c r="V2494" s="58"/>
      <c r="W2494" s="58"/>
      <c r="X2494" s="58"/>
      <c r="Y2494" s="58"/>
      <c r="Z2494" s="58"/>
      <c r="AA2494" s="54"/>
      <c r="AB2494" s="54"/>
      <c r="AC2494" s="54"/>
      <c r="AD2494" s="54"/>
      <c r="AE2494" s="54"/>
      <c r="AF2494" s="54"/>
      <c r="AG2494" s="54"/>
      <c r="AH2494" s="54"/>
      <c r="AI2494" s="54"/>
      <c r="AJ2494" s="54"/>
      <c r="AK2494" s="54"/>
    </row>
    <row r="2495" spans="7:37" s="1" customFormat="1" ht="13.9" customHeight="1" x14ac:dyDescent="0.2"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  <c r="S2495" s="58"/>
      <c r="T2495" s="58"/>
      <c r="U2495" s="58"/>
      <c r="V2495" s="58"/>
      <c r="W2495" s="58"/>
      <c r="X2495" s="58"/>
      <c r="Y2495" s="58"/>
      <c r="Z2495" s="58"/>
      <c r="AA2495" s="54"/>
      <c r="AB2495" s="54"/>
      <c r="AC2495" s="54"/>
      <c r="AD2495" s="54"/>
      <c r="AE2495" s="54"/>
      <c r="AF2495" s="54"/>
      <c r="AG2495" s="54"/>
      <c r="AH2495" s="54"/>
      <c r="AI2495" s="54"/>
      <c r="AJ2495" s="54"/>
      <c r="AK2495" s="54"/>
    </row>
    <row r="2496" spans="7:37" s="1" customFormat="1" ht="13.9" customHeight="1" x14ac:dyDescent="0.2"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  <c r="S2496" s="58"/>
      <c r="T2496" s="58"/>
      <c r="U2496" s="58"/>
      <c r="V2496" s="58"/>
      <c r="W2496" s="58"/>
      <c r="X2496" s="58"/>
      <c r="Y2496" s="58"/>
      <c r="Z2496" s="58"/>
      <c r="AA2496" s="54"/>
      <c r="AB2496" s="54"/>
      <c r="AC2496" s="54"/>
      <c r="AD2496" s="54"/>
      <c r="AE2496" s="54"/>
      <c r="AF2496" s="54"/>
      <c r="AG2496" s="54"/>
      <c r="AH2496" s="54"/>
      <c r="AI2496" s="54"/>
      <c r="AJ2496" s="54"/>
      <c r="AK2496" s="54"/>
    </row>
    <row r="2497" spans="7:37" s="1" customFormat="1" ht="13.9" customHeight="1" x14ac:dyDescent="0.2"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  <c r="S2497" s="58"/>
      <c r="T2497" s="58"/>
      <c r="U2497" s="58"/>
      <c r="V2497" s="58"/>
      <c r="W2497" s="58"/>
      <c r="X2497" s="58"/>
      <c r="Y2497" s="58"/>
      <c r="Z2497" s="58"/>
      <c r="AA2497" s="54"/>
      <c r="AB2497" s="54"/>
      <c r="AC2497" s="54"/>
      <c r="AD2497" s="54"/>
      <c r="AE2497" s="54"/>
      <c r="AF2497" s="54"/>
      <c r="AG2497" s="54"/>
      <c r="AH2497" s="54"/>
      <c r="AI2497" s="54"/>
      <c r="AJ2497" s="54"/>
      <c r="AK2497" s="54"/>
    </row>
    <row r="2498" spans="7:37" s="1" customFormat="1" ht="13.9" customHeight="1" x14ac:dyDescent="0.2"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  <c r="S2498" s="58"/>
      <c r="T2498" s="58"/>
      <c r="U2498" s="58"/>
      <c r="V2498" s="58"/>
      <c r="W2498" s="58"/>
      <c r="X2498" s="58"/>
      <c r="Y2498" s="58"/>
      <c r="Z2498" s="58"/>
      <c r="AA2498" s="54"/>
      <c r="AB2498" s="54"/>
      <c r="AC2498" s="54"/>
      <c r="AD2498" s="54"/>
      <c r="AE2498" s="54"/>
      <c r="AF2498" s="54"/>
      <c r="AG2498" s="54"/>
      <c r="AH2498" s="54"/>
      <c r="AI2498" s="54"/>
      <c r="AJ2498" s="54"/>
      <c r="AK2498" s="54"/>
    </row>
    <row r="2499" spans="7:37" s="1" customFormat="1" ht="13.9" customHeight="1" x14ac:dyDescent="0.2"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  <c r="S2499" s="58"/>
      <c r="T2499" s="58"/>
      <c r="U2499" s="58"/>
      <c r="V2499" s="58"/>
      <c r="W2499" s="58"/>
      <c r="X2499" s="58"/>
      <c r="Y2499" s="58"/>
      <c r="Z2499" s="58"/>
      <c r="AA2499" s="54"/>
      <c r="AB2499" s="54"/>
      <c r="AC2499" s="54"/>
      <c r="AD2499" s="54"/>
      <c r="AE2499" s="54"/>
      <c r="AF2499" s="54"/>
      <c r="AG2499" s="54"/>
      <c r="AH2499" s="54"/>
      <c r="AI2499" s="54"/>
      <c r="AJ2499" s="54"/>
      <c r="AK2499" s="54"/>
    </row>
    <row r="2500" spans="7:37" s="1" customFormat="1" ht="13.9" customHeight="1" x14ac:dyDescent="0.2"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  <c r="S2500" s="58"/>
      <c r="T2500" s="58"/>
      <c r="U2500" s="58"/>
      <c r="V2500" s="58"/>
      <c r="W2500" s="58"/>
      <c r="X2500" s="58"/>
      <c r="Y2500" s="58"/>
      <c r="Z2500" s="58"/>
      <c r="AA2500" s="54"/>
      <c r="AB2500" s="54"/>
      <c r="AC2500" s="54"/>
      <c r="AD2500" s="54"/>
      <c r="AE2500" s="54"/>
      <c r="AF2500" s="54"/>
      <c r="AG2500" s="54"/>
      <c r="AH2500" s="54"/>
      <c r="AI2500" s="54"/>
      <c r="AJ2500" s="54"/>
      <c r="AK2500" s="54"/>
    </row>
    <row r="2501" spans="7:37" s="1" customFormat="1" ht="13.9" customHeight="1" x14ac:dyDescent="0.2"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  <c r="S2501" s="58"/>
      <c r="T2501" s="58"/>
      <c r="U2501" s="58"/>
      <c r="V2501" s="58"/>
      <c r="W2501" s="58"/>
      <c r="X2501" s="58"/>
      <c r="Y2501" s="58"/>
      <c r="Z2501" s="58"/>
      <c r="AA2501" s="54"/>
      <c r="AB2501" s="54"/>
      <c r="AC2501" s="54"/>
      <c r="AD2501" s="54"/>
      <c r="AE2501" s="54"/>
      <c r="AF2501" s="54"/>
      <c r="AG2501" s="54"/>
      <c r="AH2501" s="54"/>
      <c r="AI2501" s="54"/>
      <c r="AJ2501" s="54"/>
      <c r="AK2501" s="54"/>
    </row>
    <row r="2502" spans="7:37" s="1" customFormat="1" ht="13.9" customHeight="1" x14ac:dyDescent="0.2"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  <c r="S2502" s="58"/>
      <c r="T2502" s="58"/>
      <c r="U2502" s="58"/>
      <c r="V2502" s="58"/>
      <c r="W2502" s="58"/>
      <c r="X2502" s="58"/>
      <c r="Y2502" s="58"/>
      <c r="Z2502" s="58"/>
      <c r="AA2502" s="54"/>
      <c r="AB2502" s="54"/>
      <c r="AC2502" s="54"/>
      <c r="AD2502" s="54"/>
      <c r="AE2502" s="54"/>
      <c r="AF2502" s="54"/>
      <c r="AG2502" s="54"/>
      <c r="AH2502" s="54"/>
      <c r="AI2502" s="54"/>
      <c r="AJ2502" s="54"/>
      <c r="AK2502" s="54"/>
    </row>
    <row r="2503" spans="7:37" s="1" customFormat="1" ht="13.9" customHeight="1" x14ac:dyDescent="0.2"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  <c r="S2503" s="58"/>
      <c r="T2503" s="58"/>
      <c r="U2503" s="58"/>
      <c r="V2503" s="58"/>
      <c r="W2503" s="58"/>
      <c r="X2503" s="58"/>
      <c r="Y2503" s="58"/>
      <c r="Z2503" s="58"/>
      <c r="AA2503" s="54"/>
      <c r="AB2503" s="54"/>
      <c r="AC2503" s="54"/>
      <c r="AD2503" s="54"/>
      <c r="AE2503" s="54"/>
      <c r="AF2503" s="54"/>
      <c r="AG2503" s="54"/>
      <c r="AH2503" s="54"/>
      <c r="AI2503" s="54"/>
      <c r="AJ2503" s="54"/>
      <c r="AK2503" s="54"/>
    </row>
    <row r="2504" spans="7:37" s="1" customFormat="1" ht="13.9" customHeight="1" x14ac:dyDescent="0.2"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  <c r="S2504" s="58"/>
      <c r="T2504" s="58"/>
      <c r="U2504" s="58"/>
      <c r="V2504" s="58"/>
      <c r="W2504" s="58"/>
      <c r="X2504" s="58"/>
      <c r="Y2504" s="58"/>
      <c r="Z2504" s="58"/>
      <c r="AA2504" s="54"/>
      <c r="AB2504" s="54"/>
      <c r="AC2504" s="54"/>
      <c r="AD2504" s="54"/>
      <c r="AE2504" s="54"/>
      <c r="AF2504" s="54"/>
      <c r="AG2504" s="54"/>
      <c r="AH2504" s="54"/>
      <c r="AI2504" s="54"/>
      <c r="AJ2504" s="54"/>
      <c r="AK2504" s="54"/>
    </row>
    <row r="2505" spans="7:37" s="1" customFormat="1" ht="13.9" customHeight="1" x14ac:dyDescent="0.2"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  <c r="S2505" s="58"/>
      <c r="T2505" s="58"/>
      <c r="U2505" s="58"/>
      <c r="V2505" s="58"/>
      <c r="W2505" s="58"/>
      <c r="X2505" s="58"/>
      <c r="Y2505" s="58"/>
      <c r="Z2505" s="58"/>
      <c r="AA2505" s="54"/>
      <c r="AB2505" s="54"/>
      <c r="AC2505" s="54"/>
      <c r="AD2505" s="54"/>
      <c r="AE2505" s="54"/>
      <c r="AF2505" s="54"/>
      <c r="AG2505" s="54"/>
      <c r="AH2505" s="54"/>
      <c r="AI2505" s="54"/>
      <c r="AJ2505" s="54"/>
      <c r="AK2505" s="54"/>
    </row>
    <row r="2506" spans="7:37" s="1" customFormat="1" ht="13.9" customHeight="1" x14ac:dyDescent="0.2"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  <c r="S2506" s="58"/>
      <c r="T2506" s="58"/>
      <c r="U2506" s="58"/>
      <c r="V2506" s="58"/>
      <c r="W2506" s="58"/>
      <c r="X2506" s="58"/>
      <c r="Y2506" s="58"/>
      <c r="Z2506" s="58"/>
      <c r="AA2506" s="54"/>
      <c r="AB2506" s="54"/>
      <c r="AC2506" s="54"/>
      <c r="AD2506" s="54"/>
      <c r="AE2506" s="54"/>
      <c r="AF2506" s="54"/>
      <c r="AG2506" s="54"/>
      <c r="AH2506" s="54"/>
      <c r="AI2506" s="54"/>
      <c r="AJ2506" s="54"/>
      <c r="AK2506" s="54"/>
    </row>
    <row r="2507" spans="7:37" s="1" customFormat="1" ht="13.9" customHeight="1" x14ac:dyDescent="0.2"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  <c r="S2507" s="58"/>
      <c r="T2507" s="58"/>
      <c r="U2507" s="58"/>
      <c r="V2507" s="58"/>
      <c r="W2507" s="58"/>
      <c r="X2507" s="58"/>
      <c r="Y2507" s="58"/>
      <c r="Z2507" s="58"/>
      <c r="AA2507" s="54"/>
      <c r="AB2507" s="54"/>
      <c r="AC2507" s="54"/>
      <c r="AD2507" s="54"/>
      <c r="AE2507" s="54"/>
      <c r="AF2507" s="54"/>
      <c r="AG2507" s="54"/>
      <c r="AH2507" s="54"/>
      <c r="AI2507" s="54"/>
      <c r="AJ2507" s="54"/>
      <c r="AK2507" s="54"/>
    </row>
    <row r="2508" spans="7:37" s="1" customFormat="1" ht="13.9" customHeight="1" x14ac:dyDescent="0.2"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  <c r="S2508" s="58"/>
      <c r="T2508" s="58"/>
      <c r="U2508" s="58"/>
      <c r="V2508" s="58"/>
      <c r="W2508" s="58"/>
      <c r="X2508" s="58"/>
      <c r="Y2508" s="58"/>
      <c r="Z2508" s="58"/>
      <c r="AA2508" s="54"/>
      <c r="AB2508" s="54"/>
      <c r="AC2508" s="54"/>
      <c r="AD2508" s="54"/>
      <c r="AE2508" s="54"/>
      <c r="AF2508" s="54"/>
      <c r="AG2508" s="54"/>
      <c r="AH2508" s="54"/>
      <c r="AI2508" s="54"/>
      <c r="AJ2508" s="54"/>
      <c r="AK2508" s="54"/>
    </row>
    <row r="2509" spans="7:37" s="1" customFormat="1" ht="13.9" customHeight="1" x14ac:dyDescent="0.2"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  <c r="S2509" s="58"/>
      <c r="T2509" s="58"/>
      <c r="U2509" s="58"/>
      <c r="V2509" s="58"/>
      <c r="W2509" s="58"/>
      <c r="X2509" s="58"/>
      <c r="Y2509" s="58"/>
      <c r="Z2509" s="58"/>
      <c r="AA2509" s="54"/>
      <c r="AB2509" s="54"/>
      <c r="AC2509" s="54"/>
      <c r="AD2509" s="54"/>
      <c r="AE2509" s="54"/>
      <c r="AF2509" s="54"/>
      <c r="AG2509" s="54"/>
      <c r="AH2509" s="54"/>
      <c r="AI2509" s="54"/>
      <c r="AJ2509" s="54"/>
      <c r="AK2509" s="54"/>
    </row>
    <row r="2510" spans="7:37" s="1" customFormat="1" ht="13.9" customHeight="1" x14ac:dyDescent="0.2"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  <c r="S2510" s="58"/>
      <c r="T2510" s="58"/>
      <c r="U2510" s="58"/>
      <c r="V2510" s="58"/>
      <c r="W2510" s="58"/>
      <c r="X2510" s="58"/>
      <c r="Y2510" s="58"/>
      <c r="Z2510" s="58"/>
      <c r="AA2510" s="54"/>
      <c r="AB2510" s="54"/>
      <c r="AC2510" s="54"/>
      <c r="AD2510" s="54"/>
      <c r="AE2510" s="54"/>
      <c r="AF2510" s="54"/>
      <c r="AG2510" s="54"/>
      <c r="AH2510" s="54"/>
      <c r="AI2510" s="54"/>
      <c r="AJ2510" s="54"/>
      <c r="AK2510" s="54"/>
    </row>
    <row r="2511" spans="7:37" s="1" customFormat="1" ht="13.9" customHeight="1" x14ac:dyDescent="0.2"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  <c r="S2511" s="58"/>
      <c r="T2511" s="58"/>
      <c r="U2511" s="58"/>
      <c r="V2511" s="58"/>
      <c r="W2511" s="58"/>
      <c r="X2511" s="58"/>
      <c r="Y2511" s="58"/>
      <c r="Z2511" s="58"/>
      <c r="AA2511" s="54"/>
      <c r="AB2511" s="54"/>
      <c r="AC2511" s="54"/>
      <c r="AD2511" s="54"/>
      <c r="AE2511" s="54"/>
      <c r="AF2511" s="54"/>
      <c r="AG2511" s="54"/>
      <c r="AH2511" s="54"/>
      <c r="AI2511" s="54"/>
      <c r="AJ2511" s="54"/>
      <c r="AK2511" s="54"/>
    </row>
    <row r="2512" spans="7:37" s="1" customFormat="1" ht="13.9" customHeight="1" x14ac:dyDescent="0.2"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  <c r="S2512" s="58"/>
      <c r="T2512" s="58"/>
      <c r="U2512" s="58"/>
      <c r="V2512" s="58"/>
      <c r="W2512" s="58"/>
      <c r="X2512" s="58"/>
      <c r="Y2512" s="58"/>
      <c r="Z2512" s="58"/>
      <c r="AA2512" s="54"/>
      <c r="AB2512" s="54"/>
      <c r="AC2512" s="54"/>
      <c r="AD2512" s="54"/>
      <c r="AE2512" s="54"/>
      <c r="AF2512" s="54"/>
      <c r="AG2512" s="54"/>
      <c r="AH2512" s="54"/>
      <c r="AI2512" s="54"/>
      <c r="AJ2512" s="54"/>
      <c r="AK2512" s="54"/>
    </row>
    <row r="2513" spans="7:37" s="1" customFormat="1" ht="13.9" customHeight="1" x14ac:dyDescent="0.2"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  <c r="S2513" s="58"/>
      <c r="T2513" s="58"/>
      <c r="U2513" s="58"/>
      <c r="V2513" s="58"/>
      <c r="W2513" s="58"/>
      <c r="X2513" s="58"/>
      <c r="Y2513" s="58"/>
      <c r="Z2513" s="58"/>
      <c r="AA2513" s="54"/>
      <c r="AB2513" s="54"/>
      <c r="AC2513" s="54"/>
      <c r="AD2513" s="54"/>
      <c r="AE2513" s="54"/>
      <c r="AF2513" s="54"/>
      <c r="AG2513" s="54"/>
      <c r="AH2513" s="54"/>
      <c r="AI2513" s="54"/>
      <c r="AJ2513" s="54"/>
      <c r="AK2513" s="54"/>
    </row>
    <row r="2514" spans="7:37" s="1" customFormat="1" ht="13.9" customHeight="1" x14ac:dyDescent="0.2"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  <c r="S2514" s="58"/>
      <c r="T2514" s="58"/>
      <c r="U2514" s="58"/>
      <c r="V2514" s="58"/>
      <c r="W2514" s="58"/>
      <c r="X2514" s="58"/>
      <c r="Y2514" s="58"/>
      <c r="Z2514" s="58"/>
      <c r="AA2514" s="54"/>
      <c r="AB2514" s="54"/>
      <c r="AC2514" s="54"/>
      <c r="AD2514" s="54"/>
      <c r="AE2514" s="54"/>
      <c r="AF2514" s="54"/>
      <c r="AG2514" s="54"/>
      <c r="AH2514" s="54"/>
      <c r="AI2514" s="54"/>
      <c r="AJ2514" s="54"/>
      <c r="AK2514" s="54"/>
    </row>
    <row r="2515" spans="7:37" s="1" customFormat="1" ht="13.9" customHeight="1" x14ac:dyDescent="0.2"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  <c r="S2515" s="58"/>
      <c r="T2515" s="58"/>
      <c r="U2515" s="58"/>
      <c r="V2515" s="58"/>
      <c r="W2515" s="58"/>
      <c r="X2515" s="58"/>
      <c r="Y2515" s="58"/>
      <c r="Z2515" s="58"/>
      <c r="AA2515" s="54"/>
      <c r="AB2515" s="54"/>
      <c r="AC2515" s="54"/>
      <c r="AD2515" s="54"/>
      <c r="AE2515" s="54"/>
      <c r="AF2515" s="54"/>
      <c r="AG2515" s="54"/>
      <c r="AH2515" s="54"/>
      <c r="AI2515" s="54"/>
      <c r="AJ2515" s="54"/>
      <c r="AK2515" s="54"/>
    </row>
    <row r="2516" spans="7:37" s="1" customFormat="1" ht="13.9" customHeight="1" x14ac:dyDescent="0.2"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  <c r="S2516" s="58"/>
      <c r="T2516" s="58"/>
      <c r="U2516" s="58"/>
      <c r="V2516" s="58"/>
      <c r="W2516" s="58"/>
      <c r="X2516" s="58"/>
      <c r="Y2516" s="58"/>
      <c r="Z2516" s="58"/>
      <c r="AA2516" s="54"/>
      <c r="AB2516" s="54"/>
      <c r="AC2516" s="54"/>
      <c r="AD2516" s="54"/>
      <c r="AE2516" s="54"/>
      <c r="AF2516" s="54"/>
      <c r="AG2516" s="54"/>
      <c r="AH2516" s="54"/>
      <c r="AI2516" s="54"/>
      <c r="AJ2516" s="54"/>
      <c r="AK2516" s="54"/>
    </row>
    <row r="2517" spans="7:37" s="1" customFormat="1" ht="13.9" customHeight="1" x14ac:dyDescent="0.2"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  <c r="S2517" s="58"/>
      <c r="T2517" s="58"/>
      <c r="U2517" s="58"/>
      <c r="V2517" s="58"/>
      <c r="W2517" s="58"/>
      <c r="X2517" s="58"/>
      <c r="Y2517" s="58"/>
      <c r="Z2517" s="58"/>
      <c r="AA2517" s="54"/>
      <c r="AB2517" s="54"/>
      <c r="AC2517" s="54"/>
      <c r="AD2517" s="54"/>
      <c r="AE2517" s="54"/>
      <c r="AF2517" s="54"/>
      <c r="AG2517" s="54"/>
      <c r="AH2517" s="54"/>
      <c r="AI2517" s="54"/>
      <c r="AJ2517" s="54"/>
      <c r="AK2517" s="54"/>
    </row>
    <row r="2518" spans="7:37" s="1" customFormat="1" ht="13.9" customHeight="1" x14ac:dyDescent="0.2"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  <c r="S2518" s="58"/>
      <c r="T2518" s="58"/>
      <c r="U2518" s="58"/>
      <c r="V2518" s="58"/>
      <c r="W2518" s="58"/>
      <c r="X2518" s="58"/>
      <c r="Y2518" s="58"/>
      <c r="Z2518" s="58"/>
      <c r="AA2518" s="54"/>
      <c r="AB2518" s="54"/>
      <c r="AC2518" s="54"/>
      <c r="AD2518" s="54"/>
      <c r="AE2518" s="54"/>
      <c r="AF2518" s="54"/>
      <c r="AG2518" s="54"/>
      <c r="AH2518" s="54"/>
      <c r="AI2518" s="54"/>
      <c r="AJ2518" s="54"/>
      <c r="AK2518" s="54"/>
    </row>
    <row r="2519" spans="7:37" s="1" customFormat="1" ht="13.9" customHeight="1" x14ac:dyDescent="0.2"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  <c r="S2519" s="58"/>
      <c r="T2519" s="58"/>
      <c r="U2519" s="58"/>
      <c r="V2519" s="58"/>
      <c r="W2519" s="58"/>
      <c r="X2519" s="58"/>
      <c r="Y2519" s="58"/>
      <c r="Z2519" s="58"/>
      <c r="AA2519" s="54"/>
      <c r="AB2519" s="54"/>
      <c r="AC2519" s="54"/>
      <c r="AD2519" s="54"/>
      <c r="AE2519" s="54"/>
      <c r="AF2519" s="54"/>
      <c r="AG2519" s="54"/>
      <c r="AH2519" s="54"/>
      <c r="AI2519" s="54"/>
      <c r="AJ2519" s="54"/>
      <c r="AK2519" s="54"/>
    </row>
    <row r="2520" spans="7:37" s="1" customFormat="1" ht="13.9" customHeight="1" x14ac:dyDescent="0.2"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  <c r="S2520" s="58"/>
      <c r="T2520" s="58"/>
      <c r="U2520" s="58"/>
      <c r="V2520" s="58"/>
      <c r="W2520" s="58"/>
      <c r="X2520" s="58"/>
      <c r="Y2520" s="58"/>
      <c r="Z2520" s="58"/>
      <c r="AA2520" s="54"/>
      <c r="AB2520" s="54"/>
      <c r="AC2520" s="54"/>
      <c r="AD2520" s="54"/>
      <c r="AE2520" s="54"/>
      <c r="AF2520" s="54"/>
      <c r="AG2520" s="54"/>
      <c r="AH2520" s="54"/>
      <c r="AI2520" s="54"/>
      <c r="AJ2520" s="54"/>
      <c r="AK2520" s="54"/>
    </row>
    <row r="2521" spans="7:37" s="1" customFormat="1" ht="13.9" customHeight="1" x14ac:dyDescent="0.2"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  <c r="S2521" s="58"/>
      <c r="T2521" s="58"/>
      <c r="U2521" s="58"/>
      <c r="V2521" s="58"/>
      <c r="W2521" s="58"/>
      <c r="X2521" s="58"/>
      <c r="Y2521" s="58"/>
      <c r="Z2521" s="58"/>
      <c r="AA2521" s="54"/>
      <c r="AB2521" s="54"/>
      <c r="AC2521" s="54"/>
      <c r="AD2521" s="54"/>
      <c r="AE2521" s="54"/>
      <c r="AF2521" s="54"/>
      <c r="AG2521" s="54"/>
      <c r="AH2521" s="54"/>
      <c r="AI2521" s="54"/>
      <c r="AJ2521" s="54"/>
      <c r="AK2521" s="54"/>
    </row>
    <row r="2522" spans="7:37" s="1" customFormat="1" ht="13.9" customHeight="1" x14ac:dyDescent="0.2"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  <c r="S2522" s="58"/>
      <c r="T2522" s="58"/>
      <c r="U2522" s="58"/>
      <c r="V2522" s="58"/>
      <c r="W2522" s="58"/>
      <c r="X2522" s="58"/>
      <c r="Y2522" s="58"/>
      <c r="Z2522" s="58"/>
      <c r="AA2522" s="54"/>
      <c r="AB2522" s="54"/>
      <c r="AC2522" s="54"/>
      <c r="AD2522" s="54"/>
      <c r="AE2522" s="54"/>
      <c r="AF2522" s="54"/>
      <c r="AG2522" s="54"/>
      <c r="AH2522" s="54"/>
      <c r="AI2522" s="54"/>
      <c r="AJ2522" s="54"/>
      <c r="AK2522" s="54"/>
    </row>
    <row r="2523" spans="7:37" s="1" customFormat="1" ht="13.9" customHeight="1" x14ac:dyDescent="0.2"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  <c r="S2523" s="58"/>
      <c r="T2523" s="58"/>
      <c r="U2523" s="58"/>
      <c r="V2523" s="58"/>
      <c r="W2523" s="58"/>
      <c r="X2523" s="58"/>
      <c r="Y2523" s="58"/>
      <c r="Z2523" s="58"/>
      <c r="AA2523" s="54"/>
      <c r="AB2523" s="54"/>
      <c r="AC2523" s="54"/>
      <c r="AD2523" s="54"/>
      <c r="AE2523" s="54"/>
      <c r="AF2523" s="54"/>
      <c r="AG2523" s="54"/>
      <c r="AH2523" s="54"/>
      <c r="AI2523" s="54"/>
      <c r="AJ2523" s="54"/>
      <c r="AK2523" s="54"/>
    </row>
    <row r="2524" spans="7:37" s="1" customFormat="1" ht="13.9" customHeight="1" x14ac:dyDescent="0.2"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  <c r="S2524" s="58"/>
      <c r="T2524" s="58"/>
      <c r="U2524" s="58"/>
      <c r="V2524" s="58"/>
      <c r="W2524" s="58"/>
      <c r="X2524" s="58"/>
      <c r="Y2524" s="58"/>
      <c r="Z2524" s="58"/>
      <c r="AA2524" s="54"/>
      <c r="AB2524" s="54"/>
      <c r="AC2524" s="54"/>
      <c r="AD2524" s="54"/>
      <c r="AE2524" s="54"/>
      <c r="AF2524" s="54"/>
      <c r="AG2524" s="54"/>
      <c r="AH2524" s="54"/>
      <c r="AI2524" s="54"/>
      <c r="AJ2524" s="54"/>
      <c r="AK2524" s="54"/>
    </row>
    <row r="2525" spans="7:37" s="1" customFormat="1" ht="13.9" customHeight="1" x14ac:dyDescent="0.2"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  <c r="S2525" s="58"/>
      <c r="T2525" s="58"/>
      <c r="U2525" s="58"/>
      <c r="V2525" s="58"/>
      <c r="W2525" s="58"/>
      <c r="X2525" s="58"/>
      <c r="Y2525" s="58"/>
      <c r="Z2525" s="58"/>
      <c r="AA2525" s="54"/>
      <c r="AB2525" s="54"/>
      <c r="AC2525" s="54"/>
      <c r="AD2525" s="54"/>
      <c r="AE2525" s="54"/>
      <c r="AF2525" s="54"/>
      <c r="AG2525" s="54"/>
      <c r="AH2525" s="54"/>
      <c r="AI2525" s="54"/>
      <c r="AJ2525" s="54"/>
      <c r="AK2525" s="54"/>
    </row>
    <row r="2526" spans="7:37" s="1" customFormat="1" ht="13.9" customHeight="1" x14ac:dyDescent="0.2"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  <c r="S2526" s="58"/>
      <c r="T2526" s="58"/>
      <c r="U2526" s="58"/>
      <c r="V2526" s="58"/>
      <c r="W2526" s="58"/>
      <c r="X2526" s="58"/>
      <c r="Y2526" s="58"/>
      <c r="Z2526" s="58"/>
      <c r="AA2526" s="54"/>
      <c r="AB2526" s="54"/>
      <c r="AC2526" s="54"/>
      <c r="AD2526" s="54"/>
      <c r="AE2526" s="54"/>
      <c r="AF2526" s="54"/>
      <c r="AG2526" s="54"/>
      <c r="AH2526" s="54"/>
      <c r="AI2526" s="54"/>
      <c r="AJ2526" s="54"/>
      <c r="AK2526" s="54"/>
    </row>
    <row r="2527" spans="7:37" s="1" customFormat="1" ht="13.9" customHeight="1" x14ac:dyDescent="0.2"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  <c r="S2527" s="58"/>
      <c r="T2527" s="58"/>
      <c r="U2527" s="58"/>
      <c r="V2527" s="58"/>
      <c r="W2527" s="58"/>
      <c r="X2527" s="58"/>
      <c r="Y2527" s="58"/>
      <c r="Z2527" s="58"/>
      <c r="AA2527" s="54"/>
      <c r="AB2527" s="54"/>
      <c r="AC2527" s="54"/>
      <c r="AD2527" s="54"/>
      <c r="AE2527" s="54"/>
      <c r="AF2527" s="54"/>
      <c r="AG2527" s="54"/>
      <c r="AH2527" s="54"/>
      <c r="AI2527" s="54"/>
      <c r="AJ2527" s="54"/>
      <c r="AK2527" s="54"/>
    </row>
    <row r="2528" spans="7:37" s="1" customFormat="1" ht="13.9" customHeight="1" x14ac:dyDescent="0.2"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  <c r="S2528" s="58"/>
      <c r="T2528" s="58"/>
      <c r="U2528" s="58"/>
      <c r="V2528" s="58"/>
      <c r="W2528" s="58"/>
      <c r="X2528" s="58"/>
      <c r="Y2528" s="58"/>
      <c r="Z2528" s="58"/>
      <c r="AA2528" s="54"/>
      <c r="AB2528" s="54"/>
      <c r="AC2528" s="54"/>
      <c r="AD2528" s="54"/>
      <c r="AE2528" s="54"/>
      <c r="AF2528" s="54"/>
      <c r="AG2528" s="54"/>
      <c r="AH2528" s="54"/>
      <c r="AI2528" s="54"/>
      <c r="AJ2528" s="54"/>
      <c r="AK2528" s="54"/>
    </row>
    <row r="2529" spans="7:37" s="1" customFormat="1" ht="13.9" customHeight="1" x14ac:dyDescent="0.2"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  <c r="S2529" s="58"/>
      <c r="T2529" s="58"/>
      <c r="U2529" s="58"/>
      <c r="V2529" s="58"/>
      <c r="W2529" s="58"/>
      <c r="X2529" s="58"/>
      <c r="Y2529" s="58"/>
      <c r="Z2529" s="58"/>
      <c r="AA2529" s="54"/>
      <c r="AB2529" s="54"/>
      <c r="AC2529" s="54"/>
      <c r="AD2529" s="54"/>
      <c r="AE2529" s="54"/>
      <c r="AF2529" s="54"/>
      <c r="AG2529" s="54"/>
      <c r="AH2529" s="54"/>
      <c r="AI2529" s="54"/>
      <c r="AJ2529" s="54"/>
      <c r="AK2529" s="54"/>
    </row>
    <row r="2530" spans="7:37" s="1" customFormat="1" ht="13.9" customHeight="1" x14ac:dyDescent="0.2"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  <c r="S2530" s="58"/>
      <c r="T2530" s="58"/>
      <c r="U2530" s="58"/>
      <c r="V2530" s="58"/>
      <c r="W2530" s="58"/>
      <c r="X2530" s="58"/>
      <c r="Y2530" s="58"/>
      <c r="Z2530" s="58"/>
      <c r="AA2530" s="54"/>
      <c r="AB2530" s="54"/>
      <c r="AC2530" s="54"/>
      <c r="AD2530" s="54"/>
      <c r="AE2530" s="54"/>
      <c r="AF2530" s="54"/>
      <c r="AG2530" s="54"/>
      <c r="AH2530" s="54"/>
      <c r="AI2530" s="54"/>
      <c r="AJ2530" s="54"/>
      <c r="AK2530" s="54"/>
    </row>
    <row r="2531" spans="7:37" s="1" customFormat="1" ht="13.9" customHeight="1" x14ac:dyDescent="0.2"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  <c r="S2531" s="58"/>
      <c r="T2531" s="58"/>
      <c r="U2531" s="58"/>
      <c r="V2531" s="58"/>
      <c r="W2531" s="58"/>
      <c r="X2531" s="58"/>
      <c r="Y2531" s="58"/>
      <c r="Z2531" s="58"/>
      <c r="AA2531" s="54"/>
      <c r="AB2531" s="54"/>
      <c r="AC2531" s="54"/>
      <c r="AD2531" s="54"/>
      <c r="AE2531" s="54"/>
      <c r="AF2531" s="54"/>
      <c r="AG2531" s="54"/>
      <c r="AH2531" s="54"/>
      <c r="AI2531" s="54"/>
      <c r="AJ2531" s="54"/>
      <c r="AK2531" s="54"/>
    </row>
    <row r="2532" spans="7:37" s="1" customFormat="1" ht="13.9" customHeight="1" x14ac:dyDescent="0.2"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  <c r="S2532" s="58"/>
      <c r="T2532" s="58"/>
      <c r="U2532" s="58"/>
      <c r="V2532" s="58"/>
      <c r="W2532" s="58"/>
      <c r="X2532" s="58"/>
      <c r="Y2532" s="58"/>
      <c r="Z2532" s="58"/>
      <c r="AA2532" s="54"/>
      <c r="AB2532" s="54"/>
      <c r="AC2532" s="54"/>
      <c r="AD2532" s="54"/>
      <c r="AE2532" s="54"/>
      <c r="AF2532" s="54"/>
      <c r="AG2532" s="54"/>
      <c r="AH2532" s="54"/>
      <c r="AI2532" s="54"/>
      <c r="AJ2532" s="54"/>
      <c r="AK2532" s="54"/>
    </row>
    <row r="2533" spans="7:37" s="1" customFormat="1" ht="13.9" customHeight="1" x14ac:dyDescent="0.2"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  <c r="S2533" s="58"/>
      <c r="T2533" s="58"/>
      <c r="U2533" s="58"/>
      <c r="V2533" s="58"/>
      <c r="W2533" s="58"/>
      <c r="X2533" s="58"/>
      <c r="Y2533" s="58"/>
      <c r="Z2533" s="58"/>
      <c r="AA2533" s="54"/>
      <c r="AB2533" s="54"/>
      <c r="AC2533" s="54"/>
      <c r="AD2533" s="54"/>
      <c r="AE2533" s="54"/>
      <c r="AF2533" s="54"/>
      <c r="AG2533" s="54"/>
      <c r="AH2533" s="54"/>
      <c r="AI2533" s="54"/>
      <c r="AJ2533" s="54"/>
      <c r="AK2533" s="54"/>
    </row>
    <row r="2534" spans="7:37" s="1" customFormat="1" ht="13.9" customHeight="1" x14ac:dyDescent="0.2"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  <c r="S2534" s="58"/>
      <c r="T2534" s="58"/>
      <c r="U2534" s="58"/>
      <c r="V2534" s="58"/>
      <c r="W2534" s="58"/>
      <c r="X2534" s="58"/>
      <c r="Y2534" s="58"/>
      <c r="Z2534" s="58"/>
      <c r="AA2534" s="54"/>
      <c r="AB2534" s="54"/>
      <c r="AC2534" s="54"/>
      <c r="AD2534" s="54"/>
      <c r="AE2534" s="54"/>
      <c r="AF2534" s="54"/>
      <c r="AG2534" s="54"/>
      <c r="AH2534" s="54"/>
      <c r="AI2534" s="54"/>
      <c r="AJ2534" s="54"/>
      <c r="AK2534" s="54"/>
    </row>
    <row r="2535" spans="7:37" s="1" customFormat="1" ht="13.9" customHeight="1" x14ac:dyDescent="0.2"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  <c r="S2535" s="58"/>
      <c r="T2535" s="58"/>
      <c r="U2535" s="58"/>
      <c r="V2535" s="58"/>
      <c r="W2535" s="58"/>
      <c r="X2535" s="58"/>
      <c r="Y2535" s="58"/>
      <c r="Z2535" s="58"/>
      <c r="AA2535" s="54"/>
      <c r="AB2535" s="54"/>
      <c r="AC2535" s="54"/>
      <c r="AD2535" s="54"/>
      <c r="AE2535" s="54"/>
      <c r="AF2535" s="54"/>
      <c r="AG2535" s="54"/>
      <c r="AH2535" s="54"/>
      <c r="AI2535" s="54"/>
      <c r="AJ2535" s="54"/>
      <c r="AK2535" s="54"/>
    </row>
    <row r="2536" spans="7:37" s="1" customFormat="1" ht="13.9" customHeight="1" x14ac:dyDescent="0.2"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  <c r="S2536" s="58"/>
      <c r="T2536" s="58"/>
      <c r="U2536" s="58"/>
      <c r="V2536" s="58"/>
      <c r="W2536" s="58"/>
      <c r="X2536" s="58"/>
      <c r="Y2536" s="58"/>
      <c r="Z2536" s="58"/>
      <c r="AA2536" s="54"/>
      <c r="AB2536" s="54"/>
      <c r="AC2536" s="54"/>
      <c r="AD2536" s="54"/>
      <c r="AE2536" s="54"/>
      <c r="AF2536" s="54"/>
      <c r="AG2536" s="54"/>
      <c r="AH2536" s="54"/>
      <c r="AI2536" s="54"/>
      <c r="AJ2536" s="54"/>
      <c r="AK2536" s="54"/>
    </row>
    <row r="2537" spans="7:37" s="1" customFormat="1" ht="13.9" customHeight="1" x14ac:dyDescent="0.2"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  <c r="S2537" s="58"/>
      <c r="T2537" s="58"/>
      <c r="U2537" s="58"/>
      <c r="V2537" s="58"/>
      <c r="W2537" s="58"/>
      <c r="X2537" s="58"/>
      <c r="Y2537" s="58"/>
      <c r="Z2537" s="58"/>
      <c r="AA2537" s="54"/>
      <c r="AB2537" s="54"/>
      <c r="AC2537" s="54"/>
      <c r="AD2537" s="54"/>
      <c r="AE2537" s="54"/>
      <c r="AF2537" s="54"/>
      <c r="AG2537" s="54"/>
      <c r="AH2537" s="54"/>
      <c r="AI2537" s="54"/>
      <c r="AJ2537" s="54"/>
      <c r="AK2537" s="54"/>
    </row>
    <row r="2538" spans="7:37" s="1" customFormat="1" ht="13.9" customHeight="1" x14ac:dyDescent="0.2"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  <c r="S2538" s="58"/>
      <c r="T2538" s="58"/>
      <c r="U2538" s="58"/>
      <c r="V2538" s="58"/>
      <c r="W2538" s="58"/>
      <c r="X2538" s="58"/>
      <c r="Y2538" s="58"/>
      <c r="Z2538" s="58"/>
      <c r="AA2538" s="54"/>
      <c r="AB2538" s="54"/>
      <c r="AC2538" s="54"/>
      <c r="AD2538" s="54"/>
      <c r="AE2538" s="54"/>
      <c r="AF2538" s="54"/>
      <c r="AG2538" s="54"/>
      <c r="AH2538" s="54"/>
      <c r="AI2538" s="54"/>
      <c r="AJ2538" s="54"/>
      <c r="AK2538" s="54"/>
    </row>
    <row r="2539" spans="7:37" s="1" customFormat="1" ht="13.9" customHeight="1" x14ac:dyDescent="0.2"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  <c r="S2539" s="58"/>
      <c r="T2539" s="58"/>
      <c r="U2539" s="58"/>
      <c r="V2539" s="58"/>
      <c r="W2539" s="58"/>
      <c r="X2539" s="58"/>
      <c r="Y2539" s="58"/>
      <c r="Z2539" s="58"/>
      <c r="AA2539" s="54"/>
      <c r="AB2539" s="54"/>
      <c r="AC2539" s="54"/>
      <c r="AD2539" s="54"/>
      <c r="AE2539" s="54"/>
      <c r="AF2539" s="54"/>
      <c r="AG2539" s="54"/>
      <c r="AH2539" s="54"/>
      <c r="AI2539" s="54"/>
      <c r="AJ2539" s="54"/>
      <c r="AK2539" s="54"/>
    </row>
    <row r="2540" spans="7:37" s="1" customFormat="1" ht="13.9" customHeight="1" x14ac:dyDescent="0.2"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  <c r="S2540" s="58"/>
      <c r="T2540" s="58"/>
      <c r="U2540" s="58"/>
      <c r="V2540" s="58"/>
      <c r="W2540" s="58"/>
      <c r="X2540" s="58"/>
      <c r="Y2540" s="58"/>
      <c r="Z2540" s="58"/>
      <c r="AA2540" s="54"/>
      <c r="AB2540" s="54"/>
      <c r="AC2540" s="54"/>
      <c r="AD2540" s="54"/>
      <c r="AE2540" s="54"/>
      <c r="AF2540" s="54"/>
      <c r="AG2540" s="54"/>
      <c r="AH2540" s="54"/>
      <c r="AI2540" s="54"/>
      <c r="AJ2540" s="54"/>
      <c r="AK2540" s="54"/>
    </row>
    <row r="2541" spans="7:37" s="1" customFormat="1" ht="13.9" customHeight="1" x14ac:dyDescent="0.2"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  <c r="S2541" s="58"/>
      <c r="T2541" s="58"/>
      <c r="U2541" s="58"/>
      <c r="V2541" s="58"/>
      <c r="W2541" s="58"/>
      <c r="X2541" s="58"/>
      <c r="Y2541" s="58"/>
      <c r="Z2541" s="58"/>
      <c r="AA2541" s="54"/>
      <c r="AB2541" s="54"/>
      <c r="AC2541" s="54"/>
      <c r="AD2541" s="54"/>
      <c r="AE2541" s="54"/>
      <c r="AF2541" s="54"/>
      <c r="AG2541" s="54"/>
      <c r="AH2541" s="54"/>
      <c r="AI2541" s="54"/>
      <c r="AJ2541" s="54"/>
      <c r="AK2541" s="54"/>
    </row>
    <row r="2542" spans="7:37" s="1" customFormat="1" ht="13.9" customHeight="1" x14ac:dyDescent="0.2"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  <c r="S2542" s="58"/>
      <c r="T2542" s="58"/>
      <c r="U2542" s="58"/>
      <c r="V2542" s="58"/>
      <c r="W2542" s="58"/>
      <c r="X2542" s="58"/>
      <c r="Y2542" s="58"/>
      <c r="Z2542" s="58"/>
      <c r="AA2542" s="54"/>
      <c r="AB2542" s="54"/>
      <c r="AC2542" s="54"/>
      <c r="AD2542" s="54"/>
      <c r="AE2542" s="54"/>
      <c r="AF2542" s="54"/>
      <c r="AG2542" s="54"/>
      <c r="AH2542" s="54"/>
      <c r="AI2542" s="54"/>
      <c r="AJ2542" s="54"/>
      <c r="AK2542" s="54"/>
    </row>
    <row r="2543" spans="7:37" s="1" customFormat="1" ht="13.9" customHeight="1" x14ac:dyDescent="0.2"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  <c r="S2543" s="58"/>
      <c r="T2543" s="58"/>
      <c r="U2543" s="58"/>
      <c r="V2543" s="58"/>
      <c r="W2543" s="58"/>
      <c r="X2543" s="58"/>
      <c r="Y2543" s="58"/>
      <c r="Z2543" s="58"/>
      <c r="AA2543" s="54"/>
      <c r="AB2543" s="54"/>
      <c r="AC2543" s="54"/>
      <c r="AD2543" s="54"/>
      <c r="AE2543" s="54"/>
      <c r="AF2543" s="54"/>
      <c r="AG2543" s="54"/>
      <c r="AH2543" s="54"/>
      <c r="AI2543" s="54"/>
      <c r="AJ2543" s="54"/>
      <c r="AK2543" s="54"/>
    </row>
    <row r="2544" spans="7:37" s="1" customFormat="1" ht="13.9" customHeight="1" x14ac:dyDescent="0.2"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  <c r="S2544" s="58"/>
      <c r="T2544" s="58"/>
      <c r="U2544" s="58"/>
      <c r="V2544" s="58"/>
      <c r="W2544" s="58"/>
      <c r="X2544" s="58"/>
      <c r="Y2544" s="58"/>
      <c r="Z2544" s="58"/>
      <c r="AA2544" s="54"/>
      <c r="AB2544" s="54"/>
      <c r="AC2544" s="54"/>
      <c r="AD2544" s="54"/>
      <c r="AE2544" s="54"/>
      <c r="AF2544" s="54"/>
      <c r="AG2544" s="54"/>
      <c r="AH2544" s="54"/>
      <c r="AI2544" s="54"/>
      <c r="AJ2544" s="54"/>
      <c r="AK2544" s="54"/>
    </row>
    <row r="2545" spans="7:37" s="1" customFormat="1" ht="13.9" customHeight="1" x14ac:dyDescent="0.2"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  <c r="S2545" s="58"/>
      <c r="T2545" s="58"/>
      <c r="U2545" s="58"/>
      <c r="V2545" s="58"/>
      <c r="W2545" s="58"/>
      <c r="X2545" s="58"/>
      <c r="Y2545" s="58"/>
      <c r="Z2545" s="58"/>
      <c r="AA2545" s="54"/>
      <c r="AB2545" s="54"/>
      <c r="AC2545" s="54"/>
      <c r="AD2545" s="54"/>
      <c r="AE2545" s="54"/>
      <c r="AF2545" s="54"/>
      <c r="AG2545" s="54"/>
      <c r="AH2545" s="54"/>
      <c r="AI2545" s="54"/>
      <c r="AJ2545" s="54"/>
      <c r="AK2545" s="54"/>
    </row>
    <row r="2546" spans="7:37" s="1" customFormat="1" ht="13.9" customHeight="1" x14ac:dyDescent="0.2"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  <c r="S2546" s="58"/>
      <c r="T2546" s="58"/>
      <c r="U2546" s="58"/>
      <c r="V2546" s="58"/>
      <c r="W2546" s="58"/>
      <c r="X2546" s="58"/>
      <c r="Y2546" s="58"/>
      <c r="Z2546" s="58"/>
      <c r="AA2546" s="54"/>
      <c r="AB2546" s="54"/>
      <c r="AC2546" s="54"/>
      <c r="AD2546" s="54"/>
      <c r="AE2546" s="54"/>
      <c r="AF2546" s="54"/>
      <c r="AG2546" s="54"/>
      <c r="AH2546" s="54"/>
      <c r="AI2546" s="54"/>
      <c r="AJ2546" s="54"/>
      <c r="AK2546" s="54"/>
    </row>
    <row r="2547" spans="7:37" s="1" customFormat="1" ht="13.9" customHeight="1" x14ac:dyDescent="0.2"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  <c r="S2547" s="58"/>
      <c r="T2547" s="58"/>
      <c r="U2547" s="58"/>
      <c r="V2547" s="58"/>
      <c r="W2547" s="58"/>
      <c r="X2547" s="58"/>
      <c r="Y2547" s="58"/>
      <c r="Z2547" s="58"/>
      <c r="AA2547" s="54"/>
      <c r="AB2547" s="54"/>
      <c r="AC2547" s="54"/>
      <c r="AD2547" s="54"/>
      <c r="AE2547" s="54"/>
      <c r="AF2547" s="54"/>
      <c r="AG2547" s="54"/>
      <c r="AH2547" s="54"/>
      <c r="AI2547" s="54"/>
      <c r="AJ2547" s="54"/>
      <c r="AK2547" s="54"/>
    </row>
    <row r="2548" spans="7:37" s="1" customFormat="1" ht="13.9" customHeight="1" x14ac:dyDescent="0.2"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  <c r="S2548" s="58"/>
      <c r="T2548" s="58"/>
      <c r="U2548" s="58"/>
      <c r="V2548" s="58"/>
      <c r="W2548" s="58"/>
      <c r="X2548" s="58"/>
      <c r="Y2548" s="58"/>
      <c r="Z2548" s="58"/>
      <c r="AA2548" s="54"/>
      <c r="AB2548" s="54"/>
      <c r="AC2548" s="54"/>
      <c r="AD2548" s="54"/>
      <c r="AE2548" s="54"/>
      <c r="AF2548" s="54"/>
      <c r="AG2548" s="54"/>
      <c r="AH2548" s="54"/>
      <c r="AI2548" s="54"/>
      <c r="AJ2548" s="54"/>
      <c r="AK2548" s="54"/>
    </row>
    <row r="2549" spans="7:37" s="1" customFormat="1" ht="13.9" customHeight="1" x14ac:dyDescent="0.2"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  <c r="S2549" s="58"/>
      <c r="T2549" s="58"/>
      <c r="U2549" s="58"/>
      <c r="V2549" s="58"/>
      <c r="W2549" s="58"/>
      <c r="X2549" s="58"/>
      <c r="Y2549" s="58"/>
      <c r="Z2549" s="58"/>
      <c r="AA2549" s="54"/>
      <c r="AB2549" s="54"/>
      <c r="AC2549" s="54"/>
      <c r="AD2549" s="54"/>
      <c r="AE2549" s="54"/>
      <c r="AF2549" s="54"/>
      <c r="AG2549" s="54"/>
      <c r="AH2549" s="54"/>
      <c r="AI2549" s="54"/>
      <c r="AJ2549" s="54"/>
      <c r="AK2549" s="54"/>
    </row>
    <row r="2550" spans="7:37" s="1" customFormat="1" ht="13.9" customHeight="1" x14ac:dyDescent="0.2"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  <c r="S2550" s="58"/>
      <c r="T2550" s="58"/>
      <c r="U2550" s="58"/>
      <c r="V2550" s="58"/>
      <c r="W2550" s="58"/>
      <c r="X2550" s="58"/>
      <c r="Y2550" s="58"/>
      <c r="Z2550" s="58"/>
      <c r="AA2550" s="54"/>
      <c r="AB2550" s="54"/>
      <c r="AC2550" s="54"/>
      <c r="AD2550" s="54"/>
      <c r="AE2550" s="54"/>
      <c r="AF2550" s="54"/>
      <c r="AG2550" s="54"/>
      <c r="AH2550" s="54"/>
      <c r="AI2550" s="54"/>
      <c r="AJ2550" s="54"/>
      <c r="AK2550" s="54"/>
    </row>
    <row r="2551" spans="7:37" s="1" customFormat="1" ht="13.9" customHeight="1" x14ac:dyDescent="0.2"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  <c r="S2551" s="58"/>
      <c r="T2551" s="58"/>
      <c r="U2551" s="58"/>
      <c r="V2551" s="58"/>
      <c r="W2551" s="58"/>
      <c r="X2551" s="58"/>
      <c r="Y2551" s="58"/>
      <c r="Z2551" s="58"/>
      <c r="AA2551" s="54"/>
      <c r="AB2551" s="54"/>
      <c r="AC2551" s="54"/>
      <c r="AD2551" s="54"/>
      <c r="AE2551" s="54"/>
      <c r="AF2551" s="54"/>
      <c r="AG2551" s="54"/>
      <c r="AH2551" s="54"/>
      <c r="AI2551" s="54"/>
      <c r="AJ2551" s="54"/>
      <c r="AK2551" s="54"/>
    </row>
    <row r="2552" spans="7:37" s="1" customFormat="1" ht="13.9" customHeight="1" x14ac:dyDescent="0.2"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  <c r="S2552" s="58"/>
      <c r="T2552" s="58"/>
      <c r="U2552" s="58"/>
      <c r="V2552" s="58"/>
      <c r="W2552" s="58"/>
      <c r="X2552" s="58"/>
      <c r="Y2552" s="58"/>
      <c r="Z2552" s="58"/>
      <c r="AA2552" s="54"/>
      <c r="AB2552" s="54"/>
      <c r="AC2552" s="54"/>
      <c r="AD2552" s="54"/>
      <c r="AE2552" s="54"/>
      <c r="AF2552" s="54"/>
      <c r="AG2552" s="54"/>
      <c r="AH2552" s="54"/>
      <c r="AI2552" s="54"/>
      <c r="AJ2552" s="54"/>
      <c r="AK2552" s="54"/>
    </row>
    <row r="2553" spans="7:37" s="1" customFormat="1" ht="13.9" customHeight="1" x14ac:dyDescent="0.2"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  <c r="S2553" s="58"/>
      <c r="T2553" s="58"/>
      <c r="U2553" s="58"/>
      <c r="V2553" s="58"/>
      <c r="W2553" s="58"/>
      <c r="X2553" s="58"/>
      <c r="Y2553" s="58"/>
      <c r="Z2553" s="58"/>
      <c r="AA2553" s="54"/>
      <c r="AB2553" s="54"/>
      <c r="AC2553" s="54"/>
      <c r="AD2553" s="54"/>
      <c r="AE2553" s="54"/>
      <c r="AF2553" s="54"/>
      <c r="AG2553" s="54"/>
      <c r="AH2553" s="54"/>
      <c r="AI2553" s="54"/>
      <c r="AJ2553" s="54"/>
      <c r="AK2553" s="54"/>
    </row>
    <row r="2554" spans="7:37" s="1" customFormat="1" ht="13.9" customHeight="1" x14ac:dyDescent="0.2"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  <c r="S2554" s="58"/>
      <c r="T2554" s="58"/>
      <c r="U2554" s="58"/>
      <c r="V2554" s="58"/>
      <c r="W2554" s="58"/>
      <c r="X2554" s="58"/>
      <c r="Y2554" s="58"/>
      <c r="Z2554" s="58"/>
      <c r="AA2554" s="54"/>
      <c r="AB2554" s="54"/>
      <c r="AC2554" s="54"/>
      <c r="AD2554" s="54"/>
      <c r="AE2554" s="54"/>
      <c r="AF2554" s="54"/>
      <c r="AG2554" s="54"/>
      <c r="AH2554" s="54"/>
      <c r="AI2554" s="54"/>
      <c r="AJ2554" s="54"/>
      <c r="AK2554" s="54"/>
    </row>
    <row r="2555" spans="7:37" s="1" customFormat="1" ht="13.9" customHeight="1" x14ac:dyDescent="0.2"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  <c r="S2555" s="58"/>
      <c r="T2555" s="58"/>
      <c r="U2555" s="58"/>
      <c r="V2555" s="58"/>
      <c r="W2555" s="58"/>
      <c r="X2555" s="58"/>
      <c r="Y2555" s="58"/>
      <c r="Z2555" s="58"/>
      <c r="AA2555" s="54"/>
      <c r="AB2555" s="54"/>
      <c r="AC2555" s="54"/>
      <c r="AD2555" s="54"/>
      <c r="AE2555" s="54"/>
      <c r="AF2555" s="54"/>
      <c r="AG2555" s="54"/>
      <c r="AH2555" s="54"/>
      <c r="AI2555" s="54"/>
      <c r="AJ2555" s="54"/>
      <c r="AK2555" s="54"/>
    </row>
    <row r="2556" spans="7:37" s="1" customFormat="1" ht="13.9" customHeight="1" x14ac:dyDescent="0.2"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  <c r="S2556" s="58"/>
      <c r="T2556" s="58"/>
      <c r="U2556" s="58"/>
      <c r="V2556" s="58"/>
      <c r="W2556" s="58"/>
      <c r="X2556" s="58"/>
      <c r="Y2556" s="58"/>
      <c r="Z2556" s="58"/>
      <c r="AA2556" s="54"/>
      <c r="AB2556" s="54"/>
      <c r="AC2556" s="54"/>
      <c r="AD2556" s="54"/>
      <c r="AE2556" s="54"/>
      <c r="AF2556" s="54"/>
      <c r="AG2556" s="54"/>
      <c r="AH2556" s="54"/>
      <c r="AI2556" s="54"/>
      <c r="AJ2556" s="54"/>
      <c r="AK2556" s="54"/>
    </row>
    <row r="2557" spans="7:37" s="1" customFormat="1" ht="13.9" customHeight="1" x14ac:dyDescent="0.2"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  <c r="S2557" s="58"/>
      <c r="T2557" s="58"/>
      <c r="U2557" s="58"/>
      <c r="V2557" s="58"/>
      <c r="W2557" s="58"/>
      <c r="X2557" s="58"/>
      <c r="Y2557" s="58"/>
      <c r="Z2557" s="58"/>
      <c r="AA2557" s="54"/>
      <c r="AB2557" s="54"/>
      <c r="AC2557" s="54"/>
      <c r="AD2557" s="54"/>
      <c r="AE2557" s="54"/>
      <c r="AF2557" s="54"/>
      <c r="AG2557" s="54"/>
      <c r="AH2557" s="54"/>
      <c r="AI2557" s="54"/>
      <c r="AJ2557" s="54"/>
      <c r="AK2557" s="54"/>
    </row>
    <row r="2558" spans="7:37" s="1" customFormat="1" ht="13.9" customHeight="1" x14ac:dyDescent="0.2"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  <c r="S2558" s="58"/>
      <c r="T2558" s="58"/>
      <c r="U2558" s="58"/>
      <c r="V2558" s="58"/>
      <c r="W2558" s="58"/>
      <c r="X2558" s="58"/>
      <c r="Y2558" s="58"/>
      <c r="Z2558" s="58"/>
      <c r="AA2558" s="54"/>
      <c r="AB2558" s="54"/>
      <c r="AC2558" s="54"/>
      <c r="AD2558" s="54"/>
      <c r="AE2558" s="54"/>
      <c r="AF2558" s="54"/>
      <c r="AG2558" s="54"/>
      <c r="AH2558" s="54"/>
      <c r="AI2558" s="54"/>
      <c r="AJ2558" s="54"/>
      <c r="AK2558" s="54"/>
    </row>
    <row r="2559" spans="7:37" s="1" customFormat="1" ht="13.9" customHeight="1" x14ac:dyDescent="0.2"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  <c r="S2559" s="58"/>
      <c r="T2559" s="58"/>
      <c r="U2559" s="58"/>
      <c r="V2559" s="58"/>
      <c r="W2559" s="58"/>
      <c r="X2559" s="58"/>
      <c r="Y2559" s="58"/>
      <c r="Z2559" s="58"/>
      <c r="AA2559" s="54"/>
      <c r="AB2559" s="54"/>
      <c r="AC2559" s="54"/>
      <c r="AD2559" s="54"/>
      <c r="AE2559" s="54"/>
      <c r="AF2559" s="54"/>
      <c r="AG2559" s="54"/>
      <c r="AH2559" s="54"/>
      <c r="AI2559" s="54"/>
      <c r="AJ2559" s="54"/>
      <c r="AK2559" s="54"/>
    </row>
    <row r="2560" spans="7:37" s="1" customFormat="1" ht="13.9" customHeight="1" x14ac:dyDescent="0.2"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  <c r="S2560" s="58"/>
      <c r="T2560" s="58"/>
      <c r="U2560" s="58"/>
      <c r="V2560" s="58"/>
      <c r="W2560" s="58"/>
      <c r="X2560" s="58"/>
      <c r="Y2560" s="58"/>
      <c r="Z2560" s="58"/>
      <c r="AA2560" s="54"/>
      <c r="AB2560" s="54"/>
      <c r="AC2560" s="54"/>
      <c r="AD2560" s="54"/>
      <c r="AE2560" s="54"/>
      <c r="AF2560" s="54"/>
      <c r="AG2560" s="54"/>
      <c r="AH2560" s="54"/>
      <c r="AI2560" s="54"/>
      <c r="AJ2560" s="54"/>
      <c r="AK2560" s="54"/>
    </row>
    <row r="2561" spans="7:37" s="1" customFormat="1" ht="13.9" customHeight="1" x14ac:dyDescent="0.2"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  <c r="S2561" s="58"/>
      <c r="T2561" s="58"/>
      <c r="U2561" s="58"/>
      <c r="V2561" s="58"/>
      <c r="W2561" s="58"/>
      <c r="X2561" s="58"/>
      <c r="Y2561" s="58"/>
      <c r="Z2561" s="58"/>
      <c r="AA2561" s="54"/>
      <c r="AB2561" s="54"/>
      <c r="AC2561" s="54"/>
      <c r="AD2561" s="54"/>
      <c r="AE2561" s="54"/>
      <c r="AF2561" s="54"/>
      <c r="AG2561" s="54"/>
      <c r="AH2561" s="54"/>
      <c r="AI2561" s="54"/>
      <c r="AJ2561" s="54"/>
      <c r="AK2561" s="54"/>
    </row>
    <row r="2562" spans="7:37" s="1" customFormat="1" ht="13.9" customHeight="1" x14ac:dyDescent="0.2"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  <c r="S2562" s="58"/>
      <c r="T2562" s="58"/>
      <c r="U2562" s="58"/>
      <c r="V2562" s="58"/>
      <c r="W2562" s="58"/>
      <c r="X2562" s="58"/>
      <c r="Y2562" s="58"/>
      <c r="Z2562" s="58"/>
      <c r="AA2562" s="54"/>
      <c r="AB2562" s="54"/>
      <c r="AC2562" s="54"/>
      <c r="AD2562" s="54"/>
      <c r="AE2562" s="54"/>
      <c r="AF2562" s="54"/>
      <c r="AG2562" s="54"/>
      <c r="AH2562" s="54"/>
      <c r="AI2562" s="54"/>
      <c r="AJ2562" s="54"/>
      <c r="AK2562" s="54"/>
    </row>
    <row r="2563" spans="7:37" s="1" customFormat="1" ht="13.9" customHeight="1" x14ac:dyDescent="0.2"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  <c r="S2563" s="58"/>
      <c r="T2563" s="58"/>
      <c r="U2563" s="58"/>
      <c r="V2563" s="58"/>
      <c r="W2563" s="58"/>
      <c r="X2563" s="58"/>
      <c r="Y2563" s="58"/>
      <c r="Z2563" s="58"/>
      <c r="AA2563" s="54"/>
      <c r="AB2563" s="54"/>
      <c r="AC2563" s="54"/>
      <c r="AD2563" s="54"/>
      <c r="AE2563" s="54"/>
      <c r="AF2563" s="54"/>
      <c r="AG2563" s="54"/>
      <c r="AH2563" s="54"/>
      <c r="AI2563" s="54"/>
      <c r="AJ2563" s="54"/>
      <c r="AK2563" s="54"/>
    </row>
    <row r="2564" spans="7:37" s="1" customFormat="1" ht="13.9" customHeight="1" x14ac:dyDescent="0.2"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  <c r="S2564" s="58"/>
      <c r="T2564" s="58"/>
      <c r="U2564" s="58"/>
      <c r="V2564" s="58"/>
      <c r="W2564" s="58"/>
      <c r="X2564" s="58"/>
      <c r="Y2564" s="58"/>
      <c r="Z2564" s="58"/>
      <c r="AA2564" s="54"/>
      <c r="AB2564" s="54"/>
      <c r="AC2564" s="54"/>
      <c r="AD2564" s="54"/>
      <c r="AE2564" s="54"/>
      <c r="AF2564" s="54"/>
      <c r="AG2564" s="54"/>
      <c r="AH2564" s="54"/>
      <c r="AI2564" s="54"/>
      <c r="AJ2564" s="54"/>
      <c r="AK2564" s="54"/>
    </row>
    <row r="2565" spans="7:37" s="1" customFormat="1" ht="13.9" customHeight="1" x14ac:dyDescent="0.2"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  <c r="S2565" s="58"/>
      <c r="T2565" s="58"/>
      <c r="U2565" s="58"/>
      <c r="V2565" s="58"/>
      <c r="W2565" s="58"/>
      <c r="X2565" s="58"/>
      <c r="Y2565" s="58"/>
      <c r="Z2565" s="58"/>
      <c r="AA2565" s="54"/>
      <c r="AB2565" s="54"/>
      <c r="AC2565" s="54"/>
      <c r="AD2565" s="54"/>
      <c r="AE2565" s="54"/>
      <c r="AF2565" s="54"/>
      <c r="AG2565" s="54"/>
      <c r="AH2565" s="54"/>
      <c r="AI2565" s="54"/>
      <c r="AJ2565" s="54"/>
      <c r="AK2565" s="54"/>
    </row>
    <row r="2566" spans="7:37" s="1" customFormat="1" ht="13.9" customHeight="1" x14ac:dyDescent="0.2"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  <c r="S2566" s="58"/>
      <c r="T2566" s="58"/>
      <c r="U2566" s="58"/>
      <c r="V2566" s="58"/>
      <c r="W2566" s="58"/>
      <c r="X2566" s="58"/>
      <c r="Y2566" s="58"/>
      <c r="Z2566" s="58"/>
      <c r="AA2566" s="54"/>
      <c r="AB2566" s="54"/>
      <c r="AC2566" s="54"/>
      <c r="AD2566" s="54"/>
      <c r="AE2566" s="54"/>
      <c r="AF2566" s="54"/>
      <c r="AG2566" s="54"/>
      <c r="AH2566" s="54"/>
      <c r="AI2566" s="54"/>
      <c r="AJ2566" s="54"/>
      <c r="AK2566" s="54"/>
    </row>
    <row r="2567" spans="7:37" s="1" customFormat="1" ht="13.9" customHeight="1" x14ac:dyDescent="0.2"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  <c r="S2567" s="58"/>
      <c r="T2567" s="58"/>
      <c r="U2567" s="58"/>
      <c r="V2567" s="58"/>
      <c r="W2567" s="58"/>
      <c r="X2567" s="58"/>
      <c r="Y2567" s="58"/>
      <c r="Z2567" s="58"/>
      <c r="AA2567" s="54"/>
      <c r="AB2567" s="54"/>
      <c r="AC2567" s="54"/>
      <c r="AD2567" s="54"/>
      <c r="AE2567" s="54"/>
      <c r="AF2567" s="54"/>
      <c r="AG2567" s="54"/>
      <c r="AH2567" s="54"/>
      <c r="AI2567" s="54"/>
      <c r="AJ2567" s="54"/>
      <c r="AK2567" s="54"/>
    </row>
    <row r="2568" spans="7:37" s="1" customFormat="1" ht="13.9" customHeight="1" x14ac:dyDescent="0.2"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  <c r="S2568" s="58"/>
      <c r="T2568" s="58"/>
      <c r="U2568" s="58"/>
      <c r="V2568" s="58"/>
      <c r="W2568" s="58"/>
      <c r="X2568" s="58"/>
      <c r="Y2568" s="58"/>
      <c r="Z2568" s="58"/>
      <c r="AA2568" s="54"/>
      <c r="AB2568" s="54"/>
      <c r="AC2568" s="54"/>
      <c r="AD2568" s="54"/>
      <c r="AE2568" s="54"/>
      <c r="AF2568" s="54"/>
      <c r="AG2568" s="54"/>
      <c r="AH2568" s="54"/>
      <c r="AI2568" s="54"/>
      <c r="AJ2568" s="54"/>
      <c r="AK2568" s="54"/>
    </row>
    <row r="2569" spans="7:37" s="1" customFormat="1" ht="13.9" customHeight="1" x14ac:dyDescent="0.2"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  <c r="S2569" s="58"/>
      <c r="T2569" s="58"/>
      <c r="U2569" s="58"/>
      <c r="V2569" s="58"/>
      <c r="W2569" s="58"/>
      <c r="X2569" s="58"/>
      <c r="Y2569" s="58"/>
      <c r="Z2569" s="58"/>
      <c r="AA2569" s="54"/>
      <c r="AB2569" s="54"/>
      <c r="AC2569" s="54"/>
      <c r="AD2569" s="54"/>
      <c r="AE2569" s="54"/>
      <c r="AF2569" s="54"/>
      <c r="AG2569" s="54"/>
      <c r="AH2569" s="54"/>
      <c r="AI2569" s="54"/>
      <c r="AJ2569" s="54"/>
      <c r="AK2569" s="54"/>
    </row>
    <row r="2570" spans="7:37" s="1" customFormat="1" ht="13.9" customHeight="1" x14ac:dyDescent="0.2"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  <c r="S2570" s="58"/>
      <c r="T2570" s="58"/>
      <c r="U2570" s="58"/>
      <c r="V2570" s="58"/>
      <c r="W2570" s="58"/>
      <c r="X2570" s="58"/>
      <c r="Y2570" s="58"/>
      <c r="Z2570" s="58"/>
      <c r="AA2570" s="54"/>
      <c r="AB2570" s="54"/>
      <c r="AC2570" s="54"/>
      <c r="AD2570" s="54"/>
      <c r="AE2570" s="54"/>
      <c r="AF2570" s="54"/>
      <c r="AG2570" s="54"/>
      <c r="AH2570" s="54"/>
      <c r="AI2570" s="54"/>
      <c r="AJ2570" s="54"/>
      <c r="AK2570" s="54"/>
    </row>
    <row r="2571" spans="7:37" s="1" customFormat="1" ht="13.9" customHeight="1" x14ac:dyDescent="0.2"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  <c r="S2571" s="58"/>
      <c r="T2571" s="58"/>
      <c r="U2571" s="58"/>
      <c r="V2571" s="58"/>
      <c r="W2571" s="58"/>
      <c r="X2571" s="58"/>
      <c r="Y2571" s="58"/>
      <c r="Z2571" s="58"/>
      <c r="AA2571" s="54"/>
      <c r="AB2571" s="54"/>
      <c r="AC2571" s="54"/>
      <c r="AD2571" s="54"/>
      <c r="AE2571" s="54"/>
      <c r="AF2571" s="54"/>
      <c r="AG2571" s="54"/>
      <c r="AH2571" s="54"/>
      <c r="AI2571" s="54"/>
      <c r="AJ2571" s="54"/>
      <c r="AK2571" s="54"/>
    </row>
    <row r="2572" spans="7:37" s="1" customFormat="1" ht="13.9" customHeight="1" x14ac:dyDescent="0.2"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  <c r="S2572" s="58"/>
      <c r="T2572" s="58"/>
      <c r="U2572" s="58"/>
      <c r="V2572" s="58"/>
      <c r="W2572" s="58"/>
      <c r="X2572" s="58"/>
      <c r="Y2572" s="58"/>
      <c r="Z2572" s="58"/>
      <c r="AA2572" s="54"/>
      <c r="AB2572" s="54"/>
      <c r="AC2572" s="54"/>
      <c r="AD2572" s="54"/>
      <c r="AE2572" s="54"/>
      <c r="AF2572" s="54"/>
      <c r="AG2572" s="54"/>
      <c r="AH2572" s="54"/>
      <c r="AI2572" s="54"/>
      <c r="AJ2572" s="54"/>
      <c r="AK2572" s="54"/>
    </row>
    <row r="2573" spans="7:37" s="1" customFormat="1" ht="13.9" customHeight="1" x14ac:dyDescent="0.2"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  <c r="S2573" s="58"/>
      <c r="T2573" s="58"/>
      <c r="U2573" s="58"/>
      <c r="V2573" s="58"/>
      <c r="W2573" s="58"/>
      <c r="X2573" s="58"/>
      <c r="Y2573" s="58"/>
      <c r="Z2573" s="58"/>
      <c r="AA2573" s="54"/>
      <c r="AB2573" s="54"/>
      <c r="AC2573" s="54"/>
      <c r="AD2573" s="54"/>
      <c r="AE2573" s="54"/>
      <c r="AF2573" s="54"/>
      <c r="AG2573" s="54"/>
      <c r="AH2573" s="54"/>
      <c r="AI2573" s="54"/>
      <c r="AJ2573" s="54"/>
      <c r="AK2573" s="54"/>
    </row>
    <row r="2574" spans="7:37" s="1" customFormat="1" ht="13.9" customHeight="1" x14ac:dyDescent="0.2"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  <c r="S2574" s="58"/>
      <c r="T2574" s="58"/>
      <c r="U2574" s="58"/>
      <c r="V2574" s="58"/>
      <c r="W2574" s="58"/>
      <c r="X2574" s="58"/>
      <c r="Y2574" s="58"/>
      <c r="Z2574" s="58"/>
      <c r="AA2574" s="54"/>
      <c r="AB2574" s="54"/>
      <c r="AC2574" s="54"/>
      <c r="AD2574" s="54"/>
      <c r="AE2574" s="54"/>
      <c r="AF2574" s="54"/>
      <c r="AG2574" s="54"/>
      <c r="AH2574" s="54"/>
      <c r="AI2574" s="54"/>
      <c r="AJ2574" s="54"/>
      <c r="AK2574" s="54"/>
    </row>
    <row r="2575" spans="7:37" s="1" customFormat="1" ht="13.9" customHeight="1" x14ac:dyDescent="0.2"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  <c r="S2575" s="58"/>
      <c r="T2575" s="58"/>
      <c r="U2575" s="58"/>
      <c r="V2575" s="58"/>
      <c r="W2575" s="58"/>
      <c r="X2575" s="58"/>
      <c r="Y2575" s="58"/>
      <c r="Z2575" s="58"/>
      <c r="AA2575" s="54"/>
      <c r="AB2575" s="54"/>
      <c r="AC2575" s="54"/>
      <c r="AD2575" s="54"/>
      <c r="AE2575" s="54"/>
      <c r="AF2575" s="54"/>
      <c r="AG2575" s="54"/>
      <c r="AH2575" s="54"/>
      <c r="AI2575" s="54"/>
      <c r="AJ2575" s="54"/>
      <c r="AK2575" s="54"/>
    </row>
    <row r="2576" spans="7:37" s="1" customFormat="1" ht="13.9" customHeight="1" x14ac:dyDescent="0.2"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  <c r="S2576" s="58"/>
      <c r="T2576" s="58"/>
      <c r="U2576" s="58"/>
      <c r="V2576" s="58"/>
      <c r="W2576" s="58"/>
      <c r="X2576" s="58"/>
      <c r="Y2576" s="58"/>
      <c r="Z2576" s="58"/>
      <c r="AA2576" s="54"/>
      <c r="AB2576" s="54"/>
      <c r="AC2576" s="54"/>
      <c r="AD2576" s="54"/>
      <c r="AE2576" s="54"/>
      <c r="AF2576" s="54"/>
      <c r="AG2576" s="54"/>
      <c r="AH2576" s="54"/>
      <c r="AI2576" s="54"/>
      <c r="AJ2576" s="54"/>
      <c r="AK2576" s="54"/>
    </row>
    <row r="2577" spans="7:37" s="1" customFormat="1" ht="13.9" customHeight="1" x14ac:dyDescent="0.2"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  <c r="S2577" s="58"/>
      <c r="T2577" s="58"/>
      <c r="U2577" s="58"/>
      <c r="V2577" s="58"/>
      <c r="W2577" s="58"/>
      <c r="X2577" s="58"/>
      <c r="Y2577" s="58"/>
      <c r="Z2577" s="58"/>
      <c r="AA2577" s="54"/>
      <c r="AB2577" s="54"/>
      <c r="AC2577" s="54"/>
      <c r="AD2577" s="54"/>
      <c r="AE2577" s="54"/>
      <c r="AF2577" s="54"/>
      <c r="AG2577" s="54"/>
      <c r="AH2577" s="54"/>
      <c r="AI2577" s="54"/>
      <c r="AJ2577" s="54"/>
      <c r="AK2577" s="54"/>
    </row>
    <row r="2578" spans="7:37" s="1" customFormat="1" ht="13.9" customHeight="1" x14ac:dyDescent="0.2"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  <c r="S2578" s="58"/>
      <c r="T2578" s="58"/>
      <c r="U2578" s="58"/>
      <c r="V2578" s="58"/>
      <c r="W2578" s="58"/>
      <c r="X2578" s="58"/>
      <c r="Y2578" s="58"/>
      <c r="Z2578" s="58"/>
      <c r="AA2578" s="54"/>
      <c r="AB2578" s="54"/>
      <c r="AC2578" s="54"/>
      <c r="AD2578" s="54"/>
      <c r="AE2578" s="54"/>
      <c r="AF2578" s="54"/>
      <c r="AG2578" s="54"/>
      <c r="AH2578" s="54"/>
      <c r="AI2578" s="54"/>
      <c r="AJ2578" s="54"/>
      <c r="AK2578" s="54"/>
    </row>
    <row r="2579" spans="7:37" s="1" customFormat="1" ht="13.9" customHeight="1" x14ac:dyDescent="0.2"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  <c r="S2579" s="58"/>
      <c r="T2579" s="58"/>
      <c r="U2579" s="58"/>
      <c r="V2579" s="58"/>
      <c r="W2579" s="58"/>
      <c r="X2579" s="58"/>
      <c r="Y2579" s="58"/>
      <c r="Z2579" s="58"/>
      <c r="AA2579" s="54"/>
      <c r="AB2579" s="54"/>
      <c r="AC2579" s="54"/>
      <c r="AD2579" s="54"/>
      <c r="AE2579" s="54"/>
      <c r="AF2579" s="54"/>
      <c r="AG2579" s="54"/>
      <c r="AH2579" s="54"/>
      <c r="AI2579" s="54"/>
      <c r="AJ2579" s="54"/>
      <c r="AK2579" s="54"/>
    </row>
    <row r="2580" spans="7:37" s="1" customFormat="1" ht="13.9" customHeight="1" x14ac:dyDescent="0.2"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  <c r="S2580" s="58"/>
      <c r="T2580" s="58"/>
      <c r="U2580" s="58"/>
      <c r="V2580" s="58"/>
      <c r="W2580" s="58"/>
      <c r="X2580" s="58"/>
      <c r="Y2580" s="58"/>
      <c r="Z2580" s="58"/>
      <c r="AA2580" s="54"/>
      <c r="AB2580" s="54"/>
      <c r="AC2580" s="54"/>
      <c r="AD2580" s="54"/>
      <c r="AE2580" s="54"/>
      <c r="AF2580" s="54"/>
      <c r="AG2580" s="54"/>
      <c r="AH2580" s="54"/>
      <c r="AI2580" s="54"/>
      <c r="AJ2580" s="54"/>
      <c r="AK2580" s="54"/>
    </row>
    <row r="2581" spans="7:37" s="1" customFormat="1" ht="13.9" customHeight="1" x14ac:dyDescent="0.2"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  <c r="S2581" s="58"/>
      <c r="T2581" s="58"/>
      <c r="U2581" s="58"/>
      <c r="V2581" s="58"/>
      <c r="W2581" s="58"/>
      <c r="X2581" s="58"/>
      <c r="Y2581" s="58"/>
      <c r="Z2581" s="58"/>
      <c r="AA2581" s="54"/>
      <c r="AB2581" s="54"/>
      <c r="AC2581" s="54"/>
      <c r="AD2581" s="54"/>
      <c r="AE2581" s="54"/>
      <c r="AF2581" s="54"/>
      <c r="AG2581" s="54"/>
      <c r="AH2581" s="54"/>
      <c r="AI2581" s="54"/>
      <c r="AJ2581" s="54"/>
      <c r="AK2581" s="54"/>
    </row>
    <row r="2582" spans="7:37" s="1" customFormat="1" ht="13.9" customHeight="1" x14ac:dyDescent="0.2"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  <c r="S2582" s="58"/>
      <c r="T2582" s="58"/>
      <c r="U2582" s="58"/>
      <c r="V2582" s="58"/>
      <c r="W2582" s="58"/>
      <c r="X2582" s="58"/>
      <c r="Y2582" s="58"/>
      <c r="Z2582" s="58"/>
      <c r="AA2582" s="54"/>
      <c r="AB2582" s="54"/>
      <c r="AC2582" s="54"/>
      <c r="AD2582" s="54"/>
      <c r="AE2582" s="54"/>
      <c r="AF2582" s="54"/>
      <c r="AG2582" s="54"/>
      <c r="AH2582" s="54"/>
      <c r="AI2582" s="54"/>
      <c r="AJ2582" s="54"/>
      <c r="AK2582" s="54"/>
    </row>
    <row r="2583" spans="7:37" s="1" customFormat="1" ht="13.9" customHeight="1" x14ac:dyDescent="0.2"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  <c r="S2583" s="58"/>
      <c r="T2583" s="58"/>
      <c r="U2583" s="58"/>
      <c r="V2583" s="58"/>
      <c r="W2583" s="58"/>
      <c r="X2583" s="58"/>
      <c r="Y2583" s="58"/>
      <c r="Z2583" s="58"/>
      <c r="AA2583" s="54"/>
      <c r="AB2583" s="54"/>
      <c r="AC2583" s="54"/>
      <c r="AD2583" s="54"/>
      <c r="AE2583" s="54"/>
      <c r="AF2583" s="54"/>
      <c r="AG2583" s="54"/>
      <c r="AH2583" s="54"/>
      <c r="AI2583" s="54"/>
      <c r="AJ2583" s="54"/>
      <c r="AK2583" s="54"/>
    </row>
    <row r="2584" spans="7:37" s="1" customFormat="1" ht="13.9" customHeight="1" x14ac:dyDescent="0.2"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  <c r="S2584" s="58"/>
      <c r="T2584" s="58"/>
      <c r="U2584" s="58"/>
      <c r="V2584" s="58"/>
      <c r="W2584" s="58"/>
      <c r="X2584" s="58"/>
      <c r="Y2584" s="58"/>
      <c r="Z2584" s="58"/>
      <c r="AA2584" s="54"/>
      <c r="AB2584" s="54"/>
      <c r="AC2584" s="54"/>
      <c r="AD2584" s="54"/>
      <c r="AE2584" s="54"/>
      <c r="AF2584" s="54"/>
      <c r="AG2584" s="54"/>
      <c r="AH2584" s="54"/>
      <c r="AI2584" s="54"/>
      <c r="AJ2584" s="54"/>
      <c r="AK2584" s="54"/>
    </row>
    <row r="2585" spans="7:37" s="1" customFormat="1" ht="13.9" customHeight="1" x14ac:dyDescent="0.2"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  <c r="S2585" s="58"/>
      <c r="T2585" s="58"/>
      <c r="U2585" s="58"/>
      <c r="V2585" s="58"/>
      <c r="W2585" s="58"/>
      <c r="X2585" s="58"/>
      <c r="Y2585" s="58"/>
      <c r="Z2585" s="58"/>
      <c r="AA2585" s="54"/>
      <c r="AB2585" s="54"/>
      <c r="AC2585" s="54"/>
      <c r="AD2585" s="54"/>
      <c r="AE2585" s="54"/>
      <c r="AF2585" s="54"/>
      <c r="AG2585" s="54"/>
      <c r="AH2585" s="54"/>
      <c r="AI2585" s="54"/>
      <c r="AJ2585" s="54"/>
      <c r="AK2585" s="54"/>
    </row>
    <row r="2586" spans="7:37" s="1" customFormat="1" ht="13.9" customHeight="1" x14ac:dyDescent="0.2"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  <c r="S2586" s="58"/>
      <c r="T2586" s="58"/>
      <c r="U2586" s="58"/>
      <c r="V2586" s="58"/>
      <c r="W2586" s="58"/>
      <c r="X2586" s="58"/>
      <c r="Y2586" s="58"/>
      <c r="Z2586" s="58"/>
      <c r="AA2586" s="54"/>
      <c r="AB2586" s="54"/>
      <c r="AC2586" s="54"/>
      <c r="AD2586" s="54"/>
      <c r="AE2586" s="54"/>
      <c r="AF2586" s="54"/>
      <c r="AG2586" s="54"/>
      <c r="AH2586" s="54"/>
      <c r="AI2586" s="54"/>
      <c r="AJ2586" s="54"/>
      <c r="AK2586" s="54"/>
    </row>
    <row r="2587" spans="7:37" s="1" customFormat="1" ht="13.9" customHeight="1" x14ac:dyDescent="0.2"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  <c r="S2587" s="58"/>
      <c r="T2587" s="58"/>
      <c r="U2587" s="58"/>
      <c r="V2587" s="58"/>
      <c r="W2587" s="58"/>
      <c r="X2587" s="58"/>
      <c r="Y2587" s="58"/>
      <c r="Z2587" s="58"/>
      <c r="AA2587" s="54"/>
      <c r="AB2587" s="54"/>
      <c r="AC2587" s="54"/>
      <c r="AD2587" s="54"/>
      <c r="AE2587" s="54"/>
      <c r="AF2587" s="54"/>
      <c r="AG2587" s="54"/>
      <c r="AH2587" s="54"/>
      <c r="AI2587" s="54"/>
      <c r="AJ2587" s="54"/>
      <c r="AK2587" s="54"/>
    </row>
    <row r="2588" spans="7:37" s="1" customFormat="1" ht="13.9" customHeight="1" x14ac:dyDescent="0.2"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  <c r="S2588" s="58"/>
      <c r="T2588" s="58"/>
      <c r="U2588" s="58"/>
      <c r="V2588" s="58"/>
      <c r="W2588" s="58"/>
      <c r="X2588" s="58"/>
      <c r="Y2588" s="58"/>
      <c r="Z2588" s="58"/>
      <c r="AA2588" s="54"/>
      <c r="AB2588" s="54"/>
      <c r="AC2588" s="54"/>
      <c r="AD2588" s="54"/>
      <c r="AE2588" s="54"/>
      <c r="AF2588" s="54"/>
      <c r="AG2588" s="54"/>
      <c r="AH2588" s="54"/>
      <c r="AI2588" s="54"/>
      <c r="AJ2588" s="54"/>
      <c r="AK2588" s="54"/>
    </row>
    <row r="2589" spans="7:37" s="1" customFormat="1" ht="13.9" customHeight="1" x14ac:dyDescent="0.2"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  <c r="S2589" s="58"/>
      <c r="T2589" s="58"/>
      <c r="U2589" s="58"/>
      <c r="V2589" s="58"/>
      <c r="W2589" s="58"/>
      <c r="X2589" s="58"/>
      <c r="Y2589" s="58"/>
      <c r="Z2589" s="58"/>
      <c r="AA2589" s="54"/>
      <c r="AB2589" s="54"/>
      <c r="AC2589" s="54"/>
      <c r="AD2589" s="54"/>
      <c r="AE2589" s="54"/>
      <c r="AF2589" s="54"/>
      <c r="AG2589" s="54"/>
      <c r="AH2589" s="54"/>
      <c r="AI2589" s="54"/>
      <c r="AJ2589" s="54"/>
      <c r="AK2589" s="54"/>
    </row>
    <row r="2590" spans="7:37" s="1" customFormat="1" ht="13.9" customHeight="1" x14ac:dyDescent="0.2"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  <c r="S2590" s="58"/>
      <c r="T2590" s="58"/>
      <c r="U2590" s="58"/>
      <c r="V2590" s="58"/>
      <c r="W2590" s="58"/>
      <c r="X2590" s="58"/>
      <c r="Y2590" s="58"/>
      <c r="Z2590" s="58"/>
      <c r="AA2590" s="54"/>
      <c r="AB2590" s="54"/>
      <c r="AC2590" s="54"/>
      <c r="AD2590" s="54"/>
      <c r="AE2590" s="54"/>
      <c r="AF2590" s="54"/>
      <c r="AG2590" s="54"/>
      <c r="AH2590" s="54"/>
      <c r="AI2590" s="54"/>
      <c r="AJ2590" s="54"/>
      <c r="AK2590" s="54"/>
    </row>
    <row r="2591" spans="7:37" s="1" customFormat="1" ht="13.9" customHeight="1" x14ac:dyDescent="0.2"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  <c r="S2591" s="58"/>
      <c r="T2591" s="58"/>
      <c r="U2591" s="58"/>
      <c r="V2591" s="58"/>
      <c r="W2591" s="58"/>
      <c r="X2591" s="58"/>
      <c r="Y2591" s="58"/>
      <c r="Z2591" s="58"/>
      <c r="AA2591" s="54"/>
      <c r="AB2591" s="54"/>
      <c r="AC2591" s="54"/>
      <c r="AD2591" s="54"/>
      <c r="AE2591" s="54"/>
      <c r="AF2591" s="54"/>
      <c r="AG2591" s="54"/>
      <c r="AH2591" s="54"/>
      <c r="AI2591" s="54"/>
      <c r="AJ2591" s="54"/>
      <c r="AK2591" s="54"/>
    </row>
    <row r="2592" spans="7:37" s="1" customFormat="1" ht="13.9" customHeight="1" x14ac:dyDescent="0.2"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  <c r="S2592" s="58"/>
      <c r="T2592" s="58"/>
      <c r="U2592" s="58"/>
      <c r="V2592" s="58"/>
      <c r="W2592" s="58"/>
      <c r="X2592" s="58"/>
      <c r="Y2592" s="58"/>
      <c r="Z2592" s="58"/>
      <c r="AA2592" s="54"/>
      <c r="AB2592" s="54"/>
      <c r="AC2592" s="54"/>
      <c r="AD2592" s="54"/>
      <c r="AE2592" s="54"/>
      <c r="AF2592" s="54"/>
      <c r="AG2592" s="54"/>
      <c r="AH2592" s="54"/>
      <c r="AI2592" s="54"/>
      <c r="AJ2592" s="54"/>
      <c r="AK2592" s="54"/>
    </row>
    <row r="2593" spans="7:37" s="1" customFormat="1" ht="13.9" customHeight="1" x14ac:dyDescent="0.2"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  <c r="S2593" s="58"/>
      <c r="T2593" s="58"/>
      <c r="U2593" s="58"/>
      <c r="V2593" s="58"/>
      <c r="W2593" s="58"/>
      <c r="X2593" s="58"/>
      <c r="Y2593" s="58"/>
      <c r="Z2593" s="58"/>
      <c r="AA2593" s="54"/>
      <c r="AB2593" s="54"/>
      <c r="AC2593" s="54"/>
      <c r="AD2593" s="54"/>
      <c r="AE2593" s="54"/>
      <c r="AF2593" s="54"/>
      <c r="AG2593" s="54"/>
      <c r="AH2593" s="54"/>
      <c r="AI2593" s="54"/>
      <c r="AJ2593" s="54"/>
      <c r="AK2593" s="54"/>
    </row>
    <row r="2594" spans="7:37" s="1" customFormat="1" ht="13.9" customHeight="1" x14ac:dyDescent="0.2"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  <c r="S2594" s="58"/>
      <c r="T2594" s="58"/>
      <c r="U2594" s="58"/>
      <c r="V2594" s="58"/>
      <c r="W2594" s="58"/>
      <c r="X2594" s="58"/>
      <c r="Y2594" s="58"/>
      <c r="Z2594" s="58"/>
      <c r="AA2594" s="54"/>
      <c r="AB2594" s="54"/>
      <c r="AC2594" s="54"/>
      <c r="AD2594" s="54"/>
      <c r="AE2594" s="54"/>
      <c r="AF2594" s="54"/>
      <c r="AG2594" s="54"/>
      <c r="AH2594" s="54"/>
      <c r="AI2594" s="54"/>
      <c r="AJ2594" s="54"/>
      <c r="AK2594" s="54"/>
    </row>
    <row r="2595" spans="7:37" s="1" customFormat="1" ht="13.9" customHeight="1" x14ac:dyDescent="0.2"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  <c r="S2595" s="58"/>
      <c r="T2595" s="58"/>
      <c r="U2595" s="58"/>
      <c r="V2595" s="58"/>
      <c r="W2595" s="58"/>
      <c r="X2595" s="58"/>
      <c r="Y2595" s="58"/>
      <c r="Z2595" s="58"/>
      <c r="AA2595" s="54"/>
      <c r="AB2595" s="54"/>
      <c r="AC2595" s="54"/>
      <c r="AD2595" s="54"/>
      <c r="AE2595" s="54"/>
      <c r="AF2595" s="54"/>
      <c r="AG2595" s="54"/>
      <c r="AH2595" s="54"/>
      <c r="AI2595" s="54"/>
      <c r="AJ2595" s="54"/>
      <c r="AK2595" s="54"/>
    </row>
    <row r="2596" spans="7:37" s="1" customFormat="1" ht="13.9" customHeight="1" x14ac:dyDescent="0.2"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  <c r="S2596" s="58"/>
      <c r="T2596" s="58"/>
      <c r="U2596" s="58"/>
      <c r="V2596" s="58"/>
      <c r="W2596" s="58"/>
      <c r="X2596" s="58"/>
      <c r="Y2596" s="58"/>
      <c r="Z2596" s="58"/>
      <c r="AA2596" s="54"/>
      <c r="AB2596" s="54"/>
      <c r="AC2596" s="54"/>
      <c r="AD2596" s="54"/>
      <c r="AE2596" s="54"/>
      <c r="AF2596" s="54"/>
      <c r="AG2596" s="54"/>
      <c r="AH2596" s="54"/>
      <c r="AI2596" s="54"/>
      <c r="AJ2596" s="54"/>
      <c r="AK2596" s="54"/>
    </row>
    <row r="2597" spans="7:37" s="1" customFormat="1" ht="13.9" customHeight="1" x14ac:dyDescent="0.2"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  <c r="S2597" s="58"/>
      <c r="T2597" s="58"/>
      <c r="U2597" s="58"/>
      <c r="V2597" s="58"/>
      <c r="W2597" s="58"/>
      <c r="X2597" s="58"/>
      <c r="Y2597" s="58"/>
      <c r="Z2597" s="58"/>
      <c r="AA2597" s="54"/>
      <c r="AB2597" s="54"/>
      <c r="AC2597" s="54"/>
      <c r="AD2597" s="54"/>
      <c r="AE2597" s="54"/>
      <c r="AF2597" s="54"/>
      <c r="AG2597" s="54"/>
      <c r="AH2597" s="54"/>
      <c r="AI2597" s="54"/>
      <c r="AJ2597" s="54"/>
      <c r="AK2597" s="54"/>
    </row>
    <row r="2598" spans="7:37" s="1" customFormat="1" ht="13.9" customHeight="1" x14ac:dyDescent="0.2"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  <c r="S2598" s="58"/>
      <c r="T2598" s="58"/>
      <c r="U2598" s="58"/>
      <c r="V2598" s="58"/>
      <c r="W2598" s="58"/>
      <c r="X2598" s="58"/>
      <c r="Y2598" s="58"/>
      <c r="Z2598" s="58"/>
      <c r="AA2598" s="54"/>
      <c r="AB2598" s="54"/>
      <c r="AC2598" s="54"/>
      <c r="AD2598" s="54"/>
      <c r="AE2598" s="54"/>
      <c r="AF2598" s="54"/>
      <c r="AG2598" s="54"/>
      <c r="AH2598" s="54"/>
      <c r="AI2598" s="54"/>
      <c r="AJ2598" s="54"/>
      <c r="AK2598" s="54"/>
    </row>
    <row r="2599" spans="7:37" s="1" customFormat="1" ht="13.9" customHeight="1" x14ac:dyDescent="0.2"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  <c r="S2599" s="58"/>
      <c r="T2599" s="58"/>
      <c r="U2599" s="58"/>
      <c r="V2599" s="58"/>
      <c r="W2599" s="58"/>
      <c r="X2599" s="58"/>
      <c r="Y2599" s="58"/>
      <c r="Z2599" s="58"/>
      <c r="AA2599" s="54"/>
      <c r="AB2599" s="54"/>
      <c r="AC2599" s="54"/>
      <c r="AD2599" s="54"/>
      <c r="AE2599" s="54"/>
      <c r="AF2599" s="54"/>
      <c r="AG2599" s="54"/>
      <c r="AH2599" s="54"/>
      <c r="AI2599" s="54"/>
      <c r="AJ2599" s="54"/>
      <c r="AK2599" s="54"/>
    </row>
    <row r="2600" spans="7:37" s="1" customFormat="1" ht="13.9" customHeight="1" x14ac:dyDescent="0.2"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  <c r="S2600" s="58"/>
      <c r="T2600" s="58"/>
      <c r="U2600" s="58"/>
      <c r="V2600" s="58"/>
      <c r="W2600" s="58"/>
      <c r="X2600" s="58"/>
      <c r="Y2600" s="58"/>
      <c r="Z2600" s="58"/>
      <c r="AA2600" s="54"/>
      <c r="AB2600" s="54"/>
      <c r="AC2600" s="54"/>
      <c r="AD2600" s="54"/>
      <c r="AE2600" s="54"/>
      <c r="AF2600" s="54"/>
      <c r="AG2600" s="54"/>
      <c r="AH2600" s="54"/>
      <c r="AI2600" s="54"/>
      <c r="AJ2600" s="54"/>
      <c r="AK2600" s="54"/>
    </row>
    <row r="2601" spans="7:37" s="1" customFormat="1" ht="13.9" customHeight="1" x14ac:dyDescent="0.2"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  <c r="S2601" s="58"/>
      <c r="T2601" s="58"/>
      <c r="U2601" s="58"/>
      <c r="V2601" s="58"/>
      <c r="W2601" s="58"/>
      <c r="X2601" s="58"/>
      <c r="Y2601" s="58"/>
      <c r="Z2601" s="58"/>
      <c r="AA2601" s="54"/>
      <c r="AB2601" s="54"/>
      <c r="AC2601" s="54"/>
      <c r="AD2601" s="54"/>
      <c r="AE2601" s="54"/>
      <c r="AF2601" s="54"/>
      <c r="AG2601" s="54"/>
      <c r="AH2601" s="54"/>
      <c r="AI2601" s="54"/>
      <c r="AJ2601" s="54"/>
      <c r="AK2601" s="54"/>
    </row>
    <row r="2602" spans="7:37" s="1" customFormat="1" ht="13.9" customHeight="1" x14ac:dyDescent="0.2"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  <c r="S2602" s="58"/>
      <c r="T2602" s="58"/>
      <c r="U2602" s="58"/>
      <c r="V2602" s="58"/>
      <c r="W2602" s="58"/>
      <c r="X2602" s="58"/>
      <c r="Y2602" s="58"/>
      <c r="Z2602" s="58"/>
      <c r="AA2602" s="54"/>
      <c r="AB2602" s="54"/>
      <c r="AC2602" s="54"/>
      <c r="AD2602" s="54"/>
      <c r="AE2602" s="54"/>
      <c r="AF2602" s="54"/>
      <c r="AG2602" s="54"/>
      <c r="AH2602" s="54"/>
      <c r="AI2602" s="54"/>
      <c r="AJ2602" s="54"/>
      <c r="AK2602" s="54"/>
    </row>
    <row r="2603" spans="7:37" s="1" customFormat="1" ht="13.9" customHeight="1" x14ac:dyDescent="0.2"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  <c r="S2603" s="58"/>
      <c r="T2603" s="58"/>
      <c r="U2603" s="58"/>
      <c r="V2603" s="58"/>
      <c r="W2603" s="58"/>
      <c r="X2603" s="58"/>
      <c r="Y2603" s="58"/>
      <c r="Z2603" s="58"/>
      <c r="AA2603" s="54"/>
      <c r="AB2603" s="54"/>
      <c r="AC2603" s="54"/>
      <c r="AD2603" s="54"/>
      <c r="AE2603" s="54"/>
      <c r="AF2603" s="54"/>
      <c r="AG2603" s="54"/>
      <c r="AH2603" s="54"/>
      <c r="AI2603" s="54"/>
      <c r="AJ2603" s="54"/>
      <c r="AK2603" s="54"/>
    </row>
    <row r="2604" spans="7:37" s="1" customFormat="1" ht="13.9" customHeight="1" x14ac:dyDescent="0.2"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  <c r="S2604" s="58"/>
      <c r="T2604" s="58"/>
      <c r="U2604" s="58"/>
      <c r="V2604" s="58"/>
      <c r="W2604" s="58"/>
      <c r="X2604" s="58"/>
      <c r="Y2604" s="58"/>
      <c r="Z2604" s="58"/>
      <c r="AA2604" s="54"/>
      <c r="AB2604" s="54"/>
      <c r="AC2604" s="54"/>
      <c r="AD2604" s="54"/>
      <c r="AE2604" s="54"/>
      <c r="AF2604" s="54"/>
      <c r="AG2604" s="54"/>
      <c r="AH2604" s="54"/>
      <c r="AI2604" s="54"/>
      <c r="AJ2604" s="54"/>
      <c r="AK2604" s="54"/>
    </row>
    <row r="2605" spans="7:37" s="1" customFormat="1" ht="13.9" customHeight="1" x14ac:dyDescent="0.2"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  <c r="S2605" s="58"/>
      <c r="T2605" s="58"/>
      <c r="U2605" s="58"/>
      <c r="V2605" s="58"/>
      <c r="W2605" s="58"/>
      <c r="X2605" s="58"/>
      <c r="Y2605" s="58"/>
      <c r="Z2605" s="58"/>
      <c r="AA2605" s="54"/>
      <c r="AB2605" s="54"/>
      <c r="AC2605" s="54"/>
      <c r="AD2605" s="54"/>
      <c r="AE2605" s="54"/>
      <c r="AF2605" s="54"/>
      <c r="AG2605" s="54"/>
      <c r="AH2605" s="54"/>
      <c r="AI2605" s="54"/>
      <c r="AJ2605" s="54"/>
      <c r="AK2605" s="54"/>
    </row>
    <row r="2606" spans="7:37" s="1" customFormat="1" ht="13.9" customHeight="1" x14ac:dyDescent="0.2"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  <c r="S2606" s="58"/>
      <c r="T2606" s="58"/>
      <c r="U2606" s="58"/>
      <c r="V2606" s="58"/>
      <c r="W2606" s="58"/>
      <c r="X2606" s="58"/>
      <c r="Y2606" s="58"/>
      <c r="Z2606" s="58"/>
      <c r="AA2606" s="54"/>
      <c r="AB2606" s="54"/>
      <c r="AC2606" s="54"/>
      <c r="AD2606" s="54"/>
      <c r="AE2606" s="54"/>
      <c r="AF2606" s="54"/>
      <c r="AG2606" s="54"/>
      <c r="AH2606" s="54"/>
      <c r="AI2606" s="54"/>
      <c r="AJ2606" s="54"/>
      <c r="AK2606" s="54"/>
    </row>
    <row r="2607" spans="7:37" s="1" customFormat="1" ht="13.9" customHeight="1" x14ac:dyDescent="0.2"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  <c r="S2607" s="58"/>
      <c r="T2607" s="58"/>
      <c r="U2607" s="58"/>
      <c r="V2607" s="58"/>
      <c r="W2607" s="58"/>
      <c r="X2607" s="58"/>
      <c r="Y2607" s="58"/>
      <c r="Z2607" s="58"/>
      <c r="AA2607" s="54"/>
      <c r="AB2607" s="54"/>
      <c r="AC2607" s="54"/>
      <c r="AD2607" s="54"/>
      <c r="AE2607" s="54"/>
      <c r="AF2607" s="54"/>
      <c r="AG2607" s="54"/>
      <c r="AH2607" s="54"/>
      <c r="AI2607" s="54"/>
      <c r="AJ2607" s="54"/>
      <c r="AK2607" s="54"/>
    </row>
    <row r="2608" spans="7:37" s="1" customFormat="1" ht="13.9" customHeight="1" x14ac:dyDescent="0.2"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  <c r="S2608" s="58"/>
      <c r="T2608" s="58"/>
      <c r="U2608" s="58"/>
      <c r="V2608" s="58"/>
      <c r="W2608" s="58"/>
      <c r="X2608" s="58"/>
      <c r="Y2608" s="58"/>
      <c r="Z2608" s="58"/>
      <c r="AA2608" s="54"/>
      <c r="AB2608" s="54"/>
      <c r="AC2608" s="54"/>
      <c r="AD2608" s="54"/>
      <c r="AE2608" s="54"/>
      <c r="AF2608" s="54"/>
      <c r="AG2608" s="54"/>
      <c r="AH2608" s="54"/>
      <c r="AI2608" s="54"/>
      <c r="AJ2608" s="54"/>
      <c r="AK2608" s="54"/>
    </row>
    <row r="2609" spans="7:37" s="1" customFormat="1" ht="13.9" customHeight="1" x14ac:dyDescent="0.2"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  <c r="S2609" s="58"/>
      <c r="T2609" s="58"/>
      <c r="U2609" s="58"/>
      <c r="V2609" s="58"/>
      <c r="W2609" s="58"/>
      <c r="X2609" s="58"/>
      <c r="Y2609" s="58"/>
      <c r="Z2609" s="58"/>
      <c r="AA2609" s="54"/>
      <c r="AB2609" s="54"/>
      <c r="AC2609" s="54"/>
      <c r="AD2609" s="54"/>
      <c r="AE2609" s="54"/>
      <c r="AF2609" s="54"/>
      <c r="AG2609" s="54"/>
      <c r="AH2609" s="54"/>
      <c r="AI2609" s="54"/>
      <c r="AJ2609" s="54"/>
      <c r="AK2609" s="54"/>
    </row>
    <row r="2610" spans="7:37" s="1" customFormat="1" ht="13.9" customHeight="1" x14ac:dyDescent="0.2"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  <c r="S2610" s="58"/>
      <c r="T2610" s="58"/>
      <c r="U2610" s="58"/>
      <c r="V2610" s="58"/>
      <c r="W2610" s="58"/>
      <c r="X2610" s="58"/>
      <c r="Y2610" s="58"/>
      <c r="Z2610" s="58"/>
      <c r="AA2610" s="54"/>
      <c r="AB2610" s="54"/>
      <c r="AC2610" s="54"/>
      <c r="AD2610" s="54"/>
      <c r="AE2610" s="54"/>
      <c r="AF2610" s="54"/>
      <c r="AG2610" s="54"/>
      <c r="AH2610" s="54"/>
      <c r="AI2610" s="54"/>
      <c r="AJ2610" s="54"/>
      <c r="AK2610" s="54"/>
    </row>
    <row r="2611" spans="7:37" s="1" customFormat="1" ht="13.9" customHeight="1" x14ac:dyDescent="0.2"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  <c r="S2611" s="58"/>
      <c r="T2611" s="58"/>
      <c r="U2611" s="58"/>
      <c r="V2611" s="58"/>
      <c r="W2611" s="58"/>
      <c r="X2611" s="58"/>
      <c r="Y2611" s="58"/>
      <c r="Z2611" s="58"/>
      <c r="AA2611" s="54"/>
      <c r="AB2611" s="54"/>
      <c r="AC2611" s="54"/>
      <c r="AD2611" s="54"/>
      <c r="AE2611" s="54"/>
      <c r="AF2611" s="54"/>
      <c r="AG2611" s="54"/>
      <c r="AH2611" s="54"/>
      <c r="AI2611" s="54"/>
      <c r="AJ2611" s="54"/>
      <c r="AK2611" s="54"/>
    </row>
    <row r="2612" spans="7:37" s="1" customFormat="1" ht="13.9" customHeight="1" x14ac:dyDescent="0.2"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  <c r="S2612" s="58"/>
      <c r="T2612" s="58"/>
      <c r="U2612" s="58"/>
      <c r="V2612" s="58"/>
      <c r="W2612" s="58"/>
      <c r="X2612" s="58"/>
      <c r="Y2612" s="58"/>
      <c r="Z2612" s="58"/>
      <c r="AA2612" s="54"/>
      <c r="AB2612" s="54"/>
      <c r="AC2612" s="54"/>
      <c r="AD2612" s="54"/>
      <c r="AE2612" s="54"/>
      <c r="AF2612" s="54"/>
      <c r="AG2612" s="54"/>
      <c r="AH2612" s="54"/>
      <c r="AI2612" s="54"/>
      <c r="AJ2612" s="54"/>
      <c r="AK2612" s="54"/>
    </row>
    <row r="2613" spans="7:37" s="1" customFormat="1" ht="13.9" customHeight="1" x14ac:dyDescent="0.2"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  <c r="S2613" s="58"/>
      <c r="T2613" s="58"/>
      <c r="U2613" s="58"/>
      <c r="V2613" s="58"/>
      <c r="W2613" s="58"/>
      <c r="X2613" s="58"/>
      <c r="Y2613" s="58"/>
      <c r="Z2613" s="58"/>
      <c r="AA2613" s="54"/>
      <c r="AB2613" s="54"/>
      <c r="AC2613" s="54"/>
      <c r="AD2613" s="54"/>
      <c r="AE2613" s="54"/>
      <c r="AF2613" s="54"/>
      <c r="AG2613" s="54"/>
      <c r="AH2613" s="54"/>
      <c r="AI2613" s="54"/>
      <c r="AJ2613" s="54"/>
      <c r="AK2613" s="54"/>
    </row>
    <row r="2614" spans="7:37" s="1" customFormat="1" ht="13.9" customHeight="1" x14ac:dyDescent="0.2"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  <c r="S2614" s="58"/>
      <c r="T2614" s="58"/>
      <c r="U2614" s="58"/>
      <c r="V2614" s="58"/>
      <c r="W2614" s="58"/>
      <c r="X2614" s="58"/>
      <c r="Y2614" s="58"/>
      <c r="Z2614" s="58"/>
      <c r="AA2614" s="54"/>
      <c r="AB2614" s="54"/>
      <c r="AC2614" s="54"/>
      <c r="AD2614" s="54"/>
      <c r="AE2614" s="54"/>
      <c r="AF2614" s="54"/>
      <c r="AG2614" s="54"/>
      <c r="AH2614" s="54"/>
      <c r="AI2614" s="54"/>
      <c r="AJ2614" s="54"/>
      <c r="AK2614" s="54"/>
    </row>
    <row r="2615" spans="7:37" s="1" customFormat="1" ht="13.9" customHeight="1" x14ac:dyDescent="0.2"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  <c r="S2615" s="58"/>
      <c r="T2615" s="58"/>
      <c r="U2615" s="58"/>
      <c r="V2615" s="58"/>
      <c r="W2615" s="58"/>
      <c r="X2615" s="58"/>
      <c r="Y2615" s="58"/>
      <c r="Z2615" s="58"/>
      <c r="AA2615" s="54"/>
      <c r="AB2615" s="54"/>
      <c r="AC2615" s="54"/>
      <c r="AD2615" s="54"/>
      <c r="AE2615" s="54"/>
      <c r="AF2615" s="54"/>
      <c r="AG2615" s="54"/>
      <c r="AH2615" s="54"/>
      <c r="AI2615" s="54"/>
      <c r="AJ2615" s="54"/>
      <c r="AK2615" s="54"/>
    </row>
    <row r="2616" spans="7:37" s="1" customFormat="1" ht="13.9" customHeight="1" x14ac:dyDescent="0.2"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  <c r="S2616" s="58"/>
      <c r="T2616" s="58"/>
      <c r="U2616" s="58"/>
      <c r="V2616" s="58"/>
      <c r="W2616" s="58"/>
      <c r="X2616" s="58"/>
      <c r="Y2616" s="58"/>
      <c r="Z2616" s="58"/>
      <c r="AA2616" s="54"/>
      <c r="AB2616" s="54"/>
      <c r="AC2616" s="54"/>
      <c r="AD2616" s="54"/>
      <c r="AE2616" s="54"/>
      <c r="AF2616" s="54"/>
      <c r="AG2616" s="54"/>
      <c r="AH2616" s="54"/>
      <c r="AI2616" s="54"/>
      <c r="AJ2616" s="54"/>
      <c r="AK2616" s="54"/>
    </row>
    <row r="2617" spans="7:37" s="1" customFormat="1" ht="13.9" customHeight="1" x14ac:dyDescent="0.2"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  <c r="S2617" s="58"/>
      <c r="T2617" s="58"/>
      <c r="U2617" s="58"/>
      <c r="V2617" s="58"/>
      <c r="W2617" s="58"/>
      <c r="X2617" s="58"/>
      <c r="Y2617" s="58"/>
      <c r="Z2617" s="58"/>
      <c r="AA2617" s="54"/>
      <c r="AB2617" s="54"/>
      <c r="AC2617" s="54"/>
      <c r="AD2617" s="54"/>
      <c r="AE2617" s="54"/>
      <c r="AF2617" s="54"/>
      <c r="AG2617" s="54"/>
      <c r="AH2617" s="54"/>
      <c r="AI2617" s="54"/>
      <c r="AJ2617" s="54"/>
      <c r="AK2617" s="54"/>
    </row>
    <row r="2618" spans="7:37" s="1" customFormat="1" ht="13.9" customHeight="1" x14ac:dyDescent="0.2"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  <c r="S2618" s="58"/>
      <c r="T2618" s="58"/>
      <c r="U2618" s="58"/>
      <c r="V2618" s="58"/>
      <c r="W2618" s="58"/>
      <c r="X2618" s="58"/>
      <c r="Y2618" s="58"/>
      <c r="Z2618" s="58"/>
      <c r="AA2618" s="54"/>
      <c r="AB2618" s="54"/>
      <c r="AC2618" s="54"/>
      <c r="AD2618" s="54"/>
      <c r="AE2618" s="54"/>
      <c r="AF2618" s="54"/>
      <c r="AG2618" s="54"/>
      <c r="AH2618" s="54"/>
      <c r="AI2618" s="54"/>
      <c r="AJ2618" s="54"/>
      <c r="AK2618" s="54"/>
    </row>
    <row r="2619" spans="7:37" s="1" customFormat="1" ht="13.9" customHeight="1" x14ac:dyDescent="0.2"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  <c r="S2619" s="58"/>
      <c r="T2619" s="58"/>
      <c r="U2619" s="58"/>
      <c r="V2619" s="58"/>
      <c r="W2619" s="58"/>
      <c r="X2619" s="58"/>
      <c r="Y2619" s="58"/>
      <c r="Z2619" s="58"/>
      <c r="AA2619" s="54"/>
      <c r="AB2619" s="54"/>
      <c r="AC2619" s="54"/>
      <c r="AD2619" s="54"/>
      <c r="AE2619" s="54"/>
      <c r="AF2619" s="54"/>
      <c r="AG2619" s="54"/>
      <c r="AH2619" s="54"/>
      <c r="AI2619" s="54"/>
      <c r="AJ2619" s="54"/>
      <c r="AK2619" s="54"/>
    </row>
    <row r="2620" spans="7:37" s="1" customFormat="1" ht="13.9" customHeight="1" x14ac:dyDescent="0.2"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  <c r="S2620" s="58"/>
      <c r="T2620" s="58"/>
      <c r="U2620" s="58"/>
      <c r="V2620" s="58"/>
      <c r="W2620" s="58"/>
      <c r="X2620" s="58"/>
      <c r="Y2620" s="58"/>
      <c r="Z2620" s="58"/>
      <c r="AA2620" s="54"/>
      <c r="AB2620" s="54"/>
      <c r="AC2620" s="54"/>
      <c r="AD2620" s="54"/>
      <c r="AE2620" s="54"/>
      <c r="AF2620" s="54"/>
      <c r="AG2620" s="54"/>
      <c r="AH2620" s="54"/>
      <c r="AI2620" s="54"/>
      <c r="AJ2620" s="54"/>
      <c r="AK2620" s="54"/>
    </row>
    <row r="2621" spans="7:37" s="1" customFormat="1" ht="13.9" customHeight="1" x14ac:dyDescent="0.2"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  <c r="S2621" s="58"/>
      <c r="T2621" s="58"/>
      <c r="U2621" s="58"/>
      <c r="V2621" s="58"/>
      <c r="W2621" s="58"/>
      <c r="X2621" s="58"/>
      <c r="Y2621" s="58"/>
      <c r="Z2621" s="58"/>
      <c r="AA2621" s="54"/>
      <c r="AB2621" s="54"/>
      <c r="AC2621" s="54"/>
      <c r="AD2621" s="54"/>
      <c r="AE2621" s="54"/>
      <c r="AF2621" s="54"/>
      <c r="AG2621" s="54"/>
      <c r="AH2621" s="54"/>
      <c r="AI2621" s="54"/>
      <c r="AJ2621" s="54"/>
      <c r="AK2621" s="54"/>
    </row>
    <row r="2622" spans="7:37" s="1" customFormat="1" ht="13.9" customHeight="1" x14ac:dyDescent="0.2"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  <c r="S2622" s="58"/>
      <c r="T2622" s="58"/>
      <c r="U2622" s="58"/>
      <c r="V2622" s="58"/>
      <c r="W2622" s="58"/>
      <c r="X2622" s="58"/>
      <c r="Y2622" s="58"/>
      <c r="Z2622" s="58"/>
      <c r="AA2622" s="54"/>
      <c r="AB2622" s="54"/>
      <c r="AC2622" s="54"/>
      <c r="AD2622" s="54"/>
      <c r="AE2622" s="54"/>
      <c r="AF2622" s="54"/>
      <c r="AG2622" s="54"/>
      <c r="AH2622" s="54"/>
      <c r="AI2622" s="54"/>
      <c r="AJ2622" s="54"/>
      <c r="AK2622" s="54"/>
    </row>
    <row r="2623" spans="7:37" s="1" customFormat="1" ht="13.9" customHeight="1" x14ac:dyDescent="0.2"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  <c r="S2623" s="58"/>
      <c r="T2623" s="58"/>
      <c r="U2623" s="58"/>
      <c r="V2623" s="58"/>
      <c r="W2623" s="58"/>
      <c r="X2623" s="58"/>
      <c r="Y2623" s="58"/>
      <c r="Z2623" s="58"/>
      <c r="AA2623" s="54"/>
      <c r="AB2623" s="54"/>
      <c r="AC2623" s="54"/>
      <c r="AD2623" s="54"/>
      <c r="AE2623" s="54"/>
      <c r="AF2623" s="54"/>
      <c r="AG2623" s="54"/>
      <c r="AH2623" s="54"/>
      <c r="AI2623" s="54"/>
      <c r="AJ2623" s="54"/>
      <c r="AK2623" s="54"/>
    </row>
    <row r="2624" spans="7:37" s="1" customFormat="1" ht="13.9" customHeight="1" x14ac:dyDescent="0.2"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  <c r="S2624" s="58"/>
      <c r="T2624" s="58"/>
      <c r="U2624" s="58"/>
      <c r="V2624" s="58"/>
      <c r="W2624" s="58"/>
      <c r="X2624" s="58"/>
      <c r="Y2624" s="58"/>
      <c r="Z2624" s="58"/>
      <c r="AA2624" s="54"/>
      <c r="AB2624" s="54"/>
      <c r="AC2624" s="54"/>
      <c r="AD2624" s="54"/>
      <c r="AE2624" s="54"/>
      <c r="AF2624" s="54"/>
      <c r="AG2624" s="54"/>
      <c r="AH2624" s="54"/>
      <c r="AI2624" s="54"/>
      <c r="AJ2624" s="54"/>
      <c r="AK2624" s="54"/>
    </row>
    <row r="2625" spans="7:37" s="1" customFormat="1" ht="13.9" customHeight="1" x14ac:dyDescent="0.2"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  <c r="S2625" s="58"/>
      <c r="T2625" s="58"/>
      <c r="U2625" s="58"/>
      <c r="V2625" s="58"/>
      <c r="W2625" s="58"/>
      <c r="X2625" s="58"/>
      <c r="Y2625" s="58"/>
      <c r="Z2625" s="58"/>
      <c r="AA2625" s="54"/>
      <c r="AB2625" s="54"/>
      <c r="AC2625" s="54"/>
      <c r="AD2625" s="54"/>
      <c r="AE2625" s="54"/>
      <c r="AF2625" s="54"/>
      <c r="AG2625" s="54"/>
      <c r="AH2625" s="54"/>
      <c r="AI2625" s="54"/>
      <c r="AJ2625" s="54"/>
      <c r="AK2625" s="54"/>
    </row>
    <row r="2626" spans="7:37" s="1" customFormat="1" ht="13.9" customHeight="1" x14ac:dyDescent="0.2"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  <c r="S2626" s="58"/>
      <c r="T2626" s="58"/>
      <c r="U2626" s="58"/>
      <c r="V2626" s="58"/>
      <c r="W2626" s="58"/>
      <c r="X2626" s="58"/>
      <c r="Y2626" s="58"/>
      <c r="Z2626" s="58"/>
      <c r="AA2626" s="54"/>
      <c r="AB2626" s="54"/>
      <c r="AC2626" s="54"/>
      <c r="AD2626" s="54"/>
      <c r="AE2626" s="54"/>
      <c r="AF2626" s="54"/>
      <c r="AG2626" s="54"/>
      <c r="AH2626" s="54"/>
      <c r="AI2626" s="54"/>
      <c r="AJ2626" s="54"/>
      <c r="AK2626" s="54"/>
    </row>
    <row r="2627" spans="7:37" s="1" customFormat="1" ht="13.9" customHeight="1" x14ac:dyDescent="0.2"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  <c r="S2627" s="58"/>
      <c r="T2627" s="58"/>
      <c r="U2627" s="58"/>
      <c r="V2627" s="58"/>
      <c r="W2627" s="58"/>
      <c r="X2627" s="58"/>
      <c r="Y2627" s="58"/>
      <c r="Z2627" s="58"/>
      <c r="AA2627" s="54"/>
      <c r="AB2627" s="54"/>
      <c r="AC2627" s="54"/>
      <c r="AD2627" s="54"/>
      <c r="AE2627" s="54"/>
      <c r="AF2627" s="54"/>
      <c r="AG2627" s="54"/>
      <c r="AH2627" s="54"/>
      <c r="AI2627" s="54"/>
      <c r="AJ2627" s="54"/>
      <c r="AK2627" s="54"/>
    </row>
    <row r="2628" spans="7:37" s="1" customFormat="1" ht="13.9" customHeight="1" x14ac:dyDescent="0.2"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  <c r="S2628" s="58"/>
      <c r="T2628" s="58"/>
      <c r="U2628" s="58"/>
      <c r="V2628" s="58"/>
      <c r="W2628" s="58"/>
      <c r="X2628" s="58"/>
      <c r="Y2628" s="58"/>
      <c r="Z2628" s="58"/>
      <c r="AA2628" s="54"/>
      <c r="AB2628" s="54"/>
      <c r="AC2628" s="54"/>
      <c r="AD2628" s="54"/>
      <c r="AE2628" s="54"/>
      <c r="AF2628" s="54"/>
      <c r="AG2628" s="54"/>
      <c r="AH2628" s="54"/>
      <c r="AI2628" s="54"/>
      <c r="AJ2628" s="54"/>
      <c r="AK2628" s="54"/>
    </row>
    <row r="2629" spans="7:37" s="1" customFormat="1" ht="13.9" customHeight="1" x14ac:dyDescent="0.2"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  <c r="S2629" s="58"/>
      <c r="T2629" s="58"/>
      <c r="U2629" s="58"/>
      <c r="V2629" s="58"/>
      <c r="W2629" s="58"/>
      <c r="X2629" s="58"/>
      <c r="Y2629" s="58"/>
      <c r="Z2629" s="58"/>
      <c r="AA2629" s="54"/>
      <c r="AB2629" s="54"/>
      <c r="AC2629" s="54"/>
      <c r="AD2629" s="54"/>
      <c r="AE2629" s="54"/>
      <c r="AF2629" s="54"/>
      <c r="AG2629" s="54"/>
      <c r="AH2629" s="54"/>
      <c r="AI2629" s="54"/>
      <c r="AJ2629" s="54"/>
      <c r="AK2629" s="54"/>
    </row>
    <row r="2630" spans="7:37" s="1" customFormat="1" ht="13.9" customHeight="1" x14ac:dyDescent="0.2"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  <c r="S2630" s="58"/>
      <c r="T2630" s="58"/>
      <c r="U2630" s="58"/>
      <c r="V2630" s="58"/>
      <c r="W2630" s="58"/>
      <c r="X2630" s="58"/>
      <c r="Y2630" s="58"/>
      <c r="Z2630" s="58"/>
      <c r="AA2630" s="54"/>
      <c r="AB2630" s="54"/>
      <c r="AC2630" s="54"/>
      <c r="AD2630" s="54"/>
      <c r="AE2630" s="54"/>
      <c r="AF2630" s="54"/>
      <c r="AG2630" s="54"/>
      <c r="AH2630" s="54"/>
      <c r="AI2630" s="54"/>
      <c r="AJ2630" s="54"/>
      <c r="AK2630" s="54"/>
    </row>
    <row r="2631" spans="7:37" s="1" customFormat="1" ht="13.9" customHeight="1" x14ac:dyDescent="0.2"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  <c r="S2631" s="58"/>
      <c r="T2631" s="58"/>
      <c r="U2631" s="58"/>
      <c r="V2631" s="58"/>
      <c r="W2631" s="58"/>
      <c r="X2631" s="58"/>
      <c r="Y2631" s="58"/>
      <c r="Z2631" s="58"/>
      <c r="AA2631" s="54"/>
      <c r="AB2631" s="54"/>
      <c r="AC2631" s="54"/>
      <c r="AD2631" s="54"/>
      <c r="AE2631" s="54"/>
      <c r="AF2631" s="54"/>
      <c r="AG2631" s="54"/>
      <c r="AH2631" s="54"/>
      <c r="AI2631" s="54"/>
      <c r="AJ2631" s="54"/>
      <c r="AK2631" s="54"/>
    </row>
    <row r="2632" spans="7:37" s="1" customFormat="1" ht="13.9" customHeight="1" x14ac:dyDescent="0.2"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  <c r="S2632" s="58"/>
      <c r="T2632" s="58"/>
      <c r="U2632" s="58"/>
      <c r="V2632" s="58"/>
      <c r="W2632" s="58"/>
      <c r="X2632" s="58"/>
      <c r="Y2632" s="58"/>
      <c r="Z2632" s="58"/>
      <c r="AA2632" s="54"/>
      <c r="AB2632" s="54"/>
      <c r="AC2632" s="54"/>
      <c r="AD2632" s="54"/>
      <c r="AE2632" s="54"/>
      <c r="AF2632" s="54"/>
      <c r="AG2632" s="54"/>
      <c r="AH2632" s="54"/>
      <c r="AI2632" s="54"/>
      <c r="AJ2632" s="54"/>
      <c r="AK2632" s="54"/>
    </row>
    <row r="2633" spans="7:37" s="1" customFormat="1" ht="13.9" customHeight="1" x14ac:dyDescent="0.2"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  <c r="S2633" s="58"/>
      <c r="T2633" s="58"/>
      <c r="U2633" s="58"/>
      <c r="V2633" s="58"/>
      <c r="W2633" s="58"/>
      <c r="X2633" s="58"/>
      <c r="Y2633" s="58"/>
      <c r="Z2633" s="58"/>
      <c r="AA2633" s="54"/>
      <c r="AB2633" s="54"/>
      <c r="AC2633" s="54"/>
      <c r="AD2633" s="54"/>
      <c r="AE2633" s="54"/>
      <c r="AF2633" s="54"/>
      <c r="AG2633" s="54"/>
      <c r="AH2633" s="54"/>
      <c r="AI2633" s="54"/>
      <c r="AJ2633" s="54"/>
      <c r="AK2633" s="54"/>
    </row>
    <row r="2634" spans="7:37" s="1" customFormat="1" ht="13.9" customHeight="1" x14ac:dyDescent="0.2"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  <c r="S2634" s="58"/>
      <c r="T2634" s="58"/>
      <c r="U2634" s="58"/>
      <c r="V2634" s="58"/>
      <c r="W2634" s="58"/>
      <c r="X2634" s="58"/>
      <c r="Y2634" s="58"/>
      <c r="Z2634" s="58"/>
      <c r="AA2634" s="54"/>
      <c r="AB2634" s="54"/>
      <c r="AC2634" s="54"/>
      <c r="AD2634" s="54"/>
      <c r="AE2634" s="54"/>
      <c r="AF2634" s="54"/>
      <c r="AG2634" s="54"/>
      <c r="AH2634" s="54"/>
      <c r="AI2634" s="54"/>
      <c r="AJ2634" s="54"/>
      <c r="AK2634" s="54"/>
    </row>
    <row r="2635" spans="7:37" s="1" customFormat="1" ht="13.9" customHeight="1" x14ac:dyDescent="0.2"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  <c r="S2635" s="58"/>
      <c r="T2635" s="58"/>
      <c r="U2635" s="58"/>
      <c r="V2635" s="58"/>
      <c r="W2635" s="58"/>
      <c r="X2635" s="58"/>
      <c r="Y2635" s="58"/>
      <c r="Z2635" s="58"/>
      <c r="AA2635" s="54"/>
      <c r="AB2635" s="54"/>
      <c r="AC2635" s="54"/>
      <c r="AD2635" s="54"/>
      <c r="AE2635" s="54"/>
      <c r="AF2635" s="54"/>
      <c r="AG2635" s="54"/>
      <c r="AH2635" s="54"/>
      <c r="AI2635" s="54"/>
      <c r="AJ2635" s="54"/>
      <c r="AK2635" s="54"/>
    </row>
    <row r="2636" spans="7:37" s="1" customFormat="1" ht="13.9" customHeight="1" x14ac:dyDescent="0.2"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  <c r="S2636" s="58"/>
      <c r="T2636" s="58"/>
      <c r="U2636" s="58"/>
      <c r="V2636" s="58"/>
      <c r="W2636" s="58"/>
      <c r="X2636" s="58"/>
      <c r="Y2636" s="58"/>
      <c r="Z2636" s="58"/>
      <c r="AA2636" s="54"/>
      <c r="AB2636" s="54"/>
      <c r="AC2636" s="54"/>
      <c r="AD2636" s="54"/>
      <c r="AE2636" s="54"/>
      <c r="AF2636" s="54"/>
      <c r="AG2636" s="54"/>
      <c r="AH2636" s="54"/>
      <c r="AI2636" s="54"/>
      <c r="AJ2636" s="54"/>
      <c r="AK2636" s="54"/>
    </row>
    <row r="2637" spans="7:37" s="1" customFormat="1" ht="13.9" customHeight="1" x14ac:dyDescent="0.2"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  <c r="S2637" s="58"/>
      <c r="T2637" s="58"/>
      <c r="U2637" s="58"/>
      <c r="V2637" s="58"/>
      <c r="W2637" s="58"/>
      <c r="X2637" s="58"/>
      <c r="Y2637" s="58"/>
      <c r="Z2637" s="58"/>
      <c r="AA2637" s="54"/>
      <c r="AB2637" s="54"/>
      <c r="AC2637" s="54"/>
      <c r="AD2637" s="54"/>
      <c r="AE2637" s="54"/>
      <c r="AF2637" s="54"/>
      <c r="AG2637" s="54"/>
      <c r="AH2637" s="54"/>
      <c r="AI2637" s="54"/>
      <c r="AJ2637" s="54"/>
      <c r="AK2637" s="54"/>
    </row>
    <row r="2638" spans="7:37" s="1" customFormat="1" ht="13.9" customHeight="1" x14ac:dyDescent="0.2"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  <c r="S2638" s="58"/>
      <c r="T2638" s="58"/>
      <c r="U2638" s="58"/>
      <c r="V2638" s="58"/>
      <c r="W2638" s="58"/>
      <c r="X2638" s="58"/>
      <c r="Y2638" s="58"/>
      <c r="Z2638" s="58"/>
      <c r="AA2638" s="54"/>
      <c r="AB2638" s="54"/>
      <c r="AC2638" s="54"/>
      <c r="AD2638" s="54"/>
      <c r="AE2638" s="54"/>
      <c r="AF2638" s="54"/>
      <c r="AG2638" s="54"/>
      <c r="AH2638" s="54"/>
      <c r="AI2638" s="54"/>
      <c r="AJ2638" s="54"/>
      <c r="AK2638" s="54"/>
    </row>
    <row r="2639" spans="7:37" s="1" customFormat="1" ht="13.9" customHeight="1" x14ac:dyDescent="0.2"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  <c r="S2639" s="58"/>
      <c r="T2639" s="58"/>
      <c r="U2639" s="58"/>
      <c r="V2639" s="58"/>
      <c r="W2639" s="58"/>
      <c r="X2639" s="58"/>
      <c r="Y2639" s="58"/>
      <c r="Z2639" s="58"/>
      <c r="AA2639" s="54"/>
      <c r="AB2639" s="54"/>
      <c r="AC2639" s="54"/>
      <c r="AD2639" s="54"/>
      <c r="AE2639" s="54"/>
      <c r="AF2639" s="54"/>
      <c r="AG2639" s="54"/>
      <c r="AH2639" s="54"/>
      <c r="AI2639" s="54"/>
      <c r="AJ2639" s="54"/>
      <c r="AK2639" s="54"/>
    </row>
    <row r="2640" spans="7:37" s="1" customFormat="1" ht="13.9" customHeight="1" x14ac:dyDescent="0.2"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  <c r="S2640" s="58"/>
      <c r="T2640" s="58"/>
      <c r="U2640" s="58"/>
      <c r="V2640" s="58"/>
      <c r="W2640" s="58"/>
      <c r="X2640" s="58"/>
      <c r="Y2640" s="58"/>
      <c r="Z2640" s="58"/>
      <c r="AA2640" s="54"/>
      <c r="AB2640" s="54"/>
      <c r="AC2640" s="54"/>
      <c r="AD2640" s="54"/>
      <c r="AE2640" s="54"/>
      <c r="AF2640" s="54"/>
      <c r="AG2640" s="54"/>
      <c r="AH2640" s="54"/>
      <c r="AI2640" s="54"/>
      <c r="AJ2640" s="54"/>
      <c r="AK2640" s="54"/>
    </row>
    <row r="2641" spans="7:37" s="1" customFormat="1" ht="13.9" customHeight="1" x14ac:dyDescent="0.2"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  <c r="S2641" s="58"/>
      <c r="T2641" s="58"/>
      <c r="U2641" s="58"/>
      <c r="V2641" s="58"/>
      <c r="W2641" s="58"/>
      <c r="X2641" s="58"/>
      <c r="Y2641" s="58"/>
      <c r="Z2641" s="58"/>
      <c r="AA2641" s="54"/>
      <c r="AB2641" s="54"/>
      <c r="AC2641" s="54"/>
      <c r="AD2641" s="54"/>
      <c r="AE2641" s="54"/>
      <c r="AF2641" s="54"/>
      <c r="AG2641" s="54"/>
      <c r="AH2641" s="54"/>
      <c r="AI2641" s="54"/>
      <c r="AJ2641" s="54"/>
      <c r="AK2641" s="54"/>
    </row>
    <row r="2642" spans="7:37" s="1" customFormat="1" ht="13.9" customHeight="1" x14ac:dyDescent="0.2"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  <c r="S2642" s="58"/>
      <c r="T2642" s="58"/>
      <c r="U2642" s="58"/>
      <c r="V2642" s="58"/>
      <c r="W2642" s="58"/>
      <c r="X2642" s="58"/>
      <c r="Y2642" s="58"/>
      <c r="Z2642" s="58"/>
      <c r="AA2642" s="54"/>
      <c r="AB2642" s="54"/>
      <c r="AC2642" s="54"/>
      <c r="AD2642" s="54"/>
      <c r="AE2642" s="54"/>
      <c r="AF2642" s="54"/>
      <c r="AG2642" s="54"/>
      <c r="AH2642" s="54"/>
      <c r="AI2642" s="54"/>
      <c r="AJ2642" s="54"/>
      <c r="AK2642" s="54"/>
    </row>
    <row r="2643" spans="7:37" s="1" customFormat="1" ht="13.9" customHeight="1" x14ac:dyDescent="0.2"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  <c r="S2643" s="58"/>
      <c r="T2643" s="58"/>
      <c r="U2643" s="58"/>
      <c r="V2643" s="58"/>
      <c r="W2643" s="58"/>
      <c r="X2643" s="58"/>
      <c r="Y2643" s="58"/>
      <c r="Z2643" s="58"/>
      <c r="AA2643" s="54"/>
      <c r="AB2643" s="54"/>
      <c r="AC2643" s="54"/>
      <c r="AD2643" s="54"/>
      <c r="AE2643" s="54"/>
      <c r="AF2643" s="54"/>
      <c r="AG2643" s="54"/>
      <c r="AH2643" s="54"/>
      <c r="AI2643" s="54"/>
      <c r="AJ2643" s="54"/>
      <c r="AK2643" s="54"/>
    </row>
    <row r="2644" spans="7:37" s="1" customFormat="1" ht="13.9" customHeight="1" x14ac:dyDescent="0.2"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  <c r="S2644" s="58"/>
      <c r="T2644" s="58"/>
      <c r="U2644" s="58"/>
      <c r="V2644" s="58"/>
      <c r="W2644" s="58"/>
      <c r="X2644" s="58"/>
      <c r="Y2644" s="58"/>
      <c r="Z2644" s="58"/>
      <c r="AA2644" s="54"/>
      <c r="AB2644" s="54"/>
      <c r="AC2644" s="54"/>
      <c r="AD2644" s="54"/>
      <c r="AE2644" s="54"/>
      <c r="AF2644" s="54"/>
      <c r="AG2644" s="54"/>
      <c r="AH2644" s="54"/>
      <c r="AI2644" s="54"/>
      <c r="AJ2644" s="54"/>
      <c r="AK2644" s="54"/>
    </row>
    <row r="2645" spans="7:37" s="1" customFormat="1" ht="13.9" customHeight="1" x14ac:dyDescent="0.2"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  <c r="S2645" s="58"/>
      <c r="T2645" s="58"/>
      <c r="U2645" s="58"/>
      <c r="V2645" s="58"/>
      <c r="W2645" s="58"/>
      <c r="X2645" s="58"/>
      <c r="Y2645" s="58"/>
      <c r="Z2645" s="58"/>
      <c r="AA2645" s="54"/>
      <c r="AB2645" s="54"/>
      <c r="AC2645" s="54"/>
      <c r="AD2645" s="54"/>
      <c r="AE2645" s="54"/>
      <c r="AF2645" s="54"/>
      <c r="AG2645" s="54"/>
      <c r="AH2645" s="54"/>
      <c r="AI2645" s="54"/>
      <c r="AJ2645" s="54"/>
      <c r="AK2645" s="54"/>
    </row>
    <row r="2646" spans="7:37" s="1" customFormat="1" ht="13.9" customHeight="1" x14ac:dyDescent="0.2"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  <c r="S2646" s="58"/>
      <c r="T2646" s="58"/>
      <c r="U2646" s="58"/>
      <c r="V2646" s="58"/>
      <c r="W2646" s="58"/>
      <c r="X2646" s="58"/>
      <c r="Y2646" s="58"/>
      <c r="Z2646" s="58"/>
      <c r="AA2646" s="54"/>
      <c r="AB2646" s="54"/>
      <c r="AC2646" s="54"/>
      <c r="AD2646" s="54"/>
      <c r="AE2646" s="54"/>
      <c r="AF2646" s="54"/>
      <c r="AG2646" s="54"/>
      <c r="AH2646" s="54"/>
      <c r="AI2646" s="54"/>
      <c r="AJ2646" s="54"/>
      <c r="AK2646" s="54"/>
    </row>
    <row r="2647" spans="7:37" s="1" customFormat="1" ht="13.9" customHeight="1" x14ac:dyDescent="0.2"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  <c r="S2647" s="58"/>
      <c r="T2647" s="58"/>
      <c r="U2647" s="58"/>
      <c r="V2647" s="58"/>
      <c r="W2647" s="58"/>
      <c r="X2647" s="58"/>
      <c r="Y2647" s="58"/>
      <c r="Z2647" s="58"/>
      <c r="AA2647" s="54"/>
      <c r="AB2647" s="54"/>
      <c r="AC2647" s="54"/>
      <c r="AD2647" s="54"/>
      <c r="AE2647" s="54"/>
      <c r="AF2647" s="54"/>
      <c r="AG2647" s="54"/>
      <c r="AH2647" s="54"/>
      <c r="AI2647" s="54"/>
      <c r="AJ2647" s="54"/>
      <c r="AK2647" s="54"/>
    </row>
    <row r="2648" spans="7:37" s="1" customFormat="1" ht="13.9" customHeight="1" x14ac:dyDescent="0.2"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  <c r="S2648" s="58"/>
      <c r="T2648" s="58"/>
      <c r="U2648" s="58"/>
      <c r="V2648" s="58"/>
      <c r="W2648" s="58"/>
      <c r="X2648" s="58"/>
      <c r="Y2648" s="58"/>
      <c r="Z2648" s="58"/>
      <c r="AA2648" s="54"/>
      <c r="AB2648" s="54"/>
      <c r="AC2648" s="54"/>
      <c r="AD2648" s="54"/>
      <c r="AE2648" s="54"/>
      <c r="AF2648" s="54"/>
      <c r="AG2648" s="54"/>
      <c r="AH2648" s="54"/>
      <c r="AI2648" s="54"/>
      <c r="AJ2648" s="54"/>
      <c r="AK2648" s="54"/>
    </row>
    <row r="2649" spans="7:37" s="1" customFormat="1" ht="13.9" customHeight="1" x14ac:dyDescent="0.2"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  <c r="S2649" s="58"/>
      <c r="T2649" s="58"/>
      <c r="U2649" s="58"/>
      <c r="V2649" s="58"/>
      <c r="W2649" s="58"/>
      <c r="X2649" s="58"/>
      <c r="Y2649" s="58"/>
      <c r="Z2649" s="58"/>
      <c r="AA2649" s="54"/>
      <c r="AB2649" s="54"/>
      <c r="AC2649" s="54"/>
      <c r="AD2649" s="54"/>
      <c r="AE2649" s="54"/>
      <c r="AF2649" s="54"/>
      <c r="AG2649" s="54"/>
      <c r="AH2649" s="54"/>
      <c r="AI2649" s="54"/>
      <c r="AJ2649" s="54"/>
      <c r="AK2649" s="54"/>
    </row>
    <row r="2650" spans="7:37" s="1" customFormat="1" ht="13.9" customHeight="1" x14ac:dyDescent="0.2"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  <c r="S2650" s="58"/>
      <c r="T2650" s="58"/>
      <c r="U2650" s="58"/>
      <c r="V2650" s="58"/>
      <c r="W2650" s="58"/>
      <c r="X2650" s="58"/>
      <c r="Y2650" s="58"/>
      <c r="Z2650" s="58"/>
      <c r="AA2650" s="54"/>
      <c r="AB2650" s="54"/>
      <c r="AC2650" s="54"/>
      <c r="AD2650" s="54"/>
      <c r="AE2650" s="54"/>
      <c r="AF2650" s="54"/>
      <c r="AG2650" s="54"/>
      <c r="AH2650" s="54"/>
      <c r="AI2650" s="54"/>
      <c r="AJ2650" s="54"/>
      <c r="AK2650" s="54"/>
    </row>
    <row r="2651" spans="7:37" s="1" customFormat="1" ht="13.9" customHeight="1" x14ac:dyDescent="0.2"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  <c r="S2651" s="58"/>
      <c r="T2651" s="58"/>
      <c r="U2651" s="58"/>
      <c r="V2651" s="58"/>
      <c r="W2651" s="58"/>
      <c r="X2651" s="58"/>
      <c r="Y2651" s="58"/>
      <c r="Z2651" s="58"/>
      <c r="AA2651" s="54"/>
      <c r="AB2651" s="54"/>
      <c r="AC2651" s="54"/>
      <c r="AD2651" s="54"/>
      <c r="AE2651" s="54"/>
      <c r="AF2651" s="54"/>
      <c r="AG2651" s="54"/>
      <c r="AH2651" s="54"/>
      <c r="AI2651" s="54"/>
      <c r="AJ2651" s="54"/>
      <c r="AK2651" s="54"/>
    </row>
    <row r="2652" spans="7:37" s="1" customFormat="1" ht="13.9" customHeight="1" x14ac:dyDescent="0.2"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  <c r="S2652" s="58"/>
      <c r="T2652" s="58"/>
      <c r="U2652" s="58"/>
      <c r="V2652" s="58"/>
      <c r="W2652" s="58"/>
      <c r="X2652" s="58"/>
      <c r="Y2652" s="58"/>
      <c r="Z2652" s="58"/>
      <c r="AA2652" s="54"/>
      <c r="AB2652" s="54"/>
      <c r="AC2652" s="54"/>
      <c r="AD2652" s="54"/>
      <c r="AE2652" s="54"/>
      <c r="AF2652" s="54"/>
      <c r="AG2652" s="54"/>
      <c r="AH2652" s="54"/>
      <c r="AI2652" s="54"/>
      <c r="AJ2652" s="54"/>
      <c r="AK2652" s="54"/>
    </row>
    <row r="2653" spans="7:37" s="1" customFormat="1" ht="13.9" customHeight="1" x14ac:dyDescent="0.2"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  <c r="S2653" s="58"/>
      <c r="T2653" s="58"/>
      <c r="U2653" s="58"/>
      <c r="V2653" s="58"/>
      <c r="W2653" s="58"/>
      <c r="X2653" s="58"/>
      <c r="Y2653" s="58"/>
      <c r="Z2653" s="58"/>
      <c r="AA2653" s="54"/>
      <c r="AB2653" s="54"/>
      <c r="AC2653" s="54"/>
      <c r="AD2653" s="54"/>
      <c r="AE2653" s="54"/>
      <c r="AF2653" s="54"/>
      <c r="AG2653" s="54"/>
      <c r="AH2653" s="54"/>
      <c r="AI2653" s="54"/>
      <c r="AJ2653" s="54"/>
      <c r="AK2653" s="54"/>
    </row>
    <row r="2654" spans="7:37" s="1" customFormat="1" ht="13.9" customHeight="1" x14ac:dyDescent="0.2"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  <c r="S2654" s="58"/>
      <c r="T2654" s="58"/>
      <c r="U2654" s="58"/>
      <c r="V2654" s="58"/>
      <c r="W2654" s="58"/>
      <c r="X2654" s="58"/>
      <c r="Y2654" s="58"/>
      <c r="Z2654" s="58"/>
      <c r="AA2654" s="54"/>
      <c r="AB2654" s="54"/>
      <c r="AC2654" s="54"/>
      <c r="AD2654" s="54"/>
      <c r="AE2654" s="54"/>
      <c r="AF2654" s="54"/>
      <c r="AG2654" s="54"/>
      <c r="AH2654" s="54"/>
      <c r="AI2654" s="54"/>
      <c r="AJ2654" s="54"/>
      <c r="AK2654" s="54"/>
    </row>
    <row r="2655" spans="7:37" s="1" customFormat="1" ht="13.9" customHeight="1" x14ac:dyDescent="0.2"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  <c r="S2655" s="58"/>
      <c r="T2655" s="58"/>
      <c r="U2655" s="58"/>
      <c r="V2655" s="58"/>
      <c r="W2655" s="58"/>
      <c r="X2655" s="58"/>
      <c r="Y2655" s="58"/>
      <c r="Z2655" s="58"/>
      <c r="AA2655" s="54"/>
      <c r="AB2655" s="54"/>
      <c r="AC2655" s="54"/>
      <c r="AD2655" s="54"/>
      <c r="AE2655" s="54"/>
      <c r="AF2655" s="54"/>
      <c r="AG2655" s="54"/>
      <c r="AH2655" s="54"/>
      <c r="AI2655" s="54"/>
      <c r="AJ2655" s="54"/>
      <c r="AK2655" s="54"/>
    </row>
    <row r="2656" spans="7:37" s="1" customFormat="1" ht="13.9" customHeight="1" x14ac:dyDescent="0.2"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  <c r="S2656" s="58"/>
      <c r="T2656" s="58"/>
      <c r="U2656" s="58"/>
      <c r="V2656" s="58"/>
      <c r="W2656" s="58"/>
      <c r="X2656" s="58"/>
      <c r="Y2656" s="58"/>
      <c r="Z2656" s="58"/>
      <c r="AA2656" s="54"/>
      <c r="AB2656" s="54"/>
      <c r="AC2656" s="54"/>
      <c r="AD2656" s="54"/>
      <c r="AE2656" s="54"/>
      <c r="AF2656" s="54"/>
      <c r="AG2656" s="54"/>
      <c r="AH2656" s="54"/>
      <c r="AI2656" s="54"/>
      <c r="AJ2656" s="54"/>
      <c r="AK2656" s="54"/>
    </row>
    <row r="2657" spans="7:37" s="1" customFormat="1" ht="13.9" customHeight="1" x14ac:dyDescent="0.2"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  <c r="S2657" s="58"/>
      <c r="T2657" s="58"/>
      <c r="U2657" s="58"/>
      <c r="V2657" s="58"/>
      <c r="W2657" s="58"/>
      <c r="X2657" s="58"/>
      <c r="Y2657" s="58"/>
      <c r="Z2657" s="58"/>
      <c r="AA2657" s="54"/>
      <c r="AB2657" s="54"/>
      <c r="AC2657" s="54"/>
      <c r="AD2657" s="54"/>
      <c r="AE2657" s="54"/>
      <c r="AF2657" s="54"/>
      <c r="AG2657" s="54"/>
      <c r="AH2657" s="54"/>
      <c r="AI2657" s="54"/>
      <c r="AJ2657" s="54"/>
      <c r="AK2657" s="54"/>
    </row>
    <row r="2658" spans="7:37" s="1" customFormat="1" ht="13.9" customHeight="1" x14ac:dyDescent="0.2"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  <c r="S2658" s="58"/>
      <c r="T2658" s="58"/>
      <c r="U2658" s="58"/>
      <c r="V2658" s="58"/>
      <c r="W2658" s="58"/>
      <c r="X2658" s="58"/>
      <c r="Y2658" s="58"/>
      <c r="Z2658" s="58"/>
      <c r="AA2658" s="54"/>
      <c r="AB2658" s="54"/>
      <c r="AC2658" s="54"/>
      <c r="AD2658" s="54"/>
      <c r="AE2658" s="54"/>
      <c r="AF2658" s="54"/>
      <c r="AG2658" s="54"/>
      <c r="AH2658" s="54"/>
      <c r="AI2658" s="54"/>
      <c r="AJ2658" s="54"/>
      <c r="AK2658" s="54"/>
    </row>
    <row r="2659" spans="7:37" s="1" customFormat="1" ht="13.9" customHeight="1" x14ac:dyDescent="0.2"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  <c r="S2659" s="58"/>
      <c r="T2659" s="58"/>
      <c r="U2659" s="58"/>
      <c r="V2659" s="58"/>
      <c r="W2659" s="58"/>
      <c r="X2659" s="58"/>
      <c r="Y2659" s="58"/>
      <c r="Z2659" s="58"/>
      <c r="AA2659" s="54"/>
      <c r="AB2659" s="54"/>
      <c r="AC2659" s="54"/>
      <c r="AD2659" s="54"/>
      <c r="AE2659" s="54"/>
      <c r="AF2659" s="54"/>
      <c r="AG2659" s="54"/>
      <c r="AH2659" s="54"/>
      <c r="AI2659" s="54"/>
      <c r="AJ2659" s="54"/>
      <c r="AK2659" s="54"/>
    </row>
    <row r="2660" spans="7:37" s="1" customFormat="1" ht="13.9" customHeight="1" x14ac:dyDescent="0.2"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  <c r="S2660" s="58"/>
      <c r="T2660" s="58"/>
      <c r="U2660" s="58"/>
      <c r="V2660" s="58"/>
      <c r="W2660" s="58"/>
      <c r="X2660" s="58"/>
      <c r="Y2660" s="58"/>
      <c r="Z2660" s="58"/>
      <c r="AA2660" s="54"/>
      <c r="AB2660" s="54"/>
      <c r="AC2660" s="54"/>
      <c r="AD2660" s="54"/>
      <c r="AE2660" s="54"/>
      <c r="AF2660" s="54"/>
      <c r="AG2660" s="54"/>
      <c r="AH2660" s="54"/>
      <c r="AI2660" s="54"/>
      <c r="AJ2660" s="54"/>
      <c r="AK2660" s="54"/>
    </row>
    <row r="2661" spans="7:37" s="1" customFormat="1" ht="13.9" customHeight="1" x14ac:dyDescent="0.2"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  <c r="S2661" s="58"/>
      <c r="T2661" s="58"/>
      <c r="U2661" s="58"/>
      <c r="V2661" s="58"/>
      <c r="W2661" s="58"/>
      <c r="X2661" s="58"/>
      <c r="Y2661" s="58"/>
      <c r="Z2661" s="58"/>
      <c r="AA2661" s="54"/>
      <c r="AB2661" s="54"/>
      <c r="AC2661" s="54"/>
      <c r="AD2661" s="54"/>
      <c r="AE2661" s="54"/>
      <c r="AF2661" s="54"/>
      <c r="AG2661" s="54"/>
      <c r="AH2661" s="54"/>
      <c r="AI2661" s="54"/>
      <c r="AJ2661" s="54"/>
      <c r="AK2661" s="54"/>
    </row>
    <row r="2662" spans="7:37" s="1" customFormat="1" ht="13.9" customHeight="1" x14ac:dyDescent="0.2"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  <c r="S2662" s="58"/>
      <c r="T2662" s="58"/>
      <c r="U2662" s="58"/>
      <c r="V2662" s="58"/>
      <c r="W2662" s="58"/>
      <c r="X2662" s="58"/>
      <c r="Y2662" s="58"/>
      <c r="Z2662" s="58"/>
      <c r="AA2662" s="54"/>
      <c r="AB2662" s="54"/>
      <c r="AC2662" s="54"/>
      <c r="AD2662" s="54"/>
      <c r="AE2662" s="54"/>
      <c r="AF2662" s="54"/>
      <c r="AG2662" s="54"/>
      <c r="AH2662" s="54"/>
      <c r="AI2662" s="54"/>
      <c r="AJ2662" s="54"/>
      <c r="AK2662" s="54"/>
    </row>
    <row r="2663" spans="7:37" s="1" customFormat="1" ht="13.9" customHeight="1" x14ac:dyDescent="0.2"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  <c r="S2663" s="58"/>
      <c r="T2663" s="58"/>
      <c r="U2663" s="58"/>
      <c r="V2663" s="58"/>
      <c r="W2663" s="58"/>
      <c r="X2663" s="58"/>
      <c r="Y2663" s="58"/>
      <c r="Z2663" s="58"/>
      <c r="AA2663" s="54"/>
      <c r="AB2663" s="54"/>
      <c r="AC2663" s="54"/>
      <c r="AD2663" s="54"/>
      <c r="AE2663" s="54"/>
      <c r="AF2663" s="54"/>
      <c r="AG2663" s="54"/>
      <c r="AH2663" s="54"/>
      <c r="AI2663" s="54"/>
      <c r="AJ2663" s="54"/>
      <c r="AK2663" s="54"/>
    </row>
    <row r="2664" spans="7:37" s="1" customFormat="1" ht="13.9" customHeight="1" x14ac:dyDescent="0.2"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  <c r="S2664" s="58"/>
      <c r="T2664" s="58"/>
      <c r="U2664" s="58"/>
      <c r="V2664" s="58"/>
      <c r="W2664" s="58"/>
      <c r="X2664" s="58"/>
      <c r="Y2664" s="58"/>
      <c r="Z2664" s="58"/>
      <c r="AA2664" s="54"/>
      <c r="AB2664" s="54"/>
      <c r="AC2664" s="54"/>
      <c r="AD2664" s="54"/>
      <c r="AE2664" s="54"/>
      <c r="AF2664" s="54"/>
      <c r="AG2664" s="54"/>
      <c r="AH2664" s="54"/>
      <c r="AI2664" s="54"/>
      <c r="AJ2664" s="54"/>
      <c r="AK2664" s="54"/>
    </row>
    <row r="2665" spans="7:37" s="1" customFormat="1" ht="13.9" customHeight="1" x14ac:dyDescent="0.2"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  <c r="S2665" s="58"/>
      <c r="T2665" s="58"/>
      <c r="U2665" s="58"/>
      <c r="V2665" s="58"/>
      <c r="W2665" s="58"/>
      <c r="X2665" s="58"/>
      <c r="Y2665" s="58"/>
      <c r="Z2665" s="58"/>
      <c r="AA2665" s="54"/>
      <c r="AB2665" s="54"/>
      <c r="AC2665" s="54"/>
      <c r="AD2665" s="54"/>
      <c r="AE2665" s="54"/>
      <c r="AF2665" s="54"/>
      <c r="AG2665" s="54"/>
      <c r="AH2665" s="54"/>
      <c r="AI2665" s="54"/>
      <c r="AJ2665" s="54"/>
      <c r="AK2665" s="54"/>
    </row>
    <row r="2666" spans="7:37" s="1" customFormat="1" ht="13.9" customHeight="1" x14ac:dyDescent="0.2"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  <c r="S2666" s="58"/>
      <c r="T2666" s="58"/>
      <c r="U2666" s="58"/>
      <c r="V2666" s="58"/>
      <c r="W2666" s="58"/>
      <c r="X2666" s="58"/>
      <c r="Y2666" s="58"/>
      <c r="Z2666" s="58"/>
      <c r="AA2666" s="54"/>
      <c r="AB2666" s="54"/>
      <c r="AC2666" s="54"/>
      <c r="AD2666" s="54"/>
      <c r="AE2666" s="54"/>
      <c r="AF2666" s="54"/>
      <c r="AG2666" s="54"/>
      <c r="AH2666" s="54"/>
      <c r="AI2666" s="54"/>
      <c r="AJ2666" s="54"/>
      <c r="AK2666" s="54"/>
    </row>
    <row r="2667" spans="7:37" s="1" customFormat="1" ht="13.9" customHeight="1" x14ac:dyDescent="0.2"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  <c r="S2667" s="58"/>
      <c r="T2667" s="58"/>
      <c r="U2667" s="58"/>
      <c r="V2667" s="58"/>
      <c r="W2667" s="58"/>
      <c r="X2667" s="58"/>
      <c r="Y2667" s="58"/>
      <c r="Z2667" s="58"/>
      <c r="AA2667" s="54"/>
      <c r="AB2667" s="54"/>
      <c r="AC2667" s="54"/>
      <c r="AD2667" s="54"/>
      <c r="AE2667" s="54"/>
      <c r="AF2667" s="54"/>
      <c r="AG2667" s="54"/>
      <c r="AH2667" s="54"/>
      <c r="AI2667" s="54"/>
      <c r="AJ2667" s="54"/>
      <c r="AK2667" s="54"/>
    </row>
    <row r="2668" spans="7:37" s="1" customFormat="1" ht="13.9" customHeight="1" x14ac:dyDescent="0.2"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  <c r="S2668" s="58"/>
      <c r="T2668" s="58"/>
      <c r="U2668" s="58"/>
      <c r="V2668" s="58"/>
      <c r="W2668" s="58"/>
      <c r="X2668" s="58"/>
      <c r="Y2668" s="58"/>
      <c r="Z2668" s="58"/>
      <c r="AA2668" s="54"/>
      <c r="AB2668" s="54"/>
      <c r="AC2668" s="54"/>
      <c r="AD2668" s="54"/>
      <c r="AE2668" s="54"/>
      <c r="AF2668" s="54"/>
      <c r="AG2668" s="54"/>
      <c r="AH2668" s="54"/>
      <c r="AI2668" s="54"/>
      <c r="AJ2668" s="54"/>
      <c r="AK2668" s="54"/>
    </row>
    <row r="2669" spans="7:37" s="1" customFormat="1" ht="13.9" customHeight="1" x14ac:dyDescent="0.2"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  <c r="S2669" s="58"/>
      <c r="T2669" s="58"/>
      <c r="U2669" s="58"/>
      <c r="V2669" s="58"/>
      <c r="W2669" s="58"/>
      <c r="X2669" s="58"/>
      <c r="Y2669" s="58"/>
      <c r="Z2669" s="58"/>
      <c r="AA2669" s="54"/>
      <c r="AB2669" s="54"/>
      <c r="AC2669" s="54"/>
      <c r="AD2669" s="54"/>
      <c r="AE2669" s="54"/>
      <c r="AF2669" s="54"/>
      <c r="AG2669" s="54"/>
      <c r="AH2669" s="54"/>
      <c r="AI2669" s="54"/>
      <c r="AJ2669" s="54"/>
      <c r="AK2669" s="54"/>
    </row>
    <row r="2670" spans="7:37" s="1" customFormat="1" ht="13.9" customHeight="1" x14ac:dyDescent="0.2"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  <c r="S2670" s="58"/>
      <c r="T2670" s="58"/>
      <c r="U2670" s="58"/>
      <c r="V2670" s="58"/>
      <c r="W2670" s="58"/>
      <c r="X2670" s="58"/>
      <c r="Y2670" s="58"/>
      <c r="Z2670" s="58"/>
      <c r="AA2670" s="54"/>
      <c r="AB2670" s="54"/>
      <c r="AC2670" s="54"/>
      <c r="AD2670" s="54"/>
      <c r="AE2670" s="54"/>
      <c r="AF2670" s="54"/>
      <c r="AG2670" s="54"/>
      <c r="AH2670" s="54"/>
      <c r="AI2670" s="54"/>
      <c r="AJ2670" s="54"/>
      <c r="AK2670" s="54"/>
    </row>
    <row r="2671" spans="7:37" s="1" customFormat="1" ht="13.9" customHeight="1" x14ac:dyDescent="0.2"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  <c r="S2671" s="58"/>
      <c r="T2671" s="58"/>
      <c r="U2671" s="58"/>
      <c r="V2671" s="58"/>
      <c r="W2671" s="58"/>
      <c r="X2671" s="58"/>
      <c r="Y2671" s="58"/>
      <c r="Z2671" s="58"/>
      <c r="AA2671" s="54"/>
      <c r="AB2671" s="54"/>
      <c r="AC2671" s="54"/>
      <c r="AD2671" s="54"/>
      <c r="AE2671" s="54"/>
      <c r="AF2671" s="54"/>
      <c r="AG2671" s="54"/>
      <c r="AH2671" s="54"/>
      <c r="AI2671" s="54"/>
      <c r="AJ2671" s="54"/>
      <c r="AK2671" s="54"/>
    </row>
    <row r="2672" spans="7:37" s="1" customFormat="1" ht="13.9" customHeight="1" x14ac:dyDescent="0.2"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  <c r="S2672" s="58"/>
      <c r="T2672" s="58"/>
      <c r="U2672" s="58"/>
      <c r="V2672" s="58"/>
      <c r="W2672" s="58"/>
      <c r="X2672" s="58"/>
      <c r="Y2672" s="58"/>
      <c r="Z2672" s="58"/>
      <c r="AA2672" s="54"/>
      <c r="AB2672" s="54"/>
      <c r="AC2672" s="54"/>
      <c r="AD2672" s="54"/>
      <c r="AE2672" s="54"/>
      <c r="AF2672" s="54"/>
      <c r="AG2672" s="54"/>
      <c r="AH2672" s="54"/>
      <c r="AI2672" s="54"/>
      <c r="AJ2672" s="54"/>
      <c r="AK2672" s="54"/>
    </row>
    <row r="2673" spans="7:37" s="1" customFormat="1" ht="13.9" customHeight="1" x14ac:dyDescent="0.2"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  <c r="S2673" s="58"/>
      <c r="T2673" s="58"/>
      <c r="U2673" s="58"/>
      <c r="V2673" s="58"/>
      <c r="W2673" s="58"/>
      <c r="X2673" s="58"/>
      <c r="Y2673" s="58"/>
      <c r="Z2673" s="58"/>
      <c r="AA2673" s="54"/>
      <c r="AB2673" s="54"/>
      <c r="AC2673" s="54"/>
      <c r="AD2673" s="54"/>
      <c r="AE2673" s="54"/>
      <c r="AF2673" s="54"/>
      <c r="AG2673" s="54"/>
      <c r="AH2673" s="54"/>
      <c r="AI2673" s="54"/>
      <c r="AJ2673" s="54"/>
      <c r="AK2673" s="54"/>
    </row>
    <row r="2674" spans="7:37" s="1" customFormat="1" ht="13.9" customHeight="1" x14ac:dyDescent="0.2"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  <c r="S2674" s="58"/>
      <c r="T2674" s="58"/>
      <c r="U2674" s="58"/>
      <c r="V2674" s="58"/>
      <c r="W2674" s="58"/>
      <c r="X2674" s="58"/>
      <c r="Y2674" s="58"/>
      <c r="Z2674" s="58"/>
      <c r="AA2674" s="54"/>
      <c r="AB2674" s="54"/>
      <c r="AC2674" s="54"/>
      <c r="AD2674" s="54"/>
      <c r="AE2674" s="54"/>
      <c r="AF2674" s="54"/>
      <c r="AG2674" s="54"/>
      <c r="AH2674" s="54"/>
      <c r="AI2674" s="54"/>
      <c r="AJ2674" s="54"/>
      <c r="AK2674" s="54"/>
    </row>
    <row r="2675" spans="7:37" s="1" customFormat="1" ht="13.9" customHeight="1" x14ac:dyDescent="0.2"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  <c r="S2675" s="58"/>
      <c r="T2675" s="58"/>
      <c r="U2675" s="58"/>
      <c r="V2675" s="58"/>
      <c r="W2675" s="58"/>
      <c r="X2675" s="58"/>
      <c r="Y2675" s="58"/>
      <c r="Z2675" s="58"/>
      <c r="AA2675" s="54"/>
      <c r="AB2675" s="54"/>
      <c r="AC2675" s="54"/>
      <c r="AD2675" s="54"/>
      <c r="AE2675" s="54"/>
      <c r="AF2675" s="54"/>
      <c r="AG2675" s="54"/>
      <c r="AH2675" s="54"/>
      <c r="AI2675" s="54"/>
      <c r="AJ2675" s="54"/>
      <c r="AK2675" s="54"/>
    </row>
    <row r="2676" spans="7:37" s="1" customFormat="1" ht="13.9" customHeight="1" x14ac:dyDescent="0.2"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  <c r="S2676" s="58"/>
      <c r="T2676" s="58"/>
      <c r="U2676" s="58"/>
      <c r="V2676" s="58"/>
      <c r="W2676" s="58"/>
      <c r="X2676" s="58"/>
      <c r="Y2676" s="58"/>
      <c r="Z2676" s="58"/>
      <c r="AA2676" s="54"/>
      <c r="AB2676" s="54"/>
      <c r="AC2676" s="54"/>
      <c r="AD2676" s="54"/>
      <c r="AE2676" s="54"/>
      <c r="AF2676" s="54"/>
      <c r="AG2676" s="54"/>
      <c r="AH2676" s="54"/>
      <c r="AI2676" s="54"/>
      <c r="AJ2676" s="54"/>
      <c r="AK2676" s="54"/>
    </row>
    <row r="2677" spans="7:37" s="1" customFormat="1" ht="13.9" customHeight="1" x14ac:dyDescent="0.2"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  <c r="S2677" s="58"/>
      <c r="T2677" s="58"/>
      <c r="U2677" s="58"/>
      <c r="V2677" s="58"/>
      <c r="W2677" s="58"/>
      <c r="X2677" s="58"/>
      <c r="Y2677" s="58"/>
      <c r="Z2677" s="58"/>
      <c r="AA2677" s="54"/>
      <c r="AB2677" s="54"/>
      <c r="AC2677" s="54"/>
      <c r="AD2677" s="54"/>
      <c r="AE2677" s="54"/>
      <c r="AF2677" s="54"/>
      <c r="AG2677" s="54"/>
      <c r="AH2677" s="54"/>
      <c r="AI2677" s="54"/>
      <c r="AJ2677" s="54"/>
      <c r="AK2677" s="54"/>
    </row>
    <row r="2678" spans="7:37" s="1" customFormat="1" ht="13.9" customHeight="1" x14ac:dyDescent="0.2"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  <c r="S2678" s="58"/>
      <c r="T2678" s="58"/>
      <c r="U2678" s="58"/>
      <c r="V2678" s="58"/>
      <c r="W2678" s="58"/>
      <c r="X2678" s="58"/>
      <c r="Y2678" s="58"/>
      <c r="Z2678" s="58"/>
      <c r="AA2678" s="54"/>
      <c r="AB2678" s="54"/>
      <c r="AC2678" s="54"/>
      <c r="AD2678" s="54"/>
      <c r="AE2678" s="54"/>
      <c r="AF2678" s="54"/>
      <c r="AG2678" s="54"/>
      <c r="AH2678" s="54"/>
      <c r="AI2678" s="54"/>
      <c r="AJ2678" s="54"/>
      <c r="AK2678" s="54"/>
    </row>
    <row r="2679" spans="7:37" s="1" customFormat="1" ht="13.9" customHeight="1" x14ac:dyDescent="0.2"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  <c r="S2679" s="58"/>
      <c r="T2679" s="58"/>
      <c r="U2679" s="58"/>
      <c r="V2679" s="58"/>
      <c r="W2679" s="58"/>
      <c r="X2679" s="58"/>
      <c r="Y2679" s="58"/>
      <c r="Z2679" s="58"/>
      <c r="AA2679" s="54"/>
      <c r="AB2679" s="54"/>
      <c r="AC2679" s="54"/>
      <c r="AD2679" s="54"/>
      <c r="AE2679" s="54"/>
      <c r="AF2679" s="54"/>
      <c r="AG2679" s="54"/>
      <c r="AH2679" s="54"/>
      <c r="AI2679" s="54"/>
      <c r="AJ2679" s="54"/>
      <c r="AK2679" s="54"/>
    </row>
    <row r="2680" spans="7:37" s="1" customFormat="1" ht="13.9" customHeight="1" x14ac:dyDescent="0.2"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  <c r="S2680" s="58"/>
      <c r="T2680" s="58"/>
      <c r="U2680" s="58"/>
      <c r="V2680" s="58"/>
      <c r="W2680" s="58"/>
      <c r="X2680" s="58"/>
      <c r="Y2680" s="58"/>
      <c r="Z2680" s="58"/>
      <c r="AA2680" s="54"/>
      <c r="AB2680" s="54"/>
      <c r="AC2680" s="54"/>
      <c r="AD2680" s="54"/>
      <c r="AE2680" s="54"/>
      <c r="AF2680" s="54"/>
      <c r="AG2680" s="54"/>
      <c r="AH2680" s="54"/>
      <c r="AI2680" s="54"/>
      <c r="AJ2680" s="54"/>
      <c r="AK2680" s="54"/>
    </row>
    <row r="2681" spans="7:37" s="1" customFormat="1" ht="13.9" customHeight="1" x14ac:dyDescent="0.2"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  <c r="S2681" s="58"/>
      <c r="T2681" s="58"/>
      <c r="U2681" s="58"/>
      <c r="V2681" s="58"/>
      <c r="W2681" s="58"/>
      <c r="X2681" s="58"/>
      <c r="Y2681" s="58"/>
      <c r="Z2681" s="58"/>
      <c r="AA2681" s="54"/>
      <c r="AB2681" s="54"/>
      <c r="AC2681" s="54"/>
      <c r="AD2681" s="54"/>
      <c r="AE2681" s="54"/>
      <c r="AF2681" s="54"/>
      <c r="AG2681" s="54"/>
      <c r="AH2681" s="54"/>
      <c r="AI2681" s="54"/>
      <c r="AJ2681" s="54"/>
      <c r="AK2681" s="54"/>
    </row>
    <row r="2682" spans="7:37" s="1" customFormat="1" ht="13.9" customHeight="1" x14ac:dyDescent="0.2"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  <c r="S2682" s="58"/>
      <c r="T2682" s="58"/>
      <c r="U2682" s="58"/>
      <c r="V2682" s="58"/>
      <c r="W2682" s="58"/>
      <c r="X2682" s="58"/>
      <c r="Y2682" s="58"/>
      <c r="Z2682" s="58"/>
      <c r="AA2682" s="54"/>
      <c r="AB2682" s="54"/>
      <c r="AC2682" s="54"/>
      <c r="AD2682" s="54"/>
      <c r="AE2682" s="54"/>
      <c r="AF2682" s="54"/>
      <c r="AG2682" s="54"/>
      <c r="AH2682" s="54"/>
      <c r="AI2682" s="54"/>
      <c r="AJ2682" s="54"/>
      <c r="AK2682" s="54"/>
    </row>
    <row r="2683" spans="7:37" s="1" customFormat="1" ht="13.9" customHeight="1" x14ac:dyDescent="0.2"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  <c r="S2683" s="58"/>
      <c r="T2683" s="58"/>
      <c r="U2683" s="58"/>
      <c r="V2683" s="58"/>
      <c r="W2683" s="58"/>
      <c r="X2683" s="58"/>
      <c r="Y2683" s="58"/>
      <c r="Z2683" s="58"/>
      <c r="AA2683" s="54"/>
      <c r="AB2683" s="54"/>
      <c r="AC2683" s="54"/>
      <c r="AD2683" s="54"/>
      <c r="AE2683" s="54"/>
      <c r="AF2683" s="54"/>
      <c r="AG2683" s="54"/>
      <c r="AH2683" s="54"/>
      <c r="AI2683" s="54"/>
      <c r="AJ2683" s="54"/>
      <c r="AK2683" s="54"/>
    </row>
    <row r="2684" spans="7:37" s="1" customFormat="1" ht="13.9" customHeight="1" x14ac:dyDescent="0.2"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  <c r="S2684" s="58"/>
      <c r="T2684" s="58"/>
      <c r="U2684" s="58"/>
      <c r="V2684" s="58"/>
      <c r="W2684" s="58"/>
      <c r="X2684" s="58"/>
      <c r="Y2684" s="58"/>
      <c r="Z2684" s="58"/>
      <c r="AA2684" s="54"/>
      <c r="AB2684" s="54"/>
      <c r="AC2684" s="54"/>
      <c r="AD2684" s="54"/>
      <c r="AE2684" s="54"/>
      <c r="AF2684" s="54"/>
      <c r="AG2684" s="54"/>
      <c r="AH2684" s="54"/>
      <c r="AI2684" s="54"/>
      <c r="AJ2684" s="54"/>
      <c r="AK2684" s="54"/>
    </row>
    <row r="2685" spans="7:37" s="1" customFormat="1" ht="13.9" customHeight="1" x14ac:dyDescent="0.2"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  <c r="S2685" s="58"/>
      <c r="T2685" s="58"/>
      <c r="U2685" s="58"/>
      <c r="V2685" s="58"/>
      <c r="W2685" s="58"/>
      <c r="X2685" s="58"/>
      <c r="Y2685" s="58"/>
      <c r="Z2685" s="58"/>
      <c r="AA2685" s="54"/>
      <c r="AB2685" s="54"/>
      <c r="AC2685" s="54"/>
      <c r="AD2685" s="54"/>
      <c r="AE2685" s="54"/>
      <c r="AF2685" s="54"/>
      <c r="AG2685" s="54"/>
      <c r="AH2685" s="54"/>
      <c r="AI2685" s="54"/>
      <c r="AJ2685" s="54"/>
      <c r="AK2685" s="54"/>
    </row>
    <row r="2686" spans="7:37" s="1" customFormat="1" ht="13.9" customHeight="1" x14ac:dyDescent="0.2"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  <c r="S2686" s="58"/>
      <c r="T2686" s="58"/>
      <c r="U2686" s="58"/>
      <c r="V2686" s="58"/>
      <c r="W2686" s="58"/>
      <c r="X2686" s="58"/>
      <c r="Y2686" s="58"/>
      <c r="Z2686" s="58"/>
      <c r="AA2686" s="54"/>
      <c r="AB2686" s="54"/>
      <c r="AC2686" s="54"/>
      <c r="AD2686" s="54"/>
      <c r="AE2686" s="54"/>
      <c r="AF2686" s="54"/>
      <c r="AG2686" s="54"/>
      <c r="AH2686" s="54"/>
      <c r="AI2686" s="54"/>
      <c r="AJ2686" s="54"/>
      <c r="AK2686" s="54"/>
    </row>
    <row r="2687" spans="7:37" s="1" customFormat="1" ht="13.9" customHeight="1" x14ac:dyDescent="0.2"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  <c r="S2687" s="58"/>
      <c r="T2687" s="58"/>
      <c r="U2687" s="58"/>
      <c r="V2687" s="58"/>
      <c r="W2687" s="58"/>
      <c r="X2687" s="58"/>
      <c r="Y2687" s="58"/>
      <c r="Z2687" s="58"/>
      <c r="AA2687" s="54"/>
      <c r="AB2687" s="54"/>
      <c r="AC2687" s="54"/>
      <c r="AD2687" s="54"/>
      <c r="AE2687" s="54"/>
      <c r="AF2687" s="54"/>
      <c r="AG2687" s="54"/>
      <c r="AH2687" s="54"/>
      <c r="AI2687" s="54"/>
      <c r="AJ2687" s="54"/>
      <c r="AK2687" s="54"/>
    </row>
    <row r="2688" spans="7:37" s="1" customFormat="1" ht="13.9" customHeight="1" x14ac:dyDescent="0.2"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  <c r="S2688" s="58"/>
      <c r="T2688" s="58"/>
      <c r="U2688" s="58"/>
      <c r="V2688" s="58"/>
      <c r="W2688" s="58"/>
      <c r="X2688" s="58"/>
      <c r="Y2688" s="58"/>
      <c r="Z2688" s="58"/>
      <c r="AA2688" s="54"/>
      <c r="AB2688" s="54"/>
      <c r="AC2688" s="54"/>
      <c r="AD2688" s="54"/>
      <c r="AE2688" s="54"/>
      <c r="AF2688" s="54"/>
      <c r="AG2688" s="54"/>
      <c r="AH2688" s="54"/>
      <c r="AI2688" s="54"/>
      <c r="AJ2688" s="54"/>
      <c r="AK2688" s="54"/>
    </row>
    <row r="2689" spans="7:37" s="1" customFormat="1" ht="13.9" customHeight="1" x14ac:dyDescent="0.2"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  <c r="S2689" s="58"/>
      <c r="T2689" s="58"/>
      <c r="U2689" s="58"/>
      <c r="V2689" s="58"/>
      <c r="W2689" s="58"/>
      <c r="X2689" s="58"/>
      <c r="Y2689" s="58"/>
      <c r="Z2689" s="58"/>
      <c r="AA2689" s="54"/>
      <c r="AB2689" s="54"/>
      <c r="AC2689" s="54"/>
      <c r="AD2689" s="54"/>
      <c r="AE2689" s="54"/>
      <c r="AF2689" s="54"/>
      <c r="AG2689" s="54"/>
      <c r="AH2689" s="54"/>
      <c r="AI2689" s="54"/>
      <c r="AJ2689" s="54"/>
      <c r="AK2689" s="54"/>
    </row>
    <row r="2690" spans="7:37" s="1" customFormat="1" ht="13.9" customHeight="1" x14ac:dyDescent="0.2"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  <c r="S2690" s="58"/>
      <c r="T2690" s="58"/>
      <c r="U2690" s="58"/>
      <c r="V2690" s="58"/>
      <c r="W2690" s="58"/>
      <c r="X2690" s="58"/>
      <c r="Y2690" s="58"/>
      <c r="Z2690" s="58"/>
      <c r="AA2690" s="54"/>
      <c r="AB2690" s="54"/>
      <c r="AC2690" s="54"/>
      <c r="AD2690" s="54"/>
      <c r="AE2690" s="54"/>
      <c r="AF2690" s="54"/>
      <c r="AG2690" s="54"/>
      <c r="AH2690" s="54"/>
      <c r="AI2690" s="54"/>
      <c r="AJ2690" s="54"/>
      <c r="AK2690" s="54"/>
    </row>
    <row r="2691" spans="7:37" s="1" customFormat="1" ht="13.9" customHeight="1" x14ac:dyDescent="0.2"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  <c r="S2691" s="58"/>
      <c r="T2691" s="58"/>
      <c r="U2691" s="58"/>
      <c r="V2691" s="58"/>
      <c r="W2691" s="58"/>
      <c r="X2691" s="58"/>
      <c r="Y2691" s="58"/>
      <c r="Z2691" s="58"/>
      <c r="AA2691" s="54"/>
      <c r="AB2691" s="54"/>
      <c r="AC2691" s="54"/>
      <c r="AD2691" s="54"/>
      <c r="AE2691" s="54"/>
      <c r="AF2691" s="54"/>
      <c r="AG2691" s="54"/>
      <c r="AH2691" s="54"/>
      <c r="AI2691" s="54"/>
      <c r="AJ2691" s="54"/>
      <c r="AK2691" s="54"/>
    </row>
    <row r="2692" spans="7:37" s="1" customFormat="1" ht="13.9" customHeight="1" x14ac:dyDescent="0.2"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  <c r="S2692" s="58"/>
      <c r="T2692" s="58"/>
      <c r="U2692" s="58"/>
      <c r="V2692" s="58"/>
      <c r="W2692" s="58"/>
      <c r="X2692" s="58"/>
      <c r="Y2692" s="58"/>
      <c r="Z2692" s="58"/>
      <c r="AA2692" s="54"/>
      <c r="AB2692" s="54"/>
      <c r="AC2692" s="54"/>
      <c r="AD2692" s="54"/>
      <c r="AE2692" s="54"/>
      <c r="AF2692" s="54"/>
      <c r="AG2692" s="54"/>
      <c r="AH2692" s="54"/>
      <c r="AI2692" s="54"/>
      <c r="AJ2692" s="54"/>
      <c r="AK2692" s="54"/>
    </row>
    <row r="2693" spans="7:37" s="1" customFormat="1" ht="13.9" customHeight="1" x14ac:dyDescent="0.2"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  <c r="S2693" s="58"/>
      <c r="T2693" s="58"/>
      <c r="U2693" s="58"/>
      <c r="V2693" s="58"/>
      <c r="W2693" s="58"/>
      <c r="X2693" s="58"/>
      <c r="Y2693" s="58"/>
      <c r="Z2693" s="58"/>
      <c r="AA2693" s="54"/>
      <c r="AB2693" s="54"/>
      <c r="AC2693" s="54"/>
      <c r="AD2693" s="54"/>
      <c r="AE2693" s="54"/>
      <c r="AF2693" s="54"/>
      <c r="AG2693" s="54"/>
      <c r="AH2693" s="54"/>
      <c r="AI2693" s="54"/>
      <c r="AJ2693" s="54"/>
      <c r="AK2693" s="54"/>
    </row>
    <row r="2694" spans="7:37" s="1" customFormat="1" ht="13.9" customHeight="1" x14ac:dyDescent="0.2"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  <c r="S2694" s="58"/>
      <c r="T2694" s="58"/>
      <c r="U2694" s="58"/>
      <c r="V2694" s="58"/>
      <c r="W2694" s="58"/>
      <c r="X2694" s="58"/>
      <c r="Y2694" s="58"/>
      <c r="Z2694" s="58"/>
      <c r="AA2694" s="54"/>
      <c r="AB2694" s="54"/>
      <c r="AC2694" s="54"/>
      <c r="AD2694" s="54"/>
      <c r="AE2694" s="54"/>
      <c r="AF2694" s="54"/>
      <c r="AG2694" s="54"/>
      <c r="AH2694" s="54"/>
      <c r="AI2694" s="54"/>
      <c r="AJ2694" s="54"/>
      <c r="AK2694" s="54"/>
    </row>
    <row r="2695" spans="7:37" s="1" customFormat="1" ht="13.9" customHeight="1" x14ac:dyDescent="0.2"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  <c r="S2695" s="58"/>
      <c r="T2695" s="58"/>
      <c r="U2695" s="58"/>
      <c r="V2695" s="58"/>
      <c r="W2695" s="58"/>
      <c r="X2695" s="58"/>
      <c r="Y2695" s="58"/>
      <c r="Z2695" s="58"/>
      <c r="AA2695" s="54"/>
      <c r="AB2695" s="54"/>
      <c r="AC2695" s="54"/>
      <c r="AD2695" s="54"/>
      <c r="AE2695" s="54"/>
      <c r="AF2695" s="54"/>
      <c r="AG2695" s="54"/>
      <c r="AH2695" s="54"/>
      <c r="AI2695" s="54"/>
      <c r="AJ2695" s="54"/>
      <c r="AK2695" s="54"/>
    </row>
    <row r="2696" spans="7:37" s="1" customFormat="1" ht="13.9" customHeight="1" x14ac:dyDescent="0.2"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  <c r="S2696" s="58"/>
      <c r="T2696" s="58"/>
      <c r="U2696" s="58"/>
      <c r="V2696" s="58"/>
      <c r="W2696" s="58"/>
      <c r="X2696" s="58"/>
      <c r="Y2696" s="58"/>
      <c r="Z2696" s="58"/>
      <c r="AA2696" s="54"/>
      <c r="AB2696" s="54"/>
      <c r="AC2696" s="54"/>
      <c r="AD2696" s="54"/>
      <c r="AE2696" s="54"/>
      <c r="AF2696" s="54"/>
      <c r="AG2696" s="54"/>
      <c r="AH2696" s="54"/>
      <c r="AI2696" s="54"/>
      <c r="AJ2696" s="54"/>
      <c r="AK2696" s="54"/>
    </row>
    <row r="2697" spans="7:37" s="1" customFormat="1" ht="13.9" customHeight="1" x14ac:dyDescent="0.2"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  <c r="S2697" s="58"/>
      <c r="T2697" s="58"/>
      <c r="U2697" s="58"/>
      <c r="V2697" s="58"/>
      <c r="W2697" s="58"/>
      <c r="X2697" s="58"/>
      <c r="Y2697" s="58"/>
      <c r="Z2697" s="58"/>
      <c r="AA2697" s="54"/>
      <c r="AB2697" s="54"/>
      <c r="AC2697" s="54"/>
      <c r="AD2697" s="54"/>
      <c r="AE2697" s="54"/>
      <c r="AF2697" s="54"/>
      <c r="AG2697" s="54"/>
      <c r="AH2697" s="54"/>
      <c r="AI2697" s="54"/>
      <c r="AJ2697" s="54"/>
      <c r="AK2697" s="54"/>
    </row>
    <row r="2698" spans="7:37" s="1" customFormat="1" ht="13.9" customHeight="1" x14ac:dyDescent="0.2"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  <c r="S2698" s="58"/>
      <c r="T2698" s="58"/>
      <c r="U2698" s="58"/>
      <c r="V2698" s="58"/>
      <c r="W2698" s="58"/>
      <c r="X2698" s="58"/>
      <c r="Y2698" s="58"/>
      <c r="Z2698" s="58"/>
      <c r="AA2698" s="54"/>
      <c r="AB2698" s="54"/>
      <c r="AC2698" s="54"/>
      <c r="AD2698" s="54"/>
      <c r="AE2698" s="54"/>
      <c r="AF2698" s="54"/>
      <c r="AG2698" s="54"/>
      <c r="AH2698" s="54"/>
      <c r="AI2698" s="54"/>
      <c r="AJ2698" s="54"/>
      <c r="AK2698" s="54"/>
    </row>
    <row r="2699" spans="7:37" s="1" customFormat="1" ht="13.9" customHeight="1" x14ac:dyDescent="0.2"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  <c r="S2699" s="58"/>
      <c r="T2699" s="58"/>
      <c r="U2699" s="58"/>
      <c r="V2699" s="58"/>
      <c r="W2699" s="58"/>
      <c r="X2699" s="58"/>
      <c r="Y2699" s="58"/>
      <c r="Z2699" s="58"/>
      <c r="AA2699" s="54"/>
      <c r="AB2699" s="54"/>
      <c r="AC2699" s="54"/>
      <c r="AD2699" s="54"/>
      <c r="AE2699" s="54"/>
      <c r="AF2699" s="54"/>
      <c r="AG2699" s="54"/>
      <c r="AH2699" s="54"/>
      <c r="AI2699" s="54"/>
      <c r="AJ2699" s="54"/>
      <c r="AK2699" s="54"/>
    </row>
    <row r="2700" spans="7:37" s="1" customFormat="1" ht="13.9" customHeight="1" x14ac:dyDescent="0.2"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  <c r="S2700" s="58"/>
      <c r="T2700" s="58"/>
      <c r="U2700" s="58"/>
      <c r="V2700" s="58"/>
      <c r="W2700" s="58"/>
      <c r="X2700" s="58"/>
      <c r="Y2700" s="58"/>
      <c r="Z2700" s="58"/>
      <c r="AA2700" s="54"/>
      <c r="AB2700" s="54"/>
      <c r="AC2700" s="54"/>
      <c r="AD2700" s="54"/>
      <c r="AE2700" s="54"/>
      <c r="AF2700" s="54"/>
      <c r="AG2700" s="54"/>
      <c r="AH2700" s="54"/>
      <c r="AI2700" s="54"/>
      <c r="AJ2700" s="54"/>
      <c r="AK2700" s="54"/>
    </row>
    <row r="2701" spans="7:37" s="1" customFormat="1" ht="13.9" customHeight="1" x14ac:dyDescent="0.2"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  <c r="S2701" s="58"/>
      <c r="T2701" s="58"/>
      <c r="U2701" s="58"/>
      <c r="V2701" s="58"/>
      <c r="W2701" s="58"/>
      <c r="X2701" s="58"/>
      <c r="Y2701" s="58"/>
      <c r="Z2701" s="58"/>
      <c r="AA2701" s="54"/>
      <c r="AB2701" s="54"/>
      <c r="AC2701" s="54"/>
      <c r="AD2701" s="54"/>
      <c r="AE2701" s="54"/>
      <c r="AF2701" s="54"/>
      <c r="AG2701" s="54"/>
      <c r="AH2701" s="54"/>
      <c r="AI2701" s="54"/>
      <c r="AJ2701" s="54"/>
      <c r="AK2701" s="54"/>
    </row>
    <row r="2702" spans="7:37" s="1" customFormat="1" ht="13.9" customHeight="1" x14ac:dyDescent="0.2"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  <c r="S2702" s="58"/>
      <c r="T2702" s="58"/>
      <c r="U2702" s="58"/>
      <c r="V2702" s="58"/>
      <c r="W2702" s="58"/>
      <c r="X2702" s="58"/>
      <c r="Y2702" s="58"/>
      <c r="Z2702" s="58"/>
      <c r="AA2702" s="54"/>
      <c r="AB2702" s="54"/>
      <c r="AC2702" s="54"/>
      <c r="AD2702" s="54"/>
      <c r="AE2702" s="54"/>
      <c r="AF2702" s="54"/>
      <c r="AG2702" s="54"/>
      <c r="AH2702" s="54"/>
      <c r="AI2702" s="54"/>
      <c r="AJ2702" s="54"/>
      <c r="AK2702" s="54"/>
    </row>
    <row r="2703" spans="7:37" s="1" customFormat="1" ht="13.9" customHeight="1" x14ac:dyDescent="0.2"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  <c r="S2703" s="58"/>
      <c r="T2703" s="58"/>
      <c r="U2703" s="58"/>
      <c r="V2703" s="58"/>
      <c r="W2703" s="58"/>
      <c r="X2703" s="58"/>
      <c r="Y2703" s="58"/>
      <c r="Z2703" s="58"/>
      <c r="AA2703" s="54"/>
      <c r="AB2703" s="54"/>
      <c r="AC2703" s="54"/>
      <c r="AD2703" s="54"/>
      <c r="AE2703" s="54"/>
      <c r="AF2703" s="54"/>
      <c r="AG2703" s="54"/>
      <c r="AH2703" s="54"/>
      <c r="AI2703" s="54"/>
      <c r="AJ2703" s="54"/>
      <c r="AK2703" s="54"/>
    </row>
    <row r="2704" spans="7:37" s="1" customFormat="1" ht="13.9" customHeight="1" x14ac:dyDescent="0.2"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  <c r="S2704" s="58"/>
      <c r="T2704" s="58"/>
      <c r="U2704" s="58"/>
      <c r="V2704" s="58"/>
      <c r="W2704" s="58"/>
      <c r="X2704" s="58"/>
      <c r="Y2704" s="58"/>
      <c r="Z2704" s="58"/>
      <c r="AA2704" s="54"/>
      <c r="AB2704" s="54"/>
      <c r="AC2704" s="54"/>
      <c r="AD2704" s="54"/>
      <c r="AE2704" s="54"/>
      <c r="AF2704" s="54"/>
      <c r="AG2704" s="54"/>
      <c r="AH2704" s="54"/>
      <c r="AI2704" s="54"/>
      <c r="AJ2704" s="54"/>
      <c r="AK2704" s="54"/>
    </row>
    <row r="2705" spans="7:37" s="1" customFormat="1" ht="13.9" customHeight="1" x14ac:dyDescent="0.2"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  <c r="S2705" s="58"/>
      <c r="T2705" s="58"/>
      <c r="U2705" s="58"/>
      <c r="V2705" s="58"/>
      <c r="W2705" s="58"/>
      <c r="X2705" s="58"/>
      <c r="Y2705" s="58"/>
      <c r="Z2705" s="58"/>
      <c r="AA2705" s="54"/>
      <c r="AB2705" s="54"/>
      <c r="AC2705" s="54"/>
      <c r="AD2705" s="54"/>
      <c r="AE2705" s="54"/>
      <c r="AF2705" s="54"/>
      <c r="AG2705" s="54"/>
      <c r="AH2705" s="54"/>
      <c r="AI2705" s="54"/>
      <c r="AJ2705" s="54"/>
      <c r="AK2705" s="54"/>
    </row>
    <row r="2706" spans="7:37" s="1" customFormat="1" ht="13.9" customHeight="1" x14ac:dyDescent="0.2"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  <c r="S2706" s="58"/>
      <c r="T2706" s="58"/>
      <c r="U2706" s="58"/>
      <c r="V2706" s="58"/>
      <c r="W2706" s="58"/>
      <c r="X2706" s="58"/>
      <c r="Y2706" s="58"/>
      <c r="Z2706" s="58"/>
      <c r="AA2706" s="54"/>
      <c r="AB2706" s="54"/>
      <c r="AC2706" s="54"/>
      <c r="AD2706" s="54"/>
      <c r="AE2706" s="54"/>
      <c r="AF2706" s="54"/>
      <c r="AG2706" s="54"/>
      <c r="AH2706" s="54"/>
      <c r="AI2706" s="54"/>
      <c r="AJ2706" s="54"/>
      <c r="AK2706" s="54"/>
    </row>
    <row r="2707" spans="7:37" s="1" customFormat="1" ht="13.9" customHeight="1" x14ac:dyDescent="0.2"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  <c r="S2707" s="58"/>
      <c r="T2707" s="58"/>
      <c r="U2707" s="58"/>
      <c r="V2707" s="58"/>
      <c r="W2707" s="58"/>
      <c r="X2707" s="58"/>
      <c r="Y2707" s="58"/>
      <c r="Z2707" s="58"/>
      <c r="AA2707" s="54"/>
      <c r="AB2707" s="54"/>
      <c r="AC2707" s="54"/>
      <c r="AD2707" s="54"/>
      <c r="AE2707" s="54"/>
      <c r="AF2707" s="54"/>
      <c r="AG2707" s="54"/>
      <c r="AH2707" s="54"/>
      <c r="AI2707" s="54"/>
      <c r="AJ2707" s="54"/>
      <c r="AK2707" s="54"/>
    </row>
    <row r="2708" spans="7:37" s="1" customFormat="1" ht="13.9" customHeight="1" x14ac:dyDescent="0.2"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  <c r="S2708" s="58"/>
      <c r="T2708" s="58"/>
      <c r="U2708" s="58"/>
      <c r="V2708" s="58"/>
      <c r="W2708" s="58"/>
      <c r="X2708" s="58"/>
      <c r="Y2708" s="58"/>
      <c r="Z2708" s="58"/>
      <c r="AA2708" s="54"/>
      <c r="AB2708" s="54"/>
      <c r="AC2708" s="54"/>
      <c r="AD2708" s="54"/>
      <c r="AE2708" s="54"/>
      <c r="AF2708" s="54"/>
      <c r="AG2708" s="54"/>
      <c r="AH2708" s="54"/>
      <c r="AI2708" s="54"/>
      <c r="AJ2708" s="54"/>
      <c r="AK2708" s="54"/>
    </row>
    <row r="2709" spans="7:37" s="1" customFormat="1" ht="13.9" customHeight="1" x14ac:dyDescent="0.2"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  <c r="S2709" s="58"/>
      <c r="T2709" s="58"/>
      <c r="U2709" s="58"/>
      <c r="V2709" s="58"/>
      <c r="W2709" s="58"/>
      <c r="X2709" s="58"/>
      <c r="Y2709" s="58"/>
      <c r="Z2709" s="58"/>
      <c r="AA2709" s="54"/>
      <c r="AB2709" s="54"/>
      <c r="AC2709" s="54"/>
      <c r="AD2709" s="54"/>
      <c r="AE2709" s="54"/>
      <c r="AF2709" s="54"/>
      <c r="AG2709" s="54"/>
      <c r="AH2709" s="54"/>
      <c r="AI2709" s="54"/>
      <c r="AJ2709" s="54"/>
      <c r="AK2709" s="54"/>
    </row>
    <row r="2710" spans="7:37" s="1" customFormat="1" ht="13.9" customHeight="1" x14ac:dyDescent="0.2"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  <c r="S2710" s="58"/>
      <c r="T2710" s="58"/>
      <c r="U2710" s="58"/>
      <c r="V2710" s="58"/>
      <c r="W2710" s="58"/>
      <c r="X2710" s="58"/>
      <c r="Y2710" s="58"/>
      <c r="Z2710" s="58"/>
      <c r="AA2710" s="54"/>
      <c r="AB2710" s="54"/>
      <c r="AC2710" s="54"/>
      <c r="AD2710" s="54"/>
      <c r="AE2710" s="54"/>
      <c r="AF2710" s="54"/>
      <c r="AG2710" s="54"/>
      <c r="AH2710" s="54"/>
      <c r="AI2710" s="54"/>
      <c r="AJ2710" s="54"/>
      <c r="AK2710" s="54"/>
    </row>
    <row r="2711" spans="7:37" s="1" customFormat="1" ht="13.9" customHeight="1" x14ac:dyDescent="0.2"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  <c r="S2711" s="58"/>
      <c r="T2711" s="58"/>
      <c r="U2711" s="58"/>
      <c r="V2711" s="58"/>
      <c r="W2711" s="58"/>
      <c r="X2711" s="58"/>
      <c r="Y2711" s="58"/>
      <c r="Z2711" s="58"/>
      <c r="AA2711" s="54"/>
      <c r="AB2711" s="54"/>
      <c r="AC2711" s="54"/>
      <c r="AD2711" s="54"/>
      <c r="AE2711" s="54"/>
      <c r="AF2711" s="54"/>
      <c r="AG2711" s="54"/>
      <c r="AH2711" s="54"/>
      <c r="AI2711" s="54"/>
      <c r="AJ2711" s="54"/>
      <c r="AK2711" s="54"/>
    </row>
    <row r="2712" spans="7:37" s="1" customFormat="1" ht="13.9" customHeight="1" x14ac:dyDescent="0.2"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  <c r="S2712" s="58"/>
      <c r="T2712" s="58"/>
      <c r="U2712" s="58"/>
      <c r="V2712" s="58"/>
      <c r="W2712" s="58"/>
      <c r="X2712" s="58"/>
      <c r="Y2712" s="58"/>
      <c r="Z2712" s="58"/>
      <c r="AA2712" s="54"/>
      <c r="AB2712" s="54"/>
      <c r="AC2712" s="54"/>
      <c r="AD2712" s="54"/>
      <c r="AE2712" s="54"/>
      <c r="AF2712" s="54"/>
      <c r="AG2712" s="54"/>
      <c r="AH2712" s="54"/>
      <c r="AI2712" s="54"/>
      <c r="AJ2712" s="54"/>
      <c r="AK2712" s="54"/>
    </row>
    <row r="2713" spans="7:37" s="1" customFormat="1" ht="13.9" customHeight="1" x14ac:dyDescent="0.2"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  <c r="S2713" s="58"/>
      <c r="T2713" s="58"/>
      <c r="U2713" s="58"/>
      <c r="V2713" s="58"/>
      <c r="W2713" s="58"/>
      <c r="X2713" s="58"/>
      <c r="Y2713" s="58"/>
      <c r="Z2713" s="58"/>
      <c r="AA2713" s="54"/>
      <c r="AB2713" s="54"/>
      <c r="AC2713" s="54"/>
      <c r="AD2713" s="54"/>
      <c r="AE2713" s="54"/>
      <c r="AF2713" s="54"/>
      <c r="AG2713" s="54"/>
      <c r="AH2713" s="54"/>
      <c r="AI2713" s="54"/>
      <c r="AJ2713" s="54"/>
      <c r="AK2713" s="54"/>
    </row>
    <row r="2714" spans="7:37" s="1" customFormat="1" ht="13.9" customHeight="1" x14ac:dyDescent="0.2"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  <c r="S2714" s="58"/>
      <c r="T2714" s="58"/>
      <c r="U2714" s="58"/>
      <c r="V2714" s="58"/>
      <c r="W2714" s="58"/>
      <c r="X2714" s="58"/>
      <c r="Y2714" s="58"/>
      <c r="Z2714" s="58"/>
      <c r="AA2714" s="54"/>
      <c r="AB2714" s="54"/>
      <c r="AC2714" s="54"/>
      <c r="AD2714" s="54"/>
      <c r="AE2714" s="54"/>
      <c r="AF2714" s="54"/>
      <c r="AG2714" s="54"/>
      <c r="AH2714" s="54"/>
      <c r="AI2714" s="54"/>
      <c r="AJ2714" s="54"/>
      <c r="AK2714" s="54"/>
    </row>
    <row r="2715" spans="7:37" s="1" customFormat="1" ht="13.9" customHeight="1" x14ac:dyDescent="0.2"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  <c r="S2715" s="58"/>
      <c r="T2715" s="58"/>
      <c r="U2715" s="58"/>
      <c r="V2715" s="58"/>
      <c r="W2715" s="58"/>
      <c r="X2715" s="58"/>
      <c r="Y2715" s="58"/>
      <c r="Z2715" s="58"/>
      <c r="AA2715" s="54"/>
      <c r="AB2715" s="54"/>
      <c r="AC2715" s="54"/>
      <c r="AD2715" s="54"/>
      <c r="AE2715" s="54"/>
      <c r="AF2715" s="54"/>
      <c r="AG2715" s="54"/>
      <c r="AH2715" s="54"/>
      <c r="AI2715" s="54"/>
      <c r="AJ2715" s="54"/>
      <c r="AK2715" s="54"/>
    </row>
    <row r="2716" spans="7:37" s="1" customFormat="1" ht="13.9" customHeight="1" x14ac:dyDescent="0.2"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  <c r="S2716" s="58"/>
      <c r="T2716" s="58"/>
      <c r="U2716" s="58"/>
      <c r="V2716" s="58"/>
      <c r="W2716" s="58"/>
      <c r="X2716" s="58"/>
      <c r="Y2716" s="58"/>
      <c r="Z2716" s="58"/>
      <c r="AA2716" s="54"/>
      <c r="AB2716" s="54"/>
      <c r="AC2716" s="54"/>
      <c r="AD2716" s="54"/>
      <c r="AE2716" s="54"/>
      <c r="AF2716" s="54"/>
      <c r="AG2716" s="54"/>
      <c r="AH2716" s="54"/>
      <c r="AI2716" s="54"/>
      <c r="AJ2716" s="54"/>
      <c r="AK2716" s="54"/>
    </row>
    <row r="2717" spans="7:37" s="1" customFormat="1" ht="13.9" customHeight="1" x14ac:dyDescent="0.2"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  <c r="S2717" s="58"/>
      <c r="T2717" s="58"/>
      <c r="U2717" s="58"/>
      <c r="V2717" s="58"/>
      <c r="W2717" s="58"/>
      <c r="X2717" s="58"/>
      <c r="Y2717" s="58"/>
      <c r="Z2717" s="58"/>
      <c r="AA2717" s="54"/>
      <c r="AB2717" s="54"/>
      <c r="AC2717" s="54"/>
      <c r="AD2717" s="54"/>
      <c r="AE2717" s="54"/>
      <c r="AF2717" s="54"/>
      <c r="AG2717" s="54"/>
      <c r="AH2717" s="54"/>
      <c r="AI2717" s="54"/>
      <c r="AJ2717" s="54"/>
      <c r="AK2717" s="54"/>
    </row>
    <row r="2718" spans="7:37" s="1" customFormat="1" ht="13.9" customHeight="1" x14ac:dyDescent="0.2"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  <c r="S2718" s="58"/>
      <c r="T2718" s="58"/>
      <c r="U2718" s="58"/>
      <c r="V2718" s="58"/>
      <c r="W2718" s="58"/>
      <c r="X2718" s="58"/>
      <c r="Y2718" s="58"/>
      <c r="Z2718" s="58"/>
      <c r="AA2718" s="54"/>
      <c r="AB2718" s="54"/>
      <c r="AC2718" s="54"/>
      <c r="AD2718" s="54"/>
      <c r="AE2718" s="54"/>
      <c r="AF2718" s="54"/>
      <c r="AG2718" s="54"/>
      <c r="AH2718" s="54"/>
      <c r="AI2718" s="54"/>
      <c r="AJ2718" s="54"/>
      <c r="AK2718" s="54"/>
    </row>
    <row r="2719" spans="7:37" s="1" customFormat="1" ht="13.9" customHeight="1" x14ac:dyDescent="0.2"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  <c r="S2719" s="58"/>
      <c r="T2719" s="58"/>
      <c r="U2719" s="58"/>
      <c r="V2719" s="58"/>
      <c r="W2719" s="58"/>
      <c r="X2719" s="58"/>
      <c r="Y2719" s="58"/>
      <c r="Z2719" s="58"/>
      <c r="AA2719" s="54"/>
      <c r="AB2719" s="54"/>
      <c r="AC2719" s="54"/>
      <c r="AD2719" s="54"/>
      <c r="AE2719" s="54"/>
      <c r="AF2719" s="54"/>
      <c r="AG2719" s="54"/>
      <c r="AH2719" s="54"/>
      <c r="AI2719" s="54"/>
      <c r="AJ2719" s="54"/>
      <c r="AK2719" s="54"/>
    </row>
    <row r="2720" spans="7:37" s="1" customFormat="1" ht="13.9" customHeight="1" x14ac:dyDescent="0.2"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  <c r="S2720" s="58"/>
      <c r="T2720" s="58"/>
      <c r="U2720" s="58"/>
      <c r="V2720" s="58"/>
      <c r="W2720" s="58"/>
      <c r="X2720" s="58"/>
      <c r="Y2720" s="58"/>
      <c r="Z2720" s="58"/>
      <c r="AA2720" s="54"/>
      <c r="AB2720" s="54"/>
      <c r="AC2720" s="54"/>
      <c r="AD2720" s="54"/>
      <c r="AE2720" s="54"/>
      <c r="AF2720" s="54"/>
      <c r="AG2720" s="54"/>
      <c r="AH2720" s="54"/>
      <c r="AI2720" s="54"/>
      <c r="AJ2720" s="54"/>
      <c r="AK2720" s="54"/>
    </row>
    <row r="2721" spans="7:37" s="1" customFormat="1" ht="13.9" customHeight="1" x14ac:dyDescent="0.2"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  <c r="S2721" s="58"/>
      <c r="T2721" s="58"/>
      <c r="U2721" s="58"/>
      <c r="V2721" s="58"/>
      <c r="W2721" s="58"/>
      <c r="X2721" s="58"/>
      <c r="Y2721" s="58"/>
      <c r="Z2721" s="58"/>
      <c r="AA2721" s="54"/>
      <c r="AB2721" s="54"/>
      <c r="AC2721" s="54"/>
      <c r="AD2721" s="54"/>
      <c r="AE2721" s="54"/>
      <c r="AF2721" s="54"/>
      <c r="AG2721" s="54"/>
      <c r="AH2721" s="54"/>
      <c r="AI2721" s="54"/>
      <c r="AJ2721" s="54"/>
      <c r="AK2721" s="54"/>
    </row>
    <row r="2722" spans="7:37" s="1" customFormat="1" ht="13.9" customHeight="1" x14ac:dyDescent="0.2"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  <c r="S2722" s="58"/>
      <c r="T2722" s="58"/>
      <c r="U2722" s="58"/>
      <c r="V2722" s="58"/>
      <c r="W2722" s="58"/>
      <c r="X2722" s="58"/>
      <c r="Y2722" s="58"/>
      <c r="Z2722" s="58"/>
      <c r="AA2722" s="54"/>
      <c r="AB2722" s="54"/>
      <c r="AC2722" s="54"/>
      <c r="AD2722" s="54"/>
      <c r="AE2722" s="54"/>
      <c r="AF2722" s="54"/>
      <c r="AG2722" s="54"/>
      <c r="AH2722" s="54"/>
      <c r="AI2722" s="54"/>
      <c r="AJ2722" s="54"/>
      <c r="AK2722" s="54"/>
    </row>
    <row r="2723" spans="7:37" s="1" customFormat="1" ht="13.9" customHeight="1" x14ac:dyDescent="0.2"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  <c r="S2723" s="58"/>
      <c r="T2723" s="58"/>
      <c r="U2723" s="58"/>
      <c r="V2723" s="58"/>
      <c r="W2723" s="58"/>
      <c r="X2723" s="58"/>
      <c r="Y2723" s="58"/>
      <c r="Z2723" s="58"/>
      <c r="AA2723" s="54"/>
      <c r="AB2723" s="54"/>
      <c r="AC2723" s="54"/>
      <c r="AD2723" s="54"/>
      <c r="AE2723" s="54"/>
      <c r="AF2723" s="54"/>
      <c r="AG2723" s="54"/>
      <c r="AH2723" s="54"/>
      <c r="AI2723" s="54"/>
      <c r="AJ2723" s="54"/>
      <c r="AK2723" s="54"/>
    </row>
    <row r="2724" spans="7:37" s="1" customFormat="1" ht="13.9" customHeight="1" x14ac:dyDescent="0.2"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  <c r="S2724" s="58"/>
      <c r="T2724" s="58"/>
      <c r="U2724" s="58"/>
      <c r="V2724" s="58"/>
      <c r="W2724" s="58"/>
      <c r="X2724" s="58"/>
      <c r="Y2724" s="58"/>
      <c r="Z2724" s="58"/>
      <c r="AA2724" s="54"/>
      <c r="AB2724" s="54"/>
      <c r="AC2724" s="54"/>
      <c r="AD2724" s="54"/>
      <c r="AE2724" s="54"/>
      <c r="AF2724" s="54"/>
      <c r="AG2724" s="54"/>
      <c r="AH2724" s="54"/>
      <c r="AI2724" s="54"/>
      <c r="AJ2724" s="54"/>
      <c r="AK2724" s="54"/>
    </row>
    <row r="2725" spans="7:37" s="1" customFormat="1" ht="13.9" customHeight="1" x14ac:dyDescent="0.2"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  <c r="S2725" s="58"/>
      <c r="T2725" s="58"/>
      <c r="U2725" s="58"/>
      <c r="V2725" s="58"/>
      <c r="W2725" s="58"/>
      <c r="X2725" s="58"/>
      <c r="Y2725" s="58"/>
      <c r="Z2725" s="58"/>
      <c r="AA2725" s="54"/>
      <c r="AB2725" s="54"/>
      <c r="AC2725" s="54"/>
      <c r="AD2725" s="54"/>
      <c r="AE2725" s="54"/>
      <c r="AF2725" s="54"/>
      <c r="AG2725" s="54"/>
      <c r="AH2725" s="54"/>
      <c r="AI2725" s="54"/>
      <c r="AJ2725" s="54"/>
      <c r="AK2725" s="54"/>
    </row>
    <row r="2726" spans="7:37" s="1" customFormat="1" ht="13.9" customHeight="1" x14ac:dyDescent="0.2"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  <c r="S2726" s="58"/>
      <c r="T2726" s="58"/>
      <c r="U2726" s="58"/>
      <c r="V2726" s="58"/>
      <c r="W2726" s="58"/>
      <c r="X2726" s="58"/>
      <c r="Y2726" s="58"/>
      <c r="Z2726" s="58"/>
      <c r="AA2726" s="54"/>
      <c r="AB2726" s="54"/>
      <c r="AC2726" s="54"/>
      <c r="AD2726" s="54"/>
      <c r="AE2726" s="54"/>
      <c r="AF2726" s="54"/>
      <c r="AG2726" s="54"/>
      <c r="AH2726" s="54"/>
      <c r="AI2726" s="54"/>
      <c r="AJ2726" s="54"/>
      <c r="AK2726" s="54"/>
    </row>
    <row r="2727" spans="7:37" s="1" customFormat="1" ht="13.9" customHeight="1" x14ac:dyDescent="0.2"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  <c r="S2727" s="58"/>
      <c r="T2727" s="58"/>
      <c r="U2727" s="58"/>
      <c r="V2727" s="58"/>
      <c r="W2727" s="58"/>
      <c r="X2727" s="58"/>
      <c r="Y2727" s="58"/>
      <c r="Z2727" s="58"/>
      <c r="AA2727" s="54"/>
      <c r="AB2727" s="54"/>
      <c r="AC2727" s="54"/>
      <c r="AD2727" s="54"/>
      <c r="AE2727" s="54"/>
      <c r="AF2727" s="54"/>
      <c r="AG2727" s="54"/>
      <c r="AH2727" s="54"/>
      <c r="AI2727" s="54"/>
      <c r="AJ2727" s="54"/>
      <c r="AK2727" s="54"/>
    </row>
    <row r="2728" spans="7:37" s="1" customFormat="1" ht="13.9" customHeight="1" x14ac:dyDescent="0.2"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  <c r="S2728" s="58"/>
      <c r="T2728" s="58"/>
      <c r="U2728" s="58"/>
      <c r="V2728" s="58"/>
      <c r="W2728" s="58"/>
      <c r="X2728" s="58"/>
      <c r="Y2728" s="58"/>
      <c r="Z2728" s="58"/>
      <c r="AA2728" s="54"/>
      <c r="AB2728" s="54"/>
      <c r="AC2728" s="54"/>
      <c r="AD2728" s="54"/>
      <c r="AE2728" s="54"/>
      <c r="AF2728" s="54"/>
      <c r="AG2728" s="54"/>
      <c r="AH2728" s="54"/>
      <c r="AI2728" s="54"/>
      <c r="AJ2728" s="54"/>
      <c r="AK2728" s="54"/>
    </row>
    <row r="2729" spans="7:37" s="1" customFormat="1" ht="13.9" customHeight="1" x14ac:dyDescent="0.2"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  <c r="S2729" s="58"/>
      <c r="T2729" s="58"/>
      <c r="U2729" s="58"/>
      <c r="V2729" s="58"/>
      <c r="W2729" s="58"/>
      <c r="X2729" s="58"/>
      <c r="Y2729" s="58"/>
      <c r="Z2729" s="58"/>
      <c r="AA2729" s="54"/>
      <c r="AB2729" s="54"/>
      <c r="AC2729" s="54"/>
      <c r="AD2729" s="54"/>
      <c r="AE2729" s="54"/>
      <c r="AF2729" s="54"/>
      <c r="AG2729" s="54"/>
      <c r="AH2729" s="54"/>
      <c r="AI2729" s="54"/>
      <c r="AJ2729" s="54"/>
      <c r="AK2729" s="54"/>
    </row>
    <row r="2730" spans="7:37" s="1" customFormat="1" ht="13.9" customHeight="1" x14ac:dyDescent="0.2"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  <c r="S2730" s="58"/>
      <c r="T2730" s="58"/>
      <c r="U2730" s="58"/>
      <c r="V2730" s="58"/>
      <c r="W2730" s="58"/>
      <c r="X2730" s="58"/>
      <c r="Y2730" s="58"/>
      <c r="Z2730" s="58"/>
      <c r="AA2730" s="54"/>
      <c r="AB2730" s="54"/>
      <c r="AC2730" s="54"/>
      <c r="AD2730" s="54"/>
      <c r="AE2730" s="54"/>
      <c r="AF2730" s="54"/>
      <c r="AG2730" s="54"/>
      <c r="AH2730" s="54"/>
      <c r="AI2730" s="54"/>
      <c r="AJ2730" s="54"/>
      <c r="AK2730" s="54"/>
    </row>
    <row r="2731" spans="7:37" s="1" customFormat="1" ht="13.9" customHeight="1" x14ac:dyDescent="0.2"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  <c r="S2731" s="58"/>
      <c r="T2731" s="58"/>
      <c r="U2731" s="58"/>
      <c r="V2731" s="58"/>
      <c r="W2731" s="58"/>
      <c r="X2731" s="58"/>
      <c r="Y2731" s="58"/>
      <c r="Z2731" s="58"/>
      <c r="AA2731" s="54"/>
      <c r="AB2731" s="54"/>
      <c r="AC2731" s="54"/>
      <c r="AD2731" s="54"/>
      <c r="AE2731" s="54"/>
      <c r="AF2731" s="54"/>
      <c r="AG2731" s="54"/>
      <c r="AH2731" s="54"/>
      <c r="AI2731" s="54"/>
      <c r="AJ2731" s="54"/>
      <c r="AK2731" s="54"/>
    </row>
    <row r="2732" spans="7:37" s="1" customFormat="1" ht="13.9" customHeight="1" x14ac:dyDescent="0.2"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  <c r="S2732" s="58"/>
      <c r="T2732" s="58"/>
      <c r="U2732" s="58"/>
      <c r="V2732" s="58"/>
      <c r="W2732" s="58"/>
      <c r="X2732" s="58"/>
      <c r="Y2732" s="58"/>
      <c r="Z2732" s="58"/>
      <c r="AA2732" s="54"/>
      <c r="AB2732" s="54"/>
      <c r="AC2732" s="54"/>
      <c r="AD2732" s="54"/>
      <c r="AE2732" s="54"/>
      <c r="AF2732" s="54"/>
      <c r="AG2732" s="54"/>
      <c r="AH2732" s="54"/>
      <c r="AI2732" s="54"/>
      <c r="AJ2732" s="54"/>
      <c r="AK2732" s="54"/>
    </row>
    <row r="2733" spans="7:37" s="1" customFormat="1" ht="13.9" customHeight="1" x14ac:dyDescent="0.2"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  <c r="S2733" s="58"/>
      <c r="T2733" s="58"/>
      <c r="U2733" s="58"/>
      <c r="V2733" s="58"/>
      <c r="W2733" s="58"/>
      <c r="X2733" s="58"/>
      <c r="Y2733" s="58"/>
      <c r="Z2733" s="58"/>
      <c r="AA2733" s="54"/>
      <c r="AB2733" s="54"/>
      <c r="AC2733" s="54"/>
      <c r="AD2733" s="54"/>
      <c r="AE2733" s="54"/>
      <c r="AF2733" s="54"/>
      <c r="AG2733" s="54"/>
      <c r="AH2733" s="54"/>
      <c r="AI2733" s="54"/>
      <c r="AJ2733" s="54"/>
      <c r="AK2733" s="54"/>
    </row>
    <row r="2734" spans="7:37" s="1" customFormat="1" ht="13.9" customHeight="1" x14ac:dyDescent="0.2"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  <c r="S2734" s="58"/>
      <c r="T2734" s="58"/>
      <c r="U2734" s="58"/>
      <c r="V2734" s="58"/>
      <c r="W2734" s="58"/>
      <c r="X2734" s="58"/>
      <c r="Y2734" s="58"/>
      <c r="Z2734" s="58"/>
      <c r="AA2734" s="54"/>
      <c r="AB2734" s="54"/>
      <c r="AC2734" s="54"/>
      <c r="AD2734" s="54"/>
      <c r="AE2734" s="54"/>
      <c r="AF2734" s="54"/>
      <c r="AG2734" s="54"/>
      <c r="AH2734" s="54"/>
      <c r="AI2734" s="54"/>
      <c r="AJ2734" s="54"/>
      <c r="AK2734" s="54"/>
    </row>
    <row r="2735" spans="7:37" s="1" customFormat="1" ht="13.9" customHeight="1" x14ac:dyDescent="0.2"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  <c r="S2735" s="58"/>
      <c r="T2735" s="58"/>
      <c r="U2735" s="58"/>
      <c r="V2735" s="58"/>
      <c r="W2735" s="58"/>
      <c r="X2735" s="58"/>
      <c r="Y2735" s="58"/>
      <c r="Z2735" s="58"/>
      <c r="AA2735" s="54"/>
      <c r="AB2735" s="54"/>
      <c r="AC2735" s="54"/>
      <c r="AD2735" s="54"/>
      <c r="AE2735" s="54"/>
      <c r="AF2735" s="54"/>
      <c r="AG2735" s="54"/>
      <c r="AH2735" s="54"/>
      <c r="AI2735" s="54"/>
      <c r="AJ2735" s="54"/>
      <c r="AK2735" s="54"/>
    </row>
    <row r="2736" spans="7:37" s="1" customFormat="1" ht="13.9" customHeight="1" x14ac:dyDescent="0.2"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  <c r="S2736" s="58"/>
      <c r="T2736" s="58"/>
      <c r="U2736" s="58"/>
      <c r="V2736" s="58"/>
      <c r="W2736" s="58"/>
      <c r="X2736" s="58"/>
      <c r="Y2736" s="58"/>
      <c r="Z2736" s="58"/>
      <c r="AA2736" s="54"/>
      <c r="AB2736" s="54"/>
      <c r="AC2736" s="54"/>
      <c r="AD2736" s="54"/>
      <c r="AE2736" s="54"/>
      <c r="AF2736" s="54"/>
      <c r="AG2736" s="54"/>
      <c r="AH2736" s="54"/>
      <c r="AI2736" s="54"/>
      <c r="AJ2736" s="54"/>
      <c r="AK2736" s="54"/>
    </row>
    <row r="2737" spans="7:37" s="1" customFormat="1" ht="13.9" customHeight="1" x14ac:dyDescent="0.2"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  <c r="S2737" s="58"/>
      <c r="T2737" s="58"/>
      <c r="U2737" s="58"/>
      <c r="V2737" s="58"/>
      <c r="W2737" s="58"/>
      <c r="X2737" s="58"/>
      <c r="Y2737" s="58"/>
      <c r="Z2737" s="58"/>
      <c r="AA2737" s="54"/>
      <c r="AB2737" s="54"/>
      <c r="AC2737" s="54"/>
      <c r="AD2737" s="54"/>
      <c r="AE2737" s="54"/>
      <c r="AF2737" s="54"/>
      <c r="AG2737" s="54"/>
      <c r="AH2737" s="54"/>
      <c r="AI2737" s="54"/>
      <c r="AJ2737" s="54"/>
      <c r="AK2737" s="54"/>
    </row>
    <row r="2738" spans="7:37" s="1" customFormat="1" ht="13.9" customHeight="1" x14ac:dyDescent="0.2"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  <c r="S2738" s="58"/>
      <c r="T2738" s="58"/>
      <c r="U2738" s="58"/>
      <c r="V2738" s="58"/>
      <c r="W2738" s="58"/>
      <c r="X2738" s="58"/>
      <c r="Y2738" s="58"/>
      <c r="Z2738" s="58"/>
      <c r="AA2738" s="54"/>
      <c r="AB2738" s="54"/>
      <c r="AC2738" s="54"/>
      <c r="AD2738" s="54"/>
      <c r="AE2738" s="54"/>
      <c r="AF2738" s="54"/>
      <c r="AG2738" s="54"/>
      <c r="AH2738" s="54"/>
      <c r="AI2738" s="54"/>
      <c r="AJ2738" s="54"/>
      <c r="AK2738" s="54"/>
    </row>
    <row r="2739" spans="7:37" s="1" customFormat="1" ht="13.9" customHeight="1" x14ac:dyDescent="0.2"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  <c r="S2739" s="58"/>
      <c r="T2739" s="58"/>
      <c r="U2739" s="58"/>
      <c r="V2739" s="58"/>
      <c r="W2739" s="58"/>
      <c r="X2739" s="58"/>
      <c r="Y2739" s="58"/>
      <c r="Z2739" s="58"/>
      <c r="AA2739" s="54"/>
      <c r="AB2739" s="54"/>
      <c r="AC2739" s="54"/>
      <c r="AD2739" s="54"/>
      <c r="AE2739" s="54"/>
      <c r="AF2739" s="54"/>
      <c r="AG2739" s="54"/>
      <c r="AH2739" s="54"/>
      <c r="AI2739" s="54"/>
      <c r="AJ2739" s="54"/>
      <c r="AK2739" s="54"/>
    </row>
    <row r="2740" spans="7:37" s="1" customFormat="1" ht="13.9" customHeight="1" x14ac:dyDescent="0.2"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  <c r="S2740" s="58"/>
      <c r="T2740" s="58"/>
      <c r="U2740" s="58"/>
      <c r="V2740" s="58"/>
      <c r="W2740" s="58"/>
      <c r="X2740" s="58"/>
      <c r="Y2740" s="58"/>
      <c r="Z2740" s="58"/>
      <c r="AA2740" s="54"/>
      <c r="AB2740" s="54"/>
      <c r="AC2740" s="54"/>
      <c r="AD2740" s="54"/>
      <c r="AE2740" s="54"/>
      <c r="AF2740" s="54"/>
      <c r="AG2740" s="54"/>
      <c r="AH2740" s="54"/>
      <c r="AI2740" s="54"/>
      <c r="AJ2740" s="54"/>
      <c r="AK2740" s="54"/>
    </row>
    <row r="2741" spans="7:37" s="1" customFormat="1" ht="13.9" customHeight="1" x14ac:dyDescent="0.2"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  <c r="S2741" s="58"/>
      <c r="T2741" s="58"/>
      <c r="U2741" s="58"/>
      <c r="V2741" s="58"/>
      <c r="W2741" s="58"/>
      <c r="X2741" s="58"/>
      <c r="Y2741" s="58"/>
      <c r="Z2741" s="58"/>
      <c r="AA2741" s="54"/>
      <c r="AB2741" s="54"/>
      <c r="AC2741" s="54"/>
      <c r="AD2741" s="54"/>
      <c r="AE2741" s="54"/>
      <c r="AF2741" s="54"/>
      <c r="AG2741" s="54"/>
      <c r="AH2741" s="54"/>
      <c r="AI2741" s="54"/>
      <c r="AJ2741" s="54"/>
      <c r="AK2741" s="54"/>
    </row>
    <row r="2742" spans="7:37" s="1" customFormat="1" ht="13.9" customHeight="1" x14ac:dyDescent="0.2"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  <c r="S2742" s="58"/>
      <c r="T2742" s="58"/>
      <c r="U2742" s="58"/>
      <c r="V2742" s="58"/>
      <c r="W2742" s="58"/>
      <c r="X2742" s="58"/>
      <c r="Y2742" s="58"/>
      <c r="Z2742" s="58"/>
      <c r="AA2742" s="54"/>
      <c r="AB2742" s="54"/>
      <c r="AC2742" s="54"/>
      <c r="AD2742" s="54"/>
      <c r="AE2742" s="54"/>
      <c r="AF2742" s="54"/>
      <c r="AG2742" s="54"/>
      <c r="AH2742" s="54"/>
      <c r="AI2742" s="54"/>
      <c r="AJ2742" s="54"/>
      <c r="AK2742" s="54"/>
    </row>
    <row r="2743" spans="7:37" s="1" customFormat="1" ht="13.9" customHeight="1" x14ac:dyDescent="0.2"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  <c r="S2743" s="58"/>
      <c r="T2743" s="58"/>
      <c r="U2743" s="58"/>
      <c r="V2743" s="58"/>
      <c r="W2743" s="58"/>
      <c r="X2743" s="58"/>
      <c r="Y2743" s="58"/>
      <c r="Z2743" s="58"/>
      <c r="AA2743" s="54"/>
      <c r="AB2743" s="54"/>
      <c r="AC2743" s="54"/>
      <c r="AD2743" s="54"/>
      <c r="AE2743" s="54"/>
      <c r="AF2743" s="54"/>
      <c r="AG2743" s="54"/>
      <c r="AH2743" s="54"/>
      <c r="AI2743" s="54"/>
      <c r="AJ2743" s="54"/>
      <c r="AK2743" s="54"/>
    </row>
    <row r="2744" spans="7:37" s="1" customFormat="1" ht="13.9" customHeight="1" x14ac:dyDescent="0.2"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  <c r="S2744" s="58"/>
      <c r="T2744" s="58"/>
      <c r="U2744" s="58"/>
      <c r="V2744" s="58"/>
      <c r="W2744" s="58"/>
      <c r="X2744" s="58"/>
      <c r="Y2744" s="58"/>
      <c r="Z2744" s="58"/>
      <c r="AA2744" s="54"/>
      <c r="AB2744" s="54"/>
      <c r="AC2744" s="54"/>
      <c r="AD2744" s="54"/>
      <c r="AE2744" s="54"/>
      <c r="AF2744" s="54"/>
      <c r="AG2744" s="54"/>
      <c r="AH2744" s="54"/>
      <c r="AI2744" s="54"/>
      <c r="AJ2744" s="54"/>
      <c r="AK2744" s="54"/>
    </row>
    <row r="2745" spans="7:37" s="1" customFormat="1" ht="13.9" customHeight="1" x14ac:dyDescent="0.2"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  <c r="S2745" s="58"/>
      <c r="T2745" s="58"/>
      <c r="U2745" s="58"/>
      <c r="V2745" s="58"/>
      <c r="W2745" s="58"/>
      <c r="X2745" s="58"/>
      <c r="Y2745" s="58"/>
      <c r="Z2745" s="58"/>
      <c r="AA2745" s="54"/>
      <c r="AB2745" s="54"/>
      <c r="AC2745" s="54"/>
      <c r="AD2745" s="54"/>
      <c r="AE2745" s="54"/>
      <c r="AF2745" s="54"/>
      <c r="AG2745" s="54"/>
      <c r="AH2745" s="54"/>
      <c r="AI2745" s="54"/>
      <c r="AJ2745" s="54"/>
      <c r="AK2745" s="54"/>
    </row>
    <row r="2746" spans="7:37" s="1" customFormat="1" ht="13.9" customHeight="1" x14ac:dyDescent="0.2"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  <c r="S2746" s="58"/>
      <c r="T2746" s="58"/>
      <c r="U2746" s="58"/>
      <c r="V2746" s="58"/>
      <c r="W2746" s="58"/>
      <c r="X2746" s="58"/>
      <c r="Y2746" s="58"/>
      <c r="Z2746" s="58"/>
      <c r="AA2746" s="54"/>
      <c r="AB2746" s="54"/>
      <c r="AC2746" s="54"/>
      <c r="AD2746" s="54"/>
      <c r="AE2746" s="54"/>
      <c r="AF2746" s="54"/>
      <c r="AG2746" s="54"/>
      <c r="AH2746" s="54"/>
      <c r="AI2746" s="54"/>
      <c r="AJ2746" s="54"/>
      <c r="AK2746" s="54"/>
    </row>
    <row r="2747" spans="7:37" s="1" customFormat="1" ht="13.9" customHeight="1" x14ac:dyDescent="0.2"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  <c r="S2747" s="58"/>
      <c r="T2747" s="58"/>
      <c r="U2747" s="58"/>
      <c r="V2747" s="58"/>
      <c r="W2747" s="58"/>
      <c r="X2747" s="58"/>
      <c r="Y2747" s="58"/>
      <c r="Z2747" s="58"/>
      <c r="AA2747" s="54"/>
      <c r="AB2747" s="54"/>
      <c r="AC2747" s="54"/>
      <c r="AD2747" s="54"/>
      <c r="AE2747" s="54"/>
      <c r="AF2747" s="54"/>
      <c r="AG2747" s="54"/>
      <c r="AH2747" s="54"/>
      <c r="AI2747" s="54"/>
      <c r="AJ2747" s="54"/>
      <c r="AK2747" s="54"/>
    </row>
    <row r="2748" spans="7:37" s="1" customFormat="1" ht="13.9" customHeight="1" x14ac:dyDescent="0.2"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  <c r="S2748" s="58"/>
      <c r="T2748" s="58"/>
      <c r="U2748" s="58"/>
      <c r="V2748" s="58"/>
      <c r="W2748" s="58"/>
      <c r="X2748" s="58"/>
      <c r="Y2748" s="58"/>
      <c r="Z2748" s="58"/>
      <c r="AA2748" s="54"/>
      <c r="AB2748" s="54"/>
      <c r="AC2748" s="54"/>
      <c r="AD2748" s="54"/>
      <c r="AE2748" s="54"/>
      <c r="AF2748" s="54"/>
      <c r="AG2748" s="54"/>
      <c r="AH2748" s="54"/>
      <c r="AI2748" s="54"/>
      <c r="AJ2748" s="54"/>
      <c r="AK2748" s="54"/>
    </row>
    <row r="2749" spans="7:37" s="1" customFormat="1" ht="13.9" customHeight="1" x14ac:dyDescent="0.2"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  <c r="S2749" s="58"/>
      <c r="T2749" s="58"/>
      <c r="U2749" s="58"/>
      <c r="V2749" s="58"/>
      <c r="W2749" s="58"/>
      <c r="X2749" s="58"/>
      <c r="Y2749" s="58"/>
      <c r="Z2749" s="58"/>
      <c r="AA2749" s="54"/>
      <c r="AB2749" s="54"/>
      <c r="AC2749" s="54"/>
      <c r="AD2749" s="54"/>
      <c r="AE2749" s="54"/>
      <c r="AF2749" s="54"/>
      <c r="AG2749" s="54"/>
      <c r="AH2749" s="54"/>
      <c r="AI2749" s="54"/>
      <c r="AJ2749" s="54"/>
      <c r="AK2749" s="54"/>
    </row>
    <row r="2750" spans="7:37" s="1" customFormat="1" ht="13.9" customHeight="1" x14ac:dyDescent="0.2"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  <c r="S2750" s="58"/>
      <c r="T2750" s="58"/>
      <c r="U2750" s="58"/>
      <c r="V2750" s="58"/>
      <c r="W2750" s="58"/>
      <c r="X2750" s="58"/>
      <c r="Y2750" s="58"/>
      <c r="Z2750" s="58"/>
      <c r="AA2750" s="54"/>
      <c r="AB2750" s="54"/>
      <c r="AC2750" s="54"/>
      <c r="AD2750" s="54"/>
      <c r="AE2750" s="54"/>
      <c r="AF2750" s="54"/>
      <c r="AG2750" s="54"/>
      <c r="AH2750" s="54"/>
      <c r="AI2750" s="54"/>
      <c r="AJ2750" s="54"/>
      <c r="AK2750" s="54"/>
    </row>
    <row r="2751" spans="7:37" s="1" customFormat="1" ht="13.9" customHeight="1" x14ac:dyDescent="0.2"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  <c r="S2751" s="58"/>
      <c r="T2751" s="58"/>
      <c r="U2751" s="58"/>
      <c r="V2751" s="58"/>
      <c r="W2751" s="58"/>
      <c r="X2751" s="58"/>
      <c r="Y2751" s="58"/>
      <c r="Z2751" s="58"/>
      <c r="AA2751" s="54"/>
      <c r="AB2751" s="54"/>
      <c r="AC2751" s="54"/>
      <c r="AD2751" s="54"/>
      <c r="AE2751" s="54"/>
      <c r="AF2751" s="54"/>
      <c r="AG2751" s="54"/>
      <c r="AH2751" s="54"/>
      <c r="AI2751" s="54"/>
      <c r="AJ2751" s="54"/>
      <c r="AK2751" s="54"/>
    </row>
    <row r="2752" spans="7:37" s="1" customFormat="1" ht="13.9" customHeight="1" x14ac:dyDescent="0.2"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  <c r="S2752" s="58"/>
      <c r="T2752" s="58"/>
      <c r="U2752" s="58"/>
      <c r="V2752" s="58"/>
      <c r="W2752" s="58"/>
      <c r="X2752" s="58"/>
      <c r="Y2752" s="58"/>
      <c r="Z2752" s="58"/>
      <c r="AA2752" s="54"/>
      <c r="AB2752" s="54"/>
      <c r="AC2752" s="54"/>
      <c r="AD2752" s="54"/>
      <c r="AE2752" s="54"/>
      <c r="AF2752" s="54"/>
      <c r="AG2752" s="54"/>
      <c r="AH2752" s="54"/>
      <c r="AI2752" s="54"/>
      <c r="AJ2752" s="54"/>
      <c r="AK2752" s="54"/>
    </row>
    <row r="2753" spans="7:37" s="1" customFormat="1" ht="13.9" customHeight="1" x14ac:dyDescent="0.2"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  <c r="S2753" s="58"/>
      <c r="T2753" s="58"/>
      <c r="U2753" s="58"/>
      <c r="V2753" s="58"/>
      <c r="W2753" s="58"/>
      <c r="X2753" s="58"/>
      <c r="Y2753" s="58"/>
      <c r="Z2753" s="58"/>
      <c r="AA2753" s="54"/>
      <c r="AB2753" s="54"/>
      <c r="AC2753" s="54"/>
      <c r="AD2753" s="54"/>
      <c r="AE2753" s="54"/>
      <c r="AF2753" s="54"/>
      <c r="AG2753" s="54"/>
      <c r="AH2753" s="54"/>
      <c r="AI2753" s="54"/>
      <c r="AJ2753" s="54"/>
      <c r="AK2753" s="54"/>
    </row>
    <row r="2754" spans="7:37" s="1" customFormat="1" ht="13.9" customHeight="1" x14ac:dyDescent="0.2"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  <c r="S2754" s="58"/>
      <c r="T2754" s="58"/>
      <c r="U2754" s="58"/>
      <c r="V2754" s="58"/>
      <c r="W2754" s="58"/>
      <c r="X2754" s="58"/>
      <c r="Y2754" s="58"/>
      <c r="Z2754" s="58"/>
      <c r="AA2754" s="54"/>
      <c r="AB2754" s="54"/>
      <c r="AC2754" s="54"/>
      <c r="AD2754" s="54"/>
      <c r="AE2754" s="54"/>
      <c r="AF2754" s="54"/>
      <c r="AG2754" s="54"/>
      <c r="AH2754" s="54"/>
      <c r="AI2754" s="54"/>
      <c r="AJ2754" s="54"/>
      <c r="AK2754" s="54"/>
    </row>
    <row r="2755" spans="7:37" s="1" customFormat="1" ht="13.9" customHeight="1" x14ac:dyDescent="0.2"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  <c r="S2755" s="58"/>
      <c r="T2755" s="58"/>
      <c r="U2755" s="58"/>
      <c r="V2755" s="58"/>
      <c r="W2755" s="58"/>
      <c r="X2755" s="58"/>
      <c r="Y2755" s="58"/>
      <c r="Z2755" s="58"/>
      <c r="AA2755" s="54"/>
      <c r="AB2755" s="54"/>
      <c r="AC2755" s="54"/>
      <c r="AD2755" s="54"/>
      <c r="AE2755" s="54"/>
      <c r="AF2755" s="54"/>
      <c r="AG2755" s="54"/>
      <c r="AH2755" s="54"/>
      <c r="AI2755" s="54"/>
      <c r="AJ2755" s="54"/>
      <c r="AK2755" s="54"/>
    </row>
    <row r="2756" spans="7:37" s="1" customFormat="1" ht="13.9" customHeight="1" x14ac:dyDescent="0.2"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  <c r="S2756" s="58"/>
      <c r="T2756" s="58"/>
      <c r="U2756" s="58"/>
      <c r="V2756" s="58"/>
      <c r="W2756" s="58"/>
      <c r="X2756" s="58"/>
      <c r="Y2756" s="58"/>
      <c r="Z2756" s="58"/>
      <c r="AA2756" s="54"/>
      <c r="AB2756" s="54"/>
      <c r="AC2756" s="54"/>
      <c r="AD2756" s="54"/>
      <c r="AE2756" s="54"/>
      <c r="AF2756" s="54"/>
      <c r="AG2756" s="54"/>
      <c r="AH2756" s="54"/>
      <c r="AI2756" s="54"/>
      <c r="AJ2756" s="54"/>
      <c r="AK2756" s="54"/>
    </row>
    <row r="2757" spans="7:37" s="1" customFormat="1" ht="13.9" customHeight="1" x14ac:dyDescent="0.2"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  <c r="S2757" s="58"/>
      <c r="T2757" s="58"/>
      <c r="U2757" s="58"/>
      <c r="V2757" s="58"/>
      <c r="W2757" s="58"/>
      <c r="X2757" s="58"/>
      <c r="Y2757" s="58"/>
      <c r="Z2757" s="58"/>
      <c r="AA2757" s="54"/>
      <c r="AB2757" s="54"/>
      <c r="AC2757" s="54"/>
      <c r="AD2757" s="54"/>
      <c r="AE2757" s="54"/>
      <c r="AF2757" s="54"/>
      <c r="AG2757" s="54"/>
      <c r="AH2757" s="54"/>
      <c r="AI2757" s="54"/>
      <c r="AJ2757" s="54"/>
      <c r="AK2757" s="54"/>
    </row>
    <row r="2758" spans="7:37" s="1" customFormat="1" ht="13.9" customHeight="1" x14ac:dyDescent="0.2"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  <c r="S2758" s="58"/>
      <c r="T2758" s="58"/>
      <c r="U2758" s="58"/>
      <c r="V2758" s="58"/>
      <c r="W2758" s="58"/>
      <c r="X2758" s="58"/>
      <c r="Y2758" s="58"/>
      <c r="Z2758" s="58"/>
      <c r="AA2758" s="54"/>
      <c r="AB2758" s="54"/>
      <c r="AC2758" s="54"/>
      <c r="AD2758" s="54"/>
      <c r="AE2758" s="54"/>
      <c r="AF2758" s="54"/>
      <c r="AG2758" s="54"/>
      <c r="AH2758" s="54"/>
      <c r="AI2758" s="54"/>
      <c r="AJ2758" s="54"/>
      <c r="AK2758" s="54"/>
    </row>
    <row r="2759" spans="7:37" s="1" customFormat="1" ht="13.9" customHeight="1" x14ac:dyDescent="0.2"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  <c r="S2759" s="58"/>
      <c r="T2759" s="58"/>
      <c r="U2759" s="58"/>
      <c r="V2759" s="58"/>
      <c r="W2759" s="58"/>
      <c r="X2759" s="58"/>
      <c r="Y2759" s="58"/>
      <c r="Z2759" s="58"/>
      <c r="AA2759" s="54"/>
      <c r="AB2759" s="54"/>
      <c r="AC2759" s="54"/>
      <c r="AD2759" s="54"/>
      <c r="AE2759" s="54"/>
      <c r="AF2759" s="54"/>
      <c r="AG2759" s="54"/>
      <c r="AH2759" s="54"/>
      <c r="AI2759" s="54"/>
      <c r="AJ2759" s="54"/>
      <c r="AK2759" s="54"/>
    </row>
    <row r="2760" spans="7:37" s="1" customFormat="1" ht="13.9" customHeight="1" x14ac:dyDescent="0.2"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  <c r="S2760" s="58"/>
      <c r="T2760" s="58"/>
      <c r="U2760" s="58"/>
      <c r="V2760" s="58"/>
      <c r="W2760" s="58"/>
      <c r="X2760" s="58"/>
      <c r="Y2760" s="58"/>
      <c r="Z2760" s="58"/>
      <c r="AA2760" s="54"/>
      <c r="AB2760" s="54"/>
      <c r="AC2760" s="54"/>
      <c r="AD2760" s="54"/>
      <c r="AE2760" s="54"/>
      <c r="AF2760" s="54"/>
      <c r="AG2760" s="54"/>
      <c r="AH2760" s="54"/>
      <c r="AI2760" s="54"/>
      <c r="AJ2760" s="54"/>
      <c r="AK2760" s="54"/>
    </row>
    <row r="2761" spans="7:37" s="1" customFormat="1" ht="13.9" customHeight="1" x14ac:dyDescent="0.2"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  <c r="S2761" s="58"/>
      <c r="T2761" s="58"/>
      <c r="U2761" s="58"/>
      <c r="V2761" s="58"/>
      <c r="W2761" s="58"/>
      <c r="X2761" s="58"/>
      <c r="Y2761" s="58"/>
      <c r="Z2761" s="58"/>
      <c r="AA2761" s="54"/>
      <c r="AB2761" s="54"/>
      <c r="AC2761" s="54"/>
      <c r="AD2761" s="54"/>
      <c r="AE2761" s="54"/>
      <c r="AF2761" s="54"/>
      <c r="AG2761" s="54"/>
      <c r="AH2761" s="54"/>
      <c r="AI2761" s="54"/>
      <c r="AJ2761" s="54"/>
      <c r="AK2761" s="54"/>
    </row>
    <row r="2762" spans="7:37" s="1" customFormat="1" ht="13.9" customHeight="1" x14ac:dyDescent="0.2"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  <c r="S2762" s="58"/>
      <c r="T2762" s="58"/>
      <c r="U2762" s="58"/>
      <c r="V2762" s="58"/>
      <c r="W2762" s="58"/>
      <c r="X2762" s="58"/>
      <c r="Y2762" s="58"/>
      <c r="Z2762" s="58"/>
      <c r="AA2762" s="54"/>
      <c r="AB2762" s="54"/>
      <c r="AC2762" s="54"/>
      <c r="AD2762" s="54"/>
      <c r="AE2762" s="54"/>
      <c r="AF2762" s="54"/>
      <c r="AG2762" s="54"/>
      <c r="AH2762" s="54"/>
      <c r="AI2762" s="54"/>
      <c r="AJ2762" s="54"/>
      <c r="AK2762" s="54"/>
    </row>
    <row r="2763" spans="7:37" s="1" customFormat="1" ht="13.9" customHeight="1" x14ac:dyDescent="0.2"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  <c r="S2763" s="58"/>
      <c r="T2763" s="58"/>
      <c r="U2763" s="58"/>
      <c r="V2763" s="58"/>
      <c r="W2763" s="58"/>
      <c r="X2763" s="58"/>
      <c r="Y2763" s="58"/>
      <c r="Z2763" s="58"/>
      <c r="AA2763" s="54"/>
      <c r="AB2763" s="54"/>
      <c r="AC2763" s="54"/>
      <c r="AD2763" s="54"/>
      <c r="AE2763" s="54"/>
      <c r="AF2763" s="54"/>
      <c r="AG2763" s="54"/>
      <c r="AH2763" s="54"/>
      <c r="AI2763" s="54"/>
      <c r="AJ2763" s="54"/>
      <c r="AK2763" s="54"/>
    </row>
    <row r="2764" spans="7:37" s="1" customFormat="1" ht="13.9" customHeight="1" x14ac:dyDescent="0.2"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  <c r="S2764" s="58"/>
      <c r="T2764" s="58"/>
      <c r="U2764" s="58"/>
      <c r="V2764" s="58"/>
      <c r="W2764" s="58"/>
      <c r="X2764" s="58"/>
      <c r="Y2764" s="58"/>
      <c r="Z2764" s="58"/>
      <c r="AA2764" s="54"/>
      <c r="AB2764" s="54"/>
      <c r="AC2764" s="54"/>
      <c r="AD2764" s="54"/>
      <c r="AE2764" s="54"/>
      <c r="AF2764" s="54"/>
      <c r="AG2764" s="54"/>
      <c r="AH2764" s="54"/>
      <c r="AI2764" s="54"/>
      <c r="AJ2764" s="54"/>
      <c r="AK2764" s="54"/>
    </row>
    <row r="2765" spans="7:37" s="1" customFormat="1" ht="13.9" customHeight="1" x14ac:dyDescent="0.2"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  <c r="S2765" s="58"/>
      <c r="T2765" s="58"/>
      <c r="U2765" s="58"/>
      <c r="V2765" s="58"/>
      <c r="W2765" s="58"/>
      <c r="X2765" s="58"/>
      <c r="Y2765" s="58"/>
      <c r="Z2765" s="58"/>
      <c r="AA2765" s="54"/>
      <c r="AB2765" s="54"/>
      <c r="AC2765" s="54"/>
      <c r="AD2765" s="54"/>
      <c r="AE2765" s="54"/>
      <c r="AF2765" s="54"/>
      <c r="AG2765" s="54"/>
      <c r="AH2765" s="54"/>
      <c r="AI2765" s="54"/>
      <c r="AJ2765" s="54"/>
      <c r="AK2765" s="54"/>
    </row>
    <row r="2766" spans="7:37" s="1" customFormat="1" ht="13.9" customHeight="1" x14ac:dyDescent="0.2"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  <c r="S2766" s="58"/>
      <c r="T2766" s="58"/>
      <c r="U2766" s="58"/>
      <c r="V2766" s="58"/>
      <c r="W2766" s="58"/>
      <c r="X2766" s="58"/>
      <c r="Y2766" s="58"/>
      <c r="Z2766" s="58"/>
      <c r="AA2766" s="54"/>
      <c r="AB2766" s="54"/>
      <c r="AC2766" s="54"/>
      <c r="AD2766" s="54"/>
      <c r="AE2766" s="54"/>
      <c r="AF2766" s="54"/>
      <c r="AG2766" s="54"/>
      <c r="AH2766" s="54"/>
      <c r="AI2766" s="54"/>
      <c r="AJ2766" s="54"/>
      <c r="AK2766" s="54"/>
    </row>
    <row r="2767" spans="7:37" s="1" customFormat="1" ht="13.9" customHeight="1" x14ac:dyDescent="0.2"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  <c r="S2767" s="58"/>
      <c r="T2767" s="58"/>
      <c r="U2767" s="58"/>
      <c r="V2767" s="58"/>
      <c r="W2767" s="58"/>
      <c r="X2767" s="58"/>
      <c r="Y2767" s="58"/>
      <c r="Z2767" s="58"/>
      <c r="AA2767" s="54"/>
      <c r="AB2767" s="54"/>
      <c r="AC2767" s="54"/>
      <c r="AD2767" s="54"/>
      <c r="AE2767" s="54"/>
      <c r="AF2767" s="54"/>
      <c r="AG2767" s="54"/>
      <c r="AH2767" s="54"/>
      <c r="AI2767" s="54"/>
      <c r="AJ2767" s="54"/>
      <c r="AK2767" s="54"/>
    </row>
    <row r="2768" spans="7:37" s="1" customFormat="1" ht="13.9" customHeight="1" x14ac:dyDescent="0.2"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  <c r="S2768" s="58"/>
      <c r="T2768" s="58"/>
      <c r="U2768" s="58"/>
      <c r="V2768" s="58"/>
      <c r="W2768" s="58"/>
      <c r="X2768" s="58"/>
      <c r="Y2768" s="58"/>
      <c r="Z2768" s="58"/>
      <c r="AA2768" s="54"/>
      <c r="AB2768" s="54"/>
      <c r="AC2768" s="54"/>
      <c r="AD2768" s="54"/>
      <c r="AE2768" s="54"/>
      <c r="AF2768" s="54"/>
      <c r="AG2768" s="54"/>
      <c r="AH2768" s="54"/>
      <c r="AI2768" s="54"/>
      <c r="AJ2768" s="54"/>
      <c r="AK2768" s="54"/>
    </row>
    <row r="2769" spans="7:37" s="1" customFormat="1" ht="13.9" customHeight="1" x14ac:dyDescent="0.2"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  <c r="S2769" s="58"/>
      <c r="T2769" s="58"/>
      <c r="U2769" s="58"/>
      <c r="V2769" s="58"/>
      <c r="W2769" s="58"/>
      <c r="X2769" s="58"/>
      <c r="Y2769" s="58"/>
      <c r="Z2769" s="58"/>
      <c r="AA2769" s="54"/>
      <c r="AB2769" s="54"/>
      <c r="AC2769" s="54"/>
      <c r="AD2769" s="54"/>
      <c r="AE2769" s="54"/>
      <c r="AF2769" s="54"/>
      <c r="AG2769" s="54"/>
      <c r="AH2769" s="54"/>
      <c r="AI2769" s="54"/>
      <c r="AJ2769" s="54"/>
      <c r="AK2769" s="54"/>
    </row>
    <row r="2770" spans="7:37" s="1" customFormat="1" ht="13.9" customHeight="1" x14ac:dyDescent="0.2"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  <c r="S2770" s="58"/>
      <c r="T2770" s="58"/>
      <c r="U2770" s="58"/>
      <c r="V2770" s="58"/>
      <c r="W2770" s="58"/>
      <c r="X2770" s="58"/>
      <c r="Y2770" s="58"/>
      <c r="Z2770" s="58"/>
      <c r="AA2770" s="54"/>
      <c r="AB2770" s="54"/>
      <c r="AC2770" s="54"/>
      <c r="AD2770" s="54"/>
      <c r="AE2770" s="54"/>
      <c r="AF2770" s="54"/>
      <c r="AG2770" s="54"/>
      <c r="AH2770" s="54"/>
      <c r="AI2770" s="54"/>
      <c r="AJ2770" s="54"/>
      <c r="AK2770" s="54"/>
    </row>
    <row r="2771" spans="7:37" s="1" customFormat="1" ht="13.9" customHeight="1" x14ac:dyDescent="0.2"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  <c r="S2771" s="58"/>
      <c r="T2771" s="58"/>
      <c r="U2771" s="58"/>
      <c r="V2771" s="58"/>
      <c r="W2771" s="58"/>
      <c r="X2771" s="58"/>
      <c r="Y2771" s="58"/>
      <c r="Z2771" s="58"/>
      <c r="AA2771" s="54"/>
      <c r="AB2771" s="54"/>
      <c r="AC2771" s="54"/>
      <c r="AD2771" s="54"/>
      <c r="AE2771" s="54"/>
      <c r="AF2771" s="54"/>
      <c r="AG2771" s="54"/>
      <c r="AH2771" s="54"/>
      <c r="AI2771" s="54"/>
      <c r="AJ2771" s="54"/>
      <c r="AK2771" s="54"/>
    </row>
    <row r="2772" spans="7:37" s="1" customFormat="1" ht="13.9" customHeight="1" x14ac:dyDescent="0.2"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  <c r="S2772" s="58"/>
      <c r="T2772" s="58"/>
      <c r="U2772" s="58"/>
      <c r="V2772" s="58"/>
      <c r="W2772" s="58"/>
      <c r="X2772" s="58"/>
      <c r="Y2772" s="58"/>
      <c r="Z2772" s="58"/>
      <c r="AA2772" s="54"/>
      <c r="AB2772" s="54"/>
      <c r="AC2772" s="54"/>
      <c r="AD2772" s="54"/>
      <c r="AE2772" s="54"/>
      <c r="AF2772" s="54"/>
      <c r="AG2772" s="54"/>
      <c r="AH2772" s="54"/>
      <c r="AI2772" s="54"/>
      <c r="AJ2772" s="54"/>
      <c r="AK2772" s="54"/>
    </row>
    <row r="2773" spans="7:37" s="1" customFormat="1" ht="13.9" customHeight="1" x14ac:dyDescent="0.2"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  <c r="S2773" s="58"/>
      <c r="T2773" s="58"/>
      <c r="U2773" s="58"/>
      <c r="V2773" s="58"/>
      <c r="W2773" s="58"/>
      <c r="X2773" s="58"/>
      <c r="Y2773" s="58"/>
      <c r="Z2773" s="58"/>
      <c r="AA2773" s="54"/>
      <c r="AB2773" s="54"/>
      <c r="AC2773" s="54"/>
      <c r="AD2773" s="54"/>
      <c r="AE2773" s="54"/>
      <c r="AF2773" s="54"/>
      <c r="AG2773" s="54"/>
      <c r="AH2773" s="54"/>
      <c r="AI2773" s="54"/>
      <c r="AJ2773" s="54"/>
      <c r="AK2773" s="54"/>
    </row>
    <row r="2774" spans="7:37" s="1" customFormat="1" ht="13.9" customHeight="1" x14ac:dyDescent="0.2"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  <c r="S2774" s="58"/>
      <c r="T2774" s="58"/>
      <c r="U2774" s="58"/>
      <c r="V2774" s="58"/>
      <c r="W2774" s="58"/>
      <c r="X2774" s="58"/>
      <c r="Y2774" s="58"/>
      <c r="Z2774" s="58"/>
      <c r="AA2774" s="54"/>
      <c r="AB2774" s="54"/>
      <c r="AC2774" s="54"/>
      <c r="AD2774" s="54"/>
      <c r="AE2774" s="54"/>
      <c r="AF2774" s="54"/>
      <c r="AG2774" s="54"/>
      <c r="AH2774" s="54"/>
      <c r="AI2774" s="54"/>
      <c r="AJ2774" s="54"/>
      <c r="AK2774" s="54"/>
    </row>
    <row r="2775" spans="7:37" s="1" customFormat="1" ht="13.9" customHeight="1" x14ac:dyDescent="0.2"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  <c r="S2775" s="58"/>
      <c r="T2775" s="58"/>
      <c r="U2775" s="58"/>
      <c r="V2775" s="58"/>
      <c r="W2775" s="58"/>
      <c r="X2775" s="58"/>
      <c r="Y2775" s="58"/>
      <c r="Z2775" s="58"/>
      <c r="AA2775" s="54"/>
      <c r="AB2775" s="54"/>
      <c r="AC2775" s="54"/>
      <c r="AD2775" s="54"/>
      <c r="AE2775" s="54"/>
      <c r="AF2775" s="54"/>
      <c r="AG2775" s="54"/>
      <c r="AH2775" s="54"/>
      <c r="AI2775" s="54"/>
      <c r="AJ2775" s="54"/>
      <c r="AK2775" s="54"/>
    </row>
    <row r="2776" spans="7:37" s="1" customFormat="1" ht="13.9" customHeight="1" x14ac:dyDescent="0.2"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  <c r="S2776" s="58"/>
      <c r="T2776" s="58"/>
      <c r="U2776" s="58"/>
      <c r="V2776" s="58"/>
      <c r="W2776" s="58"/>
      <c r="X2776" s="58"/>
      <c r="Y2776" s="58"/>
      <c r="Z2776" s="58"/>
      <c r="AA2776" s="54"/>
      <c r="AB2776" s="54"/>
      <c r="AC2776" s="54"/>
      <c r="AD2776" s="54"/>
      <c r="AE2776" s="54"/>
      <c r="AF2776" s="54"/>
      <c r="AG2776" s="54"/>
      <c r="AH2776" s="54"/>
      <c r="AI2776" s="54"/>
      <c r="AJ2776" s="54"/>
      <c r="AK2776" s="54"/>
    </row>
    <row r="2777" spans="7:37" s="1" customFormat="1" ht="13.9" customHeight="1" x14ac:dyDescent="0.2"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  <c r="S2777" s="58"/>
      <c r="T2777" s="58"/>
      <c r="U2777" s="58"/>
      <c r="V2777" s="58"/>
      <c r="W2777" s="58"/>
      <c r="X2777" s="58"/>
      <c r="Y2777" s="58"/>
      <c r="Z2777" s="58"/>
      <c r="AA2777" s="54"/>
      <c r="AB2777" s="54"/>
      <c r="AC2777" s="54"/>
      <c r="AD2777" s="54"/>
      <c r="AE2777" s="54"/>
      <c r="AF2777" s="54"/>
      <c r="AG2777" s="54"/>
      <c r="AH2777" s="54"/>
      <c r="AI2777" s="54"/>
      <c r="AJ2777" s="54"/>
      <c r="AK2777" s="54"/>
    </row>
    <row r="2778" spans="7:37" s="1" customFormat="1" ht="13.9" customHeight="1" x14ac:dyDescent="0.2"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  <c r="S2778" s="58"/>
      <c r="T2778" s="58"/>
      <c r="U2778" s="58"/>
      <c r="V2778" s="58"/>
      <c r="W2778" s="58"/>
      <c r="X2778" s="58"/>
      <c r="Y2778" s="58"/>
      <c r="Z2778" s="58"/>
      <c r="AA2778" s="54"/>
      <c r="AB2778" s="54"/>
      <c r="AC2778" s="54"/>
      <c r="AD2778" s="54"/>
      <c r="AE2778" s="54"/>
      <c r="AF2778" s="54"/>
      <c r="AG2778" s="54"/>
      <c r="AH2778" s="54"/>
      <c r="AI2778" s="54"/>
      <c r="AJ2778" s="54"/>
      <c r="AK2778" s="54"/>
    </row>
    <row r="2779" spans="7:37" s="1" customFormat="1" ht="13.9" customHeight="1" x14ac:dyDescent="0.2"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  <c r="S2779" s="58"/>
      <c r="T2779" s="58"/>
      <c r="U2779" s="58"/>
      <c r="V2779" s="58"/>
      <c r="W2779" s="58"/>
      <c r="X2779" s="58"/>
      <c r="Y2779" s="58"/>
      <c r="Z2779" s="58"/>
      <c r="AA2779" s="54"/>
      <c r="AB2779" s="54"/>
      <c r="AC2779" s="54"/>
      <c r="AD2779" s="54"/>
      <c r="AE2779" s="54"/>
      <c r="AF2779" s="54"/>
      <c r="AG2779" s="54"/>
      <c r="AH2779" s="54"/>
      <c r="AI2779" s="54"/>
      <c r="AJ2779" s="54"/>
      <c r="AK2779" s="54"/>
    </row>
    <row r="2780" spans="7:37" s="1" customFormat="1" ht="13.9" customHeight="1" x14ac:dyDescent="0.2"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  <c r="S2780" s="58"/>
      <c r="T2780" s="58"/>
      <c r="U2780" s="58"/>
      <c r="V2780" s="58"/>
      <c r="W2780" s="58"/>
      <c r="X2780" s="58"/>
      <c r="Y2780" s="58"/>
      <c r="Z2780" s="58"/>
      <c r="AA2780" s="54"/>
      <c r="AB2780" s="54"/>
      <c r="AC2780" s="54"/>
      <c r="AD2780" s="54"/>
      <c r="AE2780" s="54"/>
      <c r="AF2780" s="54"/>
      <c r="AG2780" s="54"/>
      <c r="AH2780" s="54"/>
      <c r="AI2780" s="54"/>
      <c r="AJ2780" s="54"/>
      <c r="AK2780" s="54"/>
    </row>
    <row r="2781" spans="7:37" s="1" customFormat="1" ht="13.9" customHeight="1" x14ac:dyDescent="0.2"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  <c r="S2781" s="58"/>
      <c r="T2781" s="58"/>
      <c r="U2781" s="58"/>
      <c r="V2781" s="58"/>
      <c r="W2781" s="58"/>
      <c r="X2781" s="58"/>
      <c r="Y2781" s="58"/>
      <c r="Z2781" s="58"/>
      <c r="AA2781" s="54"/>
      <c r="AB2781" s="54"/>
      <c r="AC2781" s="54"/>
      <c r="AD2781" s="54"/>
      <c r="AE2781" s="54"/>
      <c r="AF2781" s="54"/>
      <c r="AG2781" s="54"/>
      <c r="AH2781" s="54"/>
      <c r="AI2781" s="54"/>
      <c r="AJ2781" s="54"/>
      <c r="AK2781" s="54"/>
    </row>
    <row r="2782" spans="7:37" s="1" customFormat="1" ht="13.9" customHeight="1" x14ac:dyDescent="0.2"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  <c r="S2782" s="58"/>
      <c r="T2782" s="58"/>
      <c r="U2782" s="58"/>
      <c r="V2782" s="58"/>
      <c r="W2782" s="58"/>
      <c r="X2782" s="58"/>
      <c r="Y2782" s="58"/>
      <c r="Z2782" s="58"/>
      <c r="AA2782" s="54"/>
      <c r="AB2782" s="54"/>
      <c r="AC2782" s="54"/>
      <c r="AD2782" s="54"/>
      <c r="AE2782" s="54"/>
      <c r="AF2782" s="54"/>
      <c r="AG2782" s="54"/>
      <c r="AH2782" s="54"/>
      <c r="AI2782" s="54"/>
      <c r="AJ2782" s="54"/>
      <c r="AK2782" s="54"/>
    </row>
    <row r="2783" spans="7:37" s="1" customFormat="1" ht="13.9" customHeight="1" x14ac:dyDescent="0.2"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  <c r="S2783" s="58"/>
      <c r="T2783" s="58"/>
      <c r="U2783" s="58"/>
      <c r="V2783" s="58"/>
      <c r="W2783" s="58"/>
      <c r="X2783" s="58"/>
      <c r="Y2783" s="58"/>
      <c r="Z2783" s="58"/>
      <c r="AA2783" s="54"/>
      <c r="AB2783" s="54"/>
      <c r="AC2783" s="54"/>
      <c r="AD2783" s="54"/>
      <c r="AE2783" s="54"/>
      <c r="AF2783" s="54"/>
      <c r="AG2783" s="54"/>
      <c r="AH2783" s="54"/>
      <c r="AI2783" s="54"/>
      <c r="AJ2783" s="54"/>
      <c r="AK2783" s="54"/>
    </row>
    <row r="2784" spans="7:37" s="1" customFormat="1" ht="13.9" customHeight="1" x14ac:dyDescent="0.2"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  <c r="S2784" s="58"/>
      <c r="T2784" s="58"/>
      <c r="U2784" s="58"/>
      <c r="V2784" s="58"/>
      <c r="W2784" s="58"/>
      <c r="X2784" s="58"/>
      <c r="Y2784" s="58"/>
      <c r="Z2784" s="58"/>
      <c r="AA2784" s="54"/>
      <c r="AB2784" s="54"/>
      <c r="AC2784" s="54"/>
      <c r="AD2784" s="54"/>
      <c r="AE2784" s="54"/>
      <c r="AF2784" s="54"/>
      <c r="AG2784" s="54"/>
      <c r="AH2784" s="54"/>
      <c r="AI2784" s="54"/>
      <c r="AJ2784" s="54"/>
      <c r="AK2784" s="54"/>
    </row>
    <row r="2785" spans="7:37" s="1" customFormat="1" ht="13.9" customHeight="1" x14ac:dyDescent="0.2"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  <c r="S2785" s="58"/>
      <c r="T2785" s="58"/>
      <c r="U2785" s="58"/>
      <c r="V2785" s="58"/>
      <c r="W2785" s="58"/>
      <c r="X2785" s="58"/>
      <c r="Y2785" s="58"/>
      <c r="Z2785" s="58"/>
      <c r="AA2785" s="54"/>
      <c r="AB2785" s="54"/>
      <c r="AC2785" s="54"/>
      <c r="AD2785" s="54"/>
      <c r="AE2785" s="54"/>
      <c r="AF2785" s="54"/>
      <c r="AG2785" s="54"/>
      <c r="AH2785" s="54"/>
      <c r="AI2785" s="54"/>
      <c r="AJ2785" s="54"/>
      <c r="AK2785" s="54"/>
    </row>
    <row r="2786" spans="7:37" s="1" customFormat="1" ht="13.9" customHeight="1" x14ac:dyDescent="0.2"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  <c r="S2786" s="58"/>
      <c r="T2786" s="58"/>
      <c r="U2786" s="58"/>
      <c r="V2786" s="58"/>
      <c r="W2786" s="58"/>
      <c r="X2786" s="58"/>
      <c r="Y2786" s="58"/>
      <c r="Z2786" s="58"/>
      <c r="AA2786" s="54"/>
      <c r="AB2786" s="54"/>
      <c r="AC2786" s="54"/>
      <c r="AD2786" s="54"/>
      <c r="AE2786" s="54"/>
      <c r="AF2786" s="54"/>
      <c r="AG2786" s="54"/>
      <c r="AH2786" s="54"/>
      <c r="AI2786" s="54"/>
      <c r="AJ2786" s="54"/>
      <c r="AK2786" s="54"/>
    </row>
    <row r="2787" spans="7:37" s="1" customFormat="1" ht="13.9" customHeight="1" x14ac:dyDescent="0.2"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  <c r="S2787" s="58"/>
      <c r="T2787" s="58"/>
      <c r="U2787" s="58"/>
      <c r="V2787" s="58"/>
      <c r="W2787" s="58"/>
      <c r="X2787" s="58"/>
      <c r="Y2787" s="58"/>
      <c r="Z2787" s="58"/>
      <c r="AA2787" s="54"/>
      <c r="AB2787" s="54"/>
      <c r="AC2787" s="54"/>
      <c r="AD2787" s="54"/>
      <c r="AE2787" s="54"/>
      <c r="AF2787" s="54"/>
      <c r="AG2787" s="54"/>
      <c r="AH2787" s="54"/>
      <c r="AI2787" s="54"/>
      <c r="AJ2787" s="54"/>
      <c r="AK2787" s="54"/>
    </row>
    <row r="2788" spans="7:37" s="1" customFormat="1" ht="13.9" customHeight="1" x14ac:dyDescent="0.2"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  <c r="S2788" s="58"/>
      <c r="T2788" s="58"/>
      <c r="U2788" s="58"/>
      <c r="V2788" s="58"/>
      <c r="W2788" s="58"/>
      <c r="X2788" s="58"/>
      <c r="Y2788" s="58"/>
      <c r="Z2788" s="58"/>
      <c r="AA2788" s="54"/>
      <c r="AB2788" s="54"/>
      <c r="AC2788" s="54"/>
      <c r="AD2788" s="54"/>
      <c r="AE2788" s="54"/>
      <c r="AF2788" s="54"/>
      <c r="AG2788" s="54"/>
      <c r="AH2788" s="54"/>
      <c r="AI2788" s="54"/>
      <c r="AJ2788" s="54"/>
      <c r="AK2788" s="54"/>
    </row>
    <row r="2789" spans="7:37" s="1" customFormat="1" ht="13.9" customHeight="1" x14ac:dyDescent="0.2"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  <c r="S2789" s="58"/>
      <c r="T2789" s="58"/>
      <c r="U2789" s="58"/>
      <c r="V2789" s="58"/>
      <c r="W2789" s="58"/>
      <c r="X2789" s="58"/>
      <c r="Y2789" s="58"/>
      <c r="Z2789" s="58"/>
      <c r="AA2789" s="54"/>
      <c r="AB2789" s="54"/>
      <c r="AC2789" s="54"/>
      <c r="AD2789" s="54"/>
      <c r="AE2789" s="54"/>
      <c r="AF2789" s="54"/>
      <c r="AG2789" s="54"/>
      <c r="AH2789" s="54"/>
      <c r="AI2789" s="54"/>
      <c r="AJ2789" s="54"/>
      <c r="AK2789" s="54"/>
    </row>
    <row r="2790" spans="7:37" s="1" customFormat="1" ht="13.9" customHeight="1" x14ac:dyDescent="0.2"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  <c r="S2790" s="58"/>
      <c r="T2790" s="58"/>
      <c r="U2790" s="58"/>
      <c r="V2790" s="58"/>
      <c r="W2790" s="58"/>
      <c r="X2790" s="58"/>
      <c r="Y2790" s="58"/>
      <c r="Z2790" s="58"/>
      <c r="AA2790" s="54"/>
      <c r="AB2790" s="54"/>
      <c r="AC2790" s="54"/>
      <c r="AD2790" s="54"/>
      <c r="AE2790" s="54"/>
      <c r="AF2790" s="54"/>
      <c r="AG2790" s="54"/>
      <c r="AH2790" s="54"/>
      <c r="AI2790" s="54"/>
      <c r="AJ2790" s="54"/>
      <c r="AK2790" s="54"/>
    </row>
    <row r="2791" spans="7:37" s="1" customFormat="1" ht="13.9" customHeight="1" x14ac:dyDescent="0.2"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  <c r="S2791" s="58"/>
      <c r="T2791" s="58"/>
      <c r="U2791" s="58"/>
      <c r="V2791" s="58"/>
      <c r="W2791" s="58"/>
      <c r="X2791" s="58"/>
      <c r="Y2791" s="58"/>
      <c r="Z2791" s="58"/>
      <c r="AA2791" s="54"/>
      <c r="AB2791" s="54"/>
      <c r="AC2791" s="54"/>
      <c r="AD2791" s="54"/>
      <c r="AE2791" s="54"/>
      <c r="AF2791" s="54"/>
      <c r="AG2791" s="54"/>
      <c r="AH2791" s="54"/>
      <c r="AI2791" s="54"/>
      <c r="AJ2791" s="54"/>
      <c r="AK2791" s="54"/>
    </row>
    <row r="2792" spans="7:37" s="1" customFormat="1" ht="13.9" customHeight="1" x14ac:dyDescent="0.2"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  <c r="S2792" s="58"/>
      <c r="T2792" s="58"/>
      <c r="U2792" s="58"/>
      <c r="V2792" s="58"/>
      <c r="W2792" s="58"/>
      <c r="X2792" s="58"/>
      <c r="Y2792" s="58"/>
      <c r="Z2792" s="58"/>
      <c r="AA2792" s="54"/>
      <c r="AB2792" s="54"/>
      <c r="AC2792" s="54"/>
      <c r="AD2792" s="54"/>
      <c r="AE2792" s="54"/>
      <c r="AF2792" s="54"/>
      <c r="AG2792" s="54"/>
      <c r="AH2792" s="54"/>
      <c r="AI2792" s="54"/>
      <c r="AJ2792" s="54"/>
      <c r="AK2792" s="54"/>
    </row>
    <row r="2793" spans="7:37" s="1" customFormat="1" ht="13.9" customHeight="1" x14ac:dyDescent="0.2"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  <c r="S2793" s="58"/>
      <c r="T2793" s="58"/>
      <c r="U2793" s="58"/>
      <c r="V2793" s="58"/>
      <c r="W2793" s="58"/>
      <c r="X2793" s="58"/>
      <c r="Y2793" s="58"/>
      <c r="Z2793" s="58"/>
      <c r="AA2793" s="54"/>
      <c r="AB2793" s="54"/>
      <c r="AC2793" s="54"/>
      <c r="AD2793" s="54"/>
      <c r="AE2793" s="54"/>
      <c r="AF2793" s="54"/>
      <c r="AG2793" s="54"/>
      <c r="AH2793" s="54"/>
      <c r="AI2793" s="54"/>
      <c r="AJ2793" s="54"/>
      <c r="AK2793" s="54"/>
    </row>
    <row r="2794" spans="7:37" s="1" customFormat="1" ht="13.9" customHeight="1" x14ac:dyDescent="0.2"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  <c r="S2794" s="58"/>
      <c r="T2794" s="58"/>
      <c r="U2794" s="58"/>
      <c r="V2794" s="58"/>
      <c r="W2794" s="58"/>
      <c r="X2794" s="58"/>
      <c r="Y2794" s="58"/>
      <c r="Z2794" s="58"/>
      <c r="AA2794" s="54"/>
      <c r="AB2794" s="54"/>
      <c r="AC2794" s="54"/>
      <c r="AD2794" s="54"/>
      <c r="AE2794" s="54"/>
      <c r="AF2794" s="54"/>
      <c r="AG2794" s="54"/>
      <c r="AH2794" s="54"/>
      <c r="AI2794" s="54"/>
      <c r="AJ2794" s="54"/>
      <c r="AK2794" s="54"/>
    </row>
    <row r="2795" spans="7:37" s="1" customFormat="1" ht="13.9" customHeight="1" x14ac:dyDescent="0.2"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  <c r="S2795" s="58"/>
      <c r="T2795" s="58"/>
      <c r="U2795" s="58"/>
      <c r="V2795" s="58"/>
      <c r="W2795" s="58"/>
      <c r="X2795" s="58"/>
      <c r="Y2795" s="58"/>
      <c r="Z2795" s="58"/>
      <c r="AA2795" s="54"/>
      <c r="AB2795" s="54"/>
      <c r="AC2795" s="54"/>
      <c r="AD2795" s="54"/>
      <c r="AE2795" s="54"/>
      <c r="AF2795" s="54"/>
      <c r="AG2795" s="54"/>
      <c r="AH2795" s="54"/>
      <c r="AI2795" s="54"/>
      <c r="AJ2795" s="54"/>
      <c r="AK2795" s="54"/>
    </row>
    <row r="2796" spans="7:37" s="1" customFormat="1" ht="13.9" customHeight="1" x14ac:dyDescent="0.2"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  <c r="S2796" s="58"/>
      <c r="T2796" s="58"/>
      <c r="U2796" s="58"/>
      <c r="V2796" s="58"/>
      <c r="W2796" s="58"/>
      <c r="X2796" s="58"/>
      <c r="Y2796" s="58"/>
      <c r="Z2796" s="58"/>
      <c r="AA2796" s="54"/>
      <c r="AB2796" s="54"/>
      <c r="AC2796" s="54"/>
      <c r="AD2796" s="54"/>
      <c r="AE2796" s="54"/>
      <c r="AF2796" s="54"/>
      <c r="AG2796" s="54"/>
      <c r="AH2796" s="54"/>
      <c r="AI2796" s="54"/>
      <c r="AJ2796" s="54"/>
      <c r="AK2796" s="54"/>
    </row>
    <row r="2797" spans="7:37" s="1" customFormat="1" ht="13.9" customHeight="1" x14ac:dyDescent="0.2"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  <c r="S2797" s="58"/>
      <c r="T2797" s="58"/>
      <c r="U2797" s="58"/>
      <c r="V2797" s="58"/>
      <c r="W2797" s="58"/>
      <c r="X2797" s="58"/>
      <c r="Y2797" s="58"/>
      <c r="Z2797" s="58"/>
      <c r="AA2797" s="54"/>
      <c r="AB2797" s="54"/>
      <c r="AC2797" s="54"/>
      <c r="AD2797" s="54"/>
      <c r="AE2797" s="54"/>
      <c r="AF2797" s="54"/>
      <c r="AG2797" s="54"/>
      <c r="AH2797" s="54"/>
      <c r="AI2797" s="54"/>
      <c r="AJ2797" s="54"/>
      <c r="AK2797" s="54"/>
    </row>
    <row r="2798" spans="7:37" s="1" customFormat="1" ht="13.9" customHeight="1" x14ac:dyDescent="0.2"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  <c r="S2798" s="58"/>
      <c r="T2798" s="58"/>
      <c r="U2798" s="58"/>
      <c r="V2798" s="58"/>
      <c r="W2798" s="58"/>
      <c r="X2798" s="58"/>
      <c r="Y2798" s="58"/>
      <c r="Z2798" s="58"/>
      <c r="AA2798" s="54"/>
      <c r="AB2798" s="54"/>
      <c r="AC2798" s="54"/>
      <c r="AD2798" s="54"/>
      <c r="AE2798" s="54"/>
      <c r="AF2798" s="54"/>
      <c r="AG2798" s="54"/>
      <c r="AH2798" s="54"/>
      <c r="AI2798" s="54"/>
      <c r="AJ2798" s="54"/>
      <c r="AK2798" s="54"/>
    </row>
    <row r="2799" spans="7:37" s="1" customFormat="1" ht="13.9" customHeight="1" x14ac:dyDescent="0.2"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  <c r="S2799" s="58"/>
      <c r="T2799" s="58"/>
      <c r="U2799" s="58"/>
      <c r="V2799" s="58"/>
      <c r="W2799" s="58"/>
      <c r="X2799" s="58"/>
      <c r="Y2799" s="58"/>
      <c r="Z2799" s="58"/>
      <c r="AA2799" s="54"/>
      <c r="AB2799" s="54"/>
      <c r="AC2799" s="54"/>
      <c r="AD2799" s="54"/>
      <c r="AE2799" s="54"/>
      <c r="AF2799" s="54"/>
      <c r="AG2799" s="54"/>
      <c r="AH2799" s="54"/>
      <c r="AI2799" s="54"/>
      <c r="AJ2799" s="54"/>
      <c r="AK2799" s="54"/>
    </row>
    <row r="2800" spans="7:37" s="1" customFormat="1" ht="13.9" customHeight="1" x14ac:dyDescent="0.2"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  <c r="S2800" s="58"/>
      <c r="T2800" s="58"/>
      <c r="U2800" s="58"/>
      <c r="V2800" s="58"/>
      <c r="W2800" s="58"/>
      <c r="X2800" s="58"/>
      <c r="Y2800" s="58"/>
      <c r="Z2800" s="58"/>
      <c r="AA2800" s="54"/>
      <c r="AB2800" s="54"/>
      <c r="AC2800" s="54"/>
      <c r="AD2800" s="54"/>
      <c r="AE2800" s="54"/>
      <c r="AF2800" s="54"/>
      <c r="AG2800" s="54"/>
      <c r="AH2800" s="54"/>
      <c r="AI2800" s="54"/>
      <c r="AJ2800" s="54"/>
      <c r="AK2800" s="54"/>
    </row>
    <row r="2801" spans="7:37" s="1" customFormat="1" ht="13.9" customHeight="1" x14ac:dyDescent="0.2"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  <c r="S2801" s="58"/>
      <c r="T2801" s="58"/>
      <c r="U2801" s="58"/>
      <c r="V2801" s="58"/>
      <c r="W2801" s="58"/>
      <c r="X2801" s="58"/>
      <c r="Y2801" s="58"/>
      <c r="Z2801" s="58"/>
      <c r="AA2801" s="54"/>
      <c r="AB2801" s="54"/>
      <c r="AC2801" s="54"/>
      <c r="AD2801" s="54"/>
      <c r="AE2801" s="54"/>
      <c r="AF2801" s="54"/>
      <c r="AG2801" s="54"/>
      <c r="AH2801" s="54"/>
      <c r="AI2801" s="54"/>
      <c r="AJ2801" s="54"/>
      <c r="AK2801" s="54"/>
    </row>
    <row r="2802" spans="7:37" s="1" customFormat="1" ht="13.9" customHeight="1" x14ac:dyDescent="0.2"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  <c r="S2802" s="58"/>
      <c r="T2802" s="58"/>
      <c r="U2802" s="58"/>
      <c r="V2802" s="58"/>
      <c r="W2802" s="58"/>
      <c r="X2802" s="58"/>
      <c r="Y2802" s="58"/>
      <c r="Z2802" s="58"/>
      <c r="AA2802" s="54"/>
      <c r="AB2802" s="54"/>
      <c r="AC2802" s="54"/>
      <c r="AD2802" s="54"/>
      <c r="AE2802" s="54"/>
      <c r="AF2802" s="54"/>
      <c r="AG2802" s="54"/>
      <c r="AH2802" s="54"/>
      <c r="AI2802" s="54"/>
      <c r="AJ2802" s="54"/>
      <c r="AK2802" s="54"/>
    </row>
    <row r="2803" spans="7:37" s="1" customFormat="1" ht="13.9" customHeight="1" x14ac:dyDescent="0.2"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  <c r="S2803" s="58"/>
      <c r="T2803" s="58"/>
      <c r="U2803" s="58"/>
      <c r="V2803" s="58"/>
      <c r="W2803" s="58"/>
      <c r="X2803" s="58"/>
      <c r="Y2803" s="58"/>
      <c r="Z2803" s="58"/>
      <c r="AA2803" s="54"/>
      <c r="AB2803" s="54"/>
      <c r="AC2803" s="54"/>
      <c r="AD2803" s="54"/>
      <c r="AE2803" s="54"/>
      <c r="AF2803" s="54"/>
      <c r="AG2803" s="54"/>
      <c r="AH2803" s="54"/>
      <c r="AI2803" s="54"/>
      <c r="AJ2803" s="54"/>
      <c r="AK2803" s="54"/>
    </row>
    <row r="2804" spans="7:37" s="1" customFormat="1" ht="13.9" customHeight="1" x14ac:dyDescent="0.2"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  <c r="S2804" s="58"/>
      <c r="T2804" s="58"/>
      <c r="U2804" s="58"/>
      <c r="V2804" s="58"/>
      <c r="W2804" s="58"/>
      <c r="X2804" s="58"/>
      <c r="Y2804" s="58"/>
      <c r="Z2804" s="58"/>
      <c r="AA2804" s="54"/>
      <c r="AB2804" s="54"/>
      <c r="AC2804" s="54"/>
      <c r="AD2804" s="54"/>
      <c r="AE2804" s="54"/>
      <c r="AF2804" s="54"/>
      <c r="AG2804" s="54"/>
      <c r="AH2804" s="54"/>
      <c r="AI2804" s="54"/>
      <c r="AJ2804" s="54"/>
      <c r="AK2804" s="54"/>
    </row>
    <row r="2805" spans="7:37" s="1" customFormat="1" ht="13.9" customHeight="1" x14ac:dyDescent="0.2"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  <c r="S2805" s="58"/>
      <c r="T2805" s="58"/>
      <c r="U2805" s="58"/>
      <c r="V2805" s="58"/>
      <c r="W2805" s="58"/>
      <c r="X2805" s="58"/>
      <c r="Y2805" s="58"/>
      <c r="Z2805" s="58"/>
      <c r="AA2805" s="54"/>
      <c r="AB2805" s="54"/>
      <c r="AC2805" s="54"/>
      <c r="AD2805" s="54"/>
      <c r="AE2805" s="54"/>
      <c r="AF2805" s="54"/>
      <c r="AG2805" s="54"/>
      <c r="AH2805" s="54"/>
      <c r="AI2805" s="54"/>
      <c r="AJ2805" s="54"/>
      <c r="AK2805" s="54"/>
    </row>
    <row r="2806" spans="7:37" s="1" customFormat="1" ht="13.9" customHeight="1" x14ac:dyDescent="0.2"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  <c r="S2806" s="58"/>
      <c r="T2806" s="58"/>
      <c r="U2806" s="58"/>
      <c r="V2806" s="58"/>
      <c r="W2806" s="58"/>
      <c r="X2806" s="58"/>
      <c r="Y2806" s="58"/>
      <c r="Z2806" s="58"/>
      <c r="AA2806" s="54"/>
      <c r="AB2806" s="54"/>
      <c r="AC2806" s="54"/>
      <c r="AD2806" s="54"/>
      <c r="AE2806" s="54"/>
      <c r="AF2806" s="54"/>
      <c r="AG2806" s="54"/>
      <c r="AH2806" s="54"/>
      <c r="AI2806" s="54"/>
      <c r="AJ2806" s="54"/>
      <c r="AK2806" s="54"/>
    </row>
    <row r="2807" spans="7:37" s="1" customFormat="1" ht="13.9" customHeight="1" x14ac:dyDescent="0.2"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  <c r="S2807" s="58"/>
      <c r="T2807" s="58"/>
      <c r="U2807" s="58"/>
      <c r="V2807" s="58"/>
      <c r="W2807" s="58"/>
      <c r="X2807" s="58"/>
      <c r="Y2807" s="58"/>
      <c r="Z2807" s="58"/>
      <c r="AA2807" s="54"/>
      <c r="AB2807" s="54"/>
      <c r="AC2807" s="54"/>
      <c r="AD2807" s="54"/>
      <c r="AE2807" s="54"/>
      <c r="AF2807" s="54"/>
      <c r="AG2807" s="54"/>
      <c r="AH2807" s="54"/>
      <c r="AI2807" s="54"/>
      <c r="AJ2807" s="54"/>
      <c r="AK2807" s="54"/>
    </row>
    <row r="2808" spans="7:37" s="1" customFormat="1" ht="13.9" customHeight="1" x14ac:dyDescent="0.2"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  <c r="S2808" s="58"/>
      <c r="T2808" s="58"/>
      <c r="U2808" s="58"/>
      <c r="V2808" s="58"/>
      <c r="W2808" s="58"/>
      <c r="X2808" s="58"/>
      <c r="Y2808" s="58"/>
      <c r="Z2808" s="58"/>
      <c r="AA2808" s="54"/>
      <c r="AB2808" s="54"/>
      <c r="AC2808" s="54"/>
      <c r="AD2808" s="54"/>
      <c r="AE2808" s="54"/>
      <c r="AF2808" s="54"/>
      <c r="AG2808" s="54"/>
      <c r="AH2808" s="54"/>
      <c r="AI2808" s="54"/>
      <c r="AJ2808" s="54"/>
      <c r="AK2808" s="54"/>
    </row>
    <row r="2809" spans="7:37" s="1" customFormat="1" ht="13.9" customHeight="1" x14ac:dyDescent="0.2"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  <c r="S2809" s="58"/>
      <c r="T2809" s="58"/>
      <c r="U2809" s="58"/>
      <c r="V2809" s="58"/>
      <c r="W2809" s="58"/>
      <c r="X2809" s="58"/>
      <c r="Y2809" s="58"/>
      <c r="Z2809" s="58"/>
      <c r="AA2809" s="54"/>
      <c r="AB2809" s="54"/>
      <c r="AC2809" s="54"/>
      <c r="AD2809" s="54"/>
      <c r="AE2809" s="54"/>
      <c r="AF2809" s="54"/>
      <c r="AG2809" s="54"/>
      <c r="AH2809" s="54"/>
      <c r="AI2809" s="54"/>
      <c r="AJ2809" s="54"/>
      <c r="AK2809" s="54"/>
    </row>
    <row r="2810" spans="7:37" s="1" customFormat="1" ht="13.9" customHeight="1" x14ac:dyDescent="0.2"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  <c r="S2810" s="58"/>
      <c r="T2810" s="58"/>
      <c r="U2810" s="58"/>
      <c r="V2810" s="58"/>
      <c r="W2810" s="58"/>
      <c r="X2810" s="58"/>
      <c r="Y2810" s="58"/>
      <c r="Z2810" s="58"/>
      <c r="AA2810" s="54"/>
      <c r="AB2810" s="54"/>
      <c r="AC2810" s="54"/>
      <c r="AD2810" s="54"/>
      <c r="AE2810" s="54"/>
      <c r="AF2810" s="54"/>
      <c r="AG2810" s="54"/>
      <c r="AH2810" s="54"/>
      <c r="AI2810" s="54"/>
      <c r="AJ2810" s="54"/>
      <c r="AK2810" s="54"/>
    </row>
    <row r="2811" spans="7:37" s="1" customFormat="1" ht="13.9" customHeight="1" x14ac:dyDescent="0.2"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  <c r="S2811" s="58"/>
      <c r="T2811" s="58"/>
      <c r="U2811" s="58"/>
      <c r="V2811" s="58"/>
      <c r="W2811" s="58"/>
      <c r="X2811" s="58"/>
      <c r="Y2811" s="58"/>
      <c r="Z2811" s="58"/>
      <c r="AA2811" s="54"/>
      <c r="AB2811" s="54"/>
      <c r="AC2811" s="54"/>
      <c r="AD2811" s="54"/>
      <c r="AE2811" s="54"/>
      <c r="AF2811" s="54"/>
      <c r="AG2811" s="54"/>
      <c r="AH2811" s="54"/>
      <c r="AI2811" s="54"/>
      <c r="AJ2811" s="54"/>
      <c r="AK2811" s="54"/>
    </row>
    <row r="2812" spans="7:37" s="1" customFormat="1" ht="13.9" customHeight="1" x14ac:dyDescent="0.2"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  <c r="S2812" s="58"/>
      <c r="T2812" s="58"/>
      <c r="U2812" s="58"/>
      <c r="V2812" s="58"/>
      <c r="W2812" s="58"/>
      <c r="X2812" s="58"/>
      <c r="Y2812" s="58"/>
      <c r="Z2812" s="58"/>
      <c r="AA2812" s="54"/>
      <c r="AB2812" s="54"/>
      <c r="AC2812" s="54"/>
      <c r="AD2812" s="54"/>
      <c r="AE2812" s="54"/>
      <c r="AF2812" s="54"/>
      <c r="AG2812" s="54"/>
      <c r="AH2812" s="54"/>
      <c r="AI2812" s="54"/>
      <c r="AJ2812" s="54"/>
      <c r="AK2812" s="54"/>
    </row>
    <row r="2813" spans="7:37" s="1" customFormat="1" ht="13.9" customHeight="1" x14ac:dyDescent="0.2"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  <c r="S2813" s="58"/>
      <c r="T2813" s="58"/>
      <c r="U2813" s="58"/>
      <c r="V2813" s="58"/>
      <c r="W2813" s="58"/>
      <c r="X2813" s="58"/>
      <c r="Y2813" s="58"/>
      <c r="Z2813" s="58"/>
      <c r="AA2813" s="54"/>
      <c r="AB2813" s="54"/>
      <c r="AC2813" s="54"/>
      <c r="AD2813" s="54"/>
      <c r="AE2813" s="54"/>
      <c r="AF2813" s="54"/>
      <c r="AG2813" s="54"/>
      <c r="AH2813" s="54"/>
      <c r="AI2813" s="54"/>
      <c r="AJ2813" s="54"/>
      <c r="AK2813" s="54"/>
    </row>
    <row r="2814" spans="7:37" s="1" customFormat="1" ht="13.9" customHeight="1" x14ac:dyDescent="0.2"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  <c r="S2814" s="58"/>
      <c r="T2814" s="58"/>
      <c r="U2814" s="58"/>
      <c r="V2814" s="58"/>
      <c r="W2814" s="58"/>
      <c r="X2814" s="58"/>
      <c r="Y2814" s="58"/>
      <c r="Z2814" s="58"/>
      <c r="AA2814" s="54"/>
      <c r="AB2814" s="54"/>
      <c r="AC2814" s="54"/>
      <c r="AD2814" s="54"/>
      <c r="AE2814" s="54"/>
      <c r="AF2814" s="54"/>
      <c r="AG2814" s="54"/>
      <c r="AH2814" s="54"/>
      <c r="AI2814" s="54"/>
      <c r="AJ2814" s="54"/>
      <c r="AK2814" s="54"/>
    </row>
    <row r="2815" spans="7:37" s="1" customFormat="1" ht="13.9" customHeight="1" x14ac:dyDescent="0.2"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  <c r="S2815" s="58"/>
      <c r="T2815" s="58"/>
      <c r="U2815" s="58"/>
      <c r="V2815" s="58"/>
      <c r="W2815" s="58"/>
      <c r="X2815" s="58"/>
      <c r="Y2815" s="58"/>
      <c r="Z2815" s="58"/>
      <c r="AA2815" s="54"/>
      <c r="AB2815" s="54"/>
      <c r="AC2815" s="54"/>
      <c r="AD2815" s="54"/>
      <c r="AE2815" s="54"/>
      <c r="AF2815" s="54"/>
      <c r="AG2815" s="54"/>
      <c r="AH2815" s="54"/>
      <c r="AI2815" s="54"/>
      <c r="AJ2815" s="54"/>
      <c r="AK2815" s="54"/>
    </row>
    <row r="2816" spans="7:37" s="1" customFormat="1" ht="13.9" customHeight="1" x14ac:dyDescent="0.2"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  <c r="S2816" s="58"/>
      <c r="T2816" s="58"/>
      <c r="U2816" s="58"/>
      <c r="V2816" s="58"/>
      <c r="W2816" s="58"/>
      <c r="X2816" s="58"/>
      <c r="Y2816" s="58"/>
      <c r="Z2816" s="58"/>
      <c r="AA2816" s="54"/>
      <c r="AB2816" s="54"/>
      <c r="AC2816" s="54"/>
      <c r="AD2816" s="54"/>
      <c r="AE2816" s="54"/>
      <c r="AF2816" s="54"/>
      <c r="AG2816" s="54"/>
      <c r="AH2816" s="54"/>
      <c r="AI2816" s="54"/>
      <c r="AJ2816" s="54"/>
      <c r="AK2816" s="54"/>
    </row>
    <row r="2817" spans="7:37" s="1" customFormat="1" ht="13.9" customHeight="1" x14ac:dyDescent="0.2"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  <c r="S2817" s="58"/>
      <c r="T2817" s="58"/>
      <c r="U2817" s="58"/>
      <c r="V2817" s="58"/>
      <c r="W2817" s="58"/>
      <c r="X2817" s="58"/>
      <c r="Y2817" s="58"/>
      <c r="Z2817" s="58"/>
      <c r="AA2817" s="54"/>
      <c r="AB2817" s="54"/>
      <c r="AC2817" s="54"/>
      <c r="AD2817" s="54"/>
      <c r="AE2817" s="54"/>
      <c r="AF2817" s="54"/>
      <c r="AG2817" s="54"/>
      <c r="AH2817" s="54"/>
      <c r="AI2817" s="54"/>
      <c r="AJ2817" s="54"/>
      <c r="AK2817" s="54"/>
    </row>
    <row r="2818" spans="7:37" s="1" customFormat="1" ht="13.9" customHeight="1" x14ac:dyDescent="0.2"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  <c r="S2818" s="58"/>
      <c r="T2818" s="58"/>
      <c r="U2818" s="58"/>
      <c r="V2818" s="58"/>
      <c r="W2818" s="58"/>
      <c r="X2818" s="58"/>
      <c r="Y2818" s="58"/>
      <c r="Z2818" s="58"/>
      <c r="AA2818" s="54"/>
      <c r="AB2818" s="54"/>
      <c r="AC2818" s="54"/>
      <c r="AD2818" s="54"/>
      <c r="AE2818" s="54"/>
      <c r="AF2818" s="54"/>
      <c r="AG2818" s="54"/>
      <c r="AH2818" s="54"/>
      <c r="AI2818" s="54"/>
      <c r="AJ2818" s="54"/>
      <c r="AK2818" s="54"/>
    </row>
    <row r="2819" spans="7:37" s="1" customFormat="1" ht="13.9" customHeight="1" x14ac:dyDescent="0.2"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  <c r="S2819" s="58"/>
      <c r="T2819" s="58"/>
      <c r="U2819" s="58"/>
      <c r="V2819" s="58"/>
      <c r="W2819" s="58"/>
      <c r="X2819" s="58"/>
      <c r="Y2819" s="58"/>
      <c r="Z2819" s="58"/>
      <c r="AA2819" s="54"/>
      <c r="AB2819" s="54"/>
      <c r="AC2819" s="54"/>
      <c r="AD2819" s="54"/>
      <c r="AE2819" s="54"/>
      <c r="AF2819" s="54"/>
      <c r="AG2819" s="54"/>
      <c r="AH2819" s="54"/>
      <c r="AI2819" s="54"/>
      <c r="AJ2819" s="54"/>
      <c r="AK2819" s="54"/>
    </row>
    <row r="2820" spans="7:37" s="1" customFormat="1" ht="13.9" customHeight="1" x14ac:dyDescent="0.2"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  <c r="S2820" s="58"/>
      <c r="T2820" s="58"/>
      <c r="U2820" s="58"/>
      <c r="V2820" s="58"/>
      <c r="W2820" s="58"/>
      <c r="X2820" s="58"/>
      <c r="Y2820" s="58"/>
      <c r="Z2820" s="58"/>
      <c r="AA2820" s="54"/>
      <c r="AB2820" s="54"/>
      <c r="AC2820" s="54"/>
      <c r="AD2820" s="54"/>
      <c r="AE2820" s="54"/>
      <c r="AF2820" s="54"/>
      <c r="AG2820" s="54"/>
      <c r="AH2820" s="54"/>
      <c r="AI2820" s="54"/>
      <c r="AJ2820" s="54"/>
      <c r="AK2820" s="54"/>
    </row>
    <row r="2821" spans="7:37" s="1" customFormat="1" ht="13.9" customHeight="1" x14ac:dyDescent="0.2"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  <c r="S2821" s="58"/>
      <c r="T2821" s="58"/>
      <c r="U2821" s="58"/>
      <c r="V2821" s="58"/>
      <c r="W2821" s="58"/>
      <c r="X2821" s="58"/>
      <c r="Y2821" s="58"/>
      <c r="Z2821" s="58"/>
      <c r="AA2821" s="54"/>
      <c r="AB2821" s="54"/>
      <c r="AC2821" s="54"/>
      <c r="AD2821" s="54"/>
      <c r="AE2821" s="54"/>
      <c r="AF2821" s="54"/>
      <c r="AG2821" s="54"/>
      <c r="AH2821" s="54"/>
      <c r="AI2821" s="54"/>
      <c r="AJ2821" s="54"/>
      <c r="AK2821" s="54"/>
    </row>
    <row r="2822" spans="7:37" s="1" customFormat="1" ht="13.9" customHeight="1" x14ac:dyDescent="0.2"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  <c r="S2822" s="58"/>
      <c r="T2822" s="58"/>
      <c r="U2822" s="58"/>
      <c r="V2822" s="58"/>
      <c r="W2822" s="58"/>
      <c r="X2822" s="58"/>
      <c r="Y2822" s="58"/>
      <c r="Z2822" s="58"/>
      <c r="AA2822" s="54"/>
      <c r="AB2822" s="54"/>
      <c r="AC2822" s="54"/>
      <c r="AD2822" s="54"/>
      <c r="AE2822" s="54"/>
      <c r="AF2822" s="54"/>
      <c r="AG2822" s="54"/>
      <c r="AH2822" s="54"/>
      <c r="AI2822" s="54"/>
      <c r="AJ2822" s="54"/>
      <c r="AK2822" s="54"/>
    </row>
    <row r="2823" spans="7:37" s="1" customFormat="1" ht="13.9" customHeight="1" x14ac:dyDescent="0.2"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  <c r="S2823" s="58"/>
      <c r="T2823" s="58"/>
      <c r="U2823" s="58"/>
      <c r="V2823" s="58"/>
      <c r="W2823" s="58"/>
      <c r="X2823" s="58"/>
      <c r="Y2823" s="58"/>
      <c r="Z2823" s="58"/>
      <c r="AA2823" s="54"/>
      <c r="AB2823" s="54"/>
      <c r="AC2823" s="54"/>
      <c r="AD2823" s="54"/>
      <c r="AE2823" s="54"/>
      <c r="AF2823" s="54"/>
      <c r="AG2823" s="54"/>
      <c r="AH2823" s="54"/>
      <c r="AI2823" s="54"/>
      <c r="AJ2823" s="54"/>
      <c r="AK2823" s="54"/>
    </row>
    <row r="2824" spans="7:37" s="1" customFormat="1" ht="13.9" customHeight="1" x14ac:dyDescent="0.2"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  <c r="S2824" s="58"/>
      <c r="T2824" s="58"/>
      <c r="U2824" s="58"/>
      <c r="V2824" s="58"/>
      <c r="W2824" s="58"/>
      <c r="X2824" s="58"/>
      <c r="Y2824" s="58"/>
      <c r="Z2824" s="58"/>
      <c r="AA2824" s="54"/>
      <c r="AB2824" s="54"/>
      <c r="AC2824" s="54"/>
      <c r="AD2824" s="54"/>
      <c r="AE2824" s="54"/>
      <c r="AF2824" s="54"/>
      <c r="AG2824" s="54"/>
      <c r="AH2824" s="54"/>
      <c r="AI2824" s="54"/>
      <c r="AJ2824" s="54"/>
      <c r="AK2824" s="54"/>
    </row>
    <row r="2825" spans="7:37" s="1" customFormat="1" ht="13.9" customHeight="1" x14ac:dyDescent="0.2"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  <c r="S2825" s="58"/>
      <c r="T2825" s="58"/>
      <c r="U2825" s="58"/>
      <c r="V2825" s="58"/>
      <c r="W2825" s="58"/>
      <c r="X2825" s="58"/>
      <c r="Y2825" s="58"/>
      <c r="Z2825" s="58"/>
      <c r="AA2825" s="54"/>
      <c r="AB2825" s="54"/>
      <c r="AC2825" s="54"/>
      <c r="AD2825" s="54"/>
      <c r="AE2825" s="54"/>
      <c r="AF2825" s="54"/>
      <c r="AG2825" s="54"/>
      <c r="AH2825" s="54"/>
      <c r="AI2825" s="54"/>
      <c r="AJ2825" s="54"/>
      <c r="AK2825" s="54"/>
    </row>
    <row r="2826" spans="7:37" s="1" customFormat="1" ht="13.9" customHeight="1" x14ac:dyDescent="0.2"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  <c r="S2826" s="58"/>
      <c r="T2826" s="58"/>
      <c r="U2826" s="58"/>
      <c r="V2826" s="58"/>
      <c r="W2826" s="58"/>
      <c r="X2826" s="58"/>
      <c r="Y2826" s="58"/>
      <c r="Z2826" s="58"/>
      <c r="AA2826" s="54"/>
      <c r="AB2826" s="54"/>
      <c r="AC2826" s="54"/>
      <c r="AD2826" s="54"/>
      <c r="AE2826" s="54"/>
      <c r="AF2826" s="54"/>
      <c r="AG2826" s="54"/>
      <c r="AH2826" s="54"/>
      <c r="AI2826" s="54"/>
      <c r="AJ2826" s="54"/>
      <c r="AK2826" s="54"/>
    </row>
    <row r="2827" spans="7:37" s="1" customFormat="1" ht="13.9" customHeight="1" x14ac:dyDescent="0.2"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  <c r="S2827" s="58"/>
      <c r="T2827" s="58"/>
      <c r="U2827" s="58"/>
      <c r="V2827" s="58"/>
      <c r="W2827" s="58"/>
      <c r="X2827" s="58"/>
      <c r="Y2827" s="58"/>
      <c r="Z2827" s="58"/>
      <c r="AA2827" s="54"/>
      <c r="AB2827" s="54"/>
      <c r="AC2827" s="54"/>
      <c r="AD2827" s="54"/>
      <c r="AE2827" s="54"/>
      <c r="AF2827" s="54"/>
      <c r="AG2827" s="54"/>
      <c r="AH2827" s="54"/>
      <c r="AI2827" s="54"/>
      <c r="AJ2827" s="54"/>
      <c r="AK2827" s="54"/>
    </row>
    <row r="2828" spans="7:37" s="1" customFormat="1" ht="13.9" customHeight="1" x14ac:dyDescent="0.2"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  <c r="S2828" s="58"/>
      <c r="T2828" s="58"/>
      <c r="U2828" s="58"/>
      <c r="V2828" s="58"/>
      <c r="W2828" s="58"/>
      <c r="X2828" s="58"/>
      <c r="Y2828" s="58"/>
      <c r="Z2828" s="58"/>
      <c r="AA2828" s="54"/>
      <c r="AB2828" s="54"/>
      <c r="AC2828" s="54"/>
      <c r="AD2828" s="54"/>
      <c r="AE2828" s="54"/>
      <c r="AF2828" s="54"/>
      <c r="AG2828" s="54"/>
      <c r="AH2828" s="54"/>
      <c r="AI2828" s="54"/>
      <c r="AJ2828" s="54"/>
      <c r="AK2828" s="54"/>
    </row>
    <row r="2829" spans="7:37" s="1" customFormat="1" ht="13.9" customHeight="1" x14ac:dyDescent="0.2"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  <c r="S2829" s="58"/>
      <c r="T2829" s="58"/>
      <c r="U2829" s="58"/>
      <c r="V2829" s="58"/>
      <c r="W2829" s="58"/>
      <c r="X2829" s="58"/>
      <c r="Y2829" s="58"/>
      <c r="Z2829" s="58"/>
      <c r="AA2829" s="54"/>
      <c r="AB2829" s="54"/>
      <c r="AC2829" s="54"/>
      <c r="AD2829" s="54"/>
      <c r="AE2829" s="54"/>
      <c r="AF2829" s="54"/>
      <c r="AG2829" s="54"/>
      <c r="AH2829" s="54"/>
      <c r="AI2829" s="54"/>
      <c r="AJ2829" s="54"/>
      <c r="AK2829" s="54"/>
    </row>
    <row r="2830" spans="7:37" s="1" customFormat="1" ht="13.9" customHeight="1" x14ac:dyDescent="0.2"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  <c r="S2830" s="58"/>
      <c r="T2830" s="58"/>
      <c r="U2830" s="58"/>
      <c r="V2830" s="58"/>
      <c r="W2830" s="58"/>
      <c r="X2830" s="58"/>
      <c r="Y2830" s="58"/>
      <c r="Z2830" s="58"/>
      <c r="AA2830" s="54"/>
      <c r="AB2830" s="54"/>
      <c r="AC2830" s="54"/>
      <c r="AD2830" s="54"/>
      <c r="AE2830" s="54"/>
      <c r="AF2830" s="54"/>
      <c r="AG2830" s="54"/>
      <c r="AH2830" s="54"/>
      <c r="AI2830" s="54"/>
      <c r="AJ2830" s="54"/>
      <c r="AK2830" s="54"/>
    </row>
    <row r="2831" spans="7:37" s="1" customFormat="1" ht="13.9" customHeight="1" x14ac:dyDescent="0.2"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  <c r="S2831" s="58"/>
      <c r="T2831" s="58"/>
      <c r="U2831" s="58"/>
      <c r="V2831" s="58"/>
      <c r="W2831" s="58"/>
      <c r="X2831" s="58"/>
      <c r="Y2831" s="58"/>
      <c r="Z2831" s="58"/>
      <c r="AA2831" s="54"/>
      <c r="AB2831" s="54"/>
      <c r="AC2831" s="54"/>
      <c r="AD2831" s="54"/>
      <c r="AE2831" s="54"/>
      <c r="AF2831" s="54"/>
      <c r="AG2831" s="54"/>
      <c r="AH2831" s="54"/>
      <c r="AI2831" s="54"/>
      <c r="AJ2831" s="54"/>
      <c r="AK2831" s="54"/>
    </row>
    <row r="2832" spans="7:37" s="1" customFormat="1" ht="13.9" customHeight="1" x14ac:dyDescent="0.2"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  <c r="S2832" s="58"/>
      <c r="T2832" s="58"/>
      <c r="U2832" s="58"/>
      <c r="V2832" s="58"/>
      <c r="W2832" s="58"/>
      <c r="X2832" s="58"/>
      <c r="Y2832" s="58"/>
      <c r="Z2832" s="58"/>
      <c r="AA2832" s="54"/>
      <c r="AB2832" s="54"/>
      <c r="AC2832" s="54"/>
      <c r="AD2832" s="54"/>
      <c r="AE2832" s="54"/>
      <c r="AF2832" s="54"/>
      <c r="AG2832" s="54"/>
      <c r="AH2832" s="54"/>
      <c r="AI2832" s="54"/>
      <c r="AJ2832" s="54"/>
      <c r="AK2832" s="54"/>
    </row>
    <row r="2833" spans="7:37" s="1" customFormat="1" ht="13.9" customHeight="1" x14ac:dyDescent="0.2"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  <c r="S2833" s="58"/>
      <c r="T2833" s="58"/>
      <c r="U2833" s="58"/>
      <c r="V2833" s="58"/>
      <c r="W2833" s="58"/>
      <c r="X2833" s="58"/>
      <c r="Y2833" s="58"/>
      <c r="Z2833" s="58"/>
      <c r="AA2833" s="54"/>
      <c r="AB2833" s="54"/>
      <c r="AC2833" s="54"/>
      <c r="AD2833" s="54"/>
      <c r="AE2833" s="54"/>
      <c r="AF2833" s="54"/>
      <c r="AG2833" s="54"/>
      <c r="AH2833" s="54"/>
      <c r="AI2833" s="54"/>
      <c r="AJ2833" s="54"/>
      <c r="AK2833" s="54"/>
    </row>
    <row r="2834" spans="7:37" s="1" customFormat="1" ht="13.9" customHeight="1" x14ac:dyDescent="0.2"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  <c r="S2834" s="58"/>
      <c r="T2834" s="58"/>
      <c r="U2834" s="58"/>
      <c r="V2834" s="58"/>
      <c r="W2834" s="58"/>
      <c r="X2834" s="58"/>
      <c r="Y2834" s="58"/>
      <c r="Z2834" s="58"/>
      <c r="AA2834" s="54"/>
      <c r="AB2834" s="54"/>
      <c r="AC2834" s="54"/>
      <c r="AD2834" s="54"/>
      <c r="AE2834" s="54"/>
      <c r="AF2834" s="54"/>
      <c r="AG2834" s="54"/>
      <c r="AH2834" s="54"/>
      <c r="AI2834" s="54"/>
      <c r="AJ2834" s="54"/>
      <c r="AK2834" s="54"/>
    </row>
    <row r="2835" spans="7:37" s="1" customFormat="1" ht="13.9" customHeight="1" x14ac:dyDescent="0.2"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  <c r="S2835" s="58"/>
      <c r="T2835" s="58"/>
      <c r="U2835" s="58"/>
      <c r="V2835" s="58"/>
      <c r="W2835" s="58"/>
      <c r="X2835" s="58"/>
      <c r="Y2835" s="58"/>
      <c r="Z2835" s="58"/>
      <c r="AA2835" s="54"/>
      <c r="AB2835" s="54"/>
      <c r="AC2835" s="54"/>
      <c r="AD2835" s="54"/>
      <c r="AE2835" s="54"/>
      <c r="AF2835" s="54"/>
      <c r="AG2835" s="54"/>
      <c r="AH2835" s="54"/>
      <c r="AI2835" s="54"/>
      <c r="AJ2835" s="54"/>
      <c r="AK2835" s="54"/>
    </row>
    <row r="2836" spans="7:37" s="1" customFormat="1" ht="13.9" customHeight="1" x14ac:dyDescent="0.2"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  <c r="S2836" s="58"/>
      <c r="T2836" s="58"/>
      <c r="U2836" s="58"/>
      <c r="V2836" s="58"/>
      <c r="W2836" s="58"/>
      <c r="X2836" s="58"/>
      <c r="Y2836" s="58"/>
      <c r="Z2836" s="58"/>
      <c r="AA2836" s="54"/>
      <c r="AB2836" s="54"/>
      <c r="AC2836" s="54"/>
      <c r="AD2836" s="54"/>
      <c r="AE2836" s="54"/>
      <c r="AF2836" s="54"/>
      <c r="AG2836" s="54"/>
      <c r="AH2836" s="54"/>
      <c r="AI2836" s="54"/>
      <c r="AJ2836" s="54"/>
      <c r="AK2836" s="54"/>
    </row>
    <row r="2837" spans="7:37" s="1" customFormat="1" ht="13.9" customHeight="1" x14ac:dyDescent="0.2"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  <c r="S2837" s="58"/>
      <c r="T2837" s="58"/>
      <c r="U2837" s="58"/>
      <c r="V2837" s="58"/>
      <c r="W2837" s="58"/>
      <c r="X2837" s="58"/>
      <c r="Y2837" s="58"/>
      <c r="Z2837" s="58"/>
      <c r="AA2837" s="54"/>
      <c r="AB2837" s="54"/>
      <c r="AC2837" s="54"/>
      <c r="AD2837" s="54"/>
      <c r="AE2837" s="54"/>
      <c r="AF2837" s="54"/>
      <c r="AG2837" s="54"/>
      <c r="AH2837" s="54"/>
      <c r="AI2837" s="54"/>
      <c r="AJ2837" s="54"/>
      <c r="AK2837" s="54"/>
    </row>
    <row r="2838" spans="7:37" s="1" customFormat="1" ht="13.9" customHeight="1" x14ac:dyDescent="0.2"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  <c r="S2838" s="58"/>
      <c r="T2838" s="58"/>
      <c r="U2838" s="58"/>
      <c r="V2838" s="58"/>
      <c r="W2838" s="58"/>
      <c r="X2838" s="58"/>
      <c r="Y2838" s="58"/>
      <c r="Z2838" s="58"/>
      <c r="AA2838" s="54"/>
      <c r="AB2838" s="54"/>
      <c r="AC2838" s="54"/>
      <c r="AD2838" s="54"/>
      <c r="AE2838" s="54"/>
      <c r="AF2838" s="54"/>
      <c r="AG2838" s="54"/>
      <c r="AH2838" s="54"/>
      <c r="AI2838" s="54"/>
      <c r="AJ2838" s="54"/>
      <c r="AK2838" s="54"/>
    </row>
    <row r="2839" spans="7:37" s="1" customFormat="1" ht="13.9" customHeight="1" x14ac:dyDescent="0.2"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  <c r="S2839" s="58"/>
      <c r="T2839" s="58"/>
      <c r="U2839" s="58"/>
      <c r="V2839" s="58"/>
      <c r="W2839" s="58"/>
      <c r="X2839" s="58"/>
      <c r="Y2839" s="58"/>
      <c r="Z2839" s="58"/>
      <c r="AA2839" s="54"/>
      <c r="AB2839" s="54"/>
      <c r="AC2839" s="54"/>
      <c r="AD2839" s="54"/>
      <c r="AE2839" s="54"/>
      <c r="AF2839" s="54"/>
      <c r="AG2839" s="54"/>
      <c r="AH2839" s="54"/>
      <c r="AI2839" s="54"/>
      <c r="AJ2839" s="54"/>
      <c r="AK2839" s="54"/>
    </row>
    <row r="2840" spans="7:37" s="1" customFormat="1" ht="13.9" customHeight="1" x14ac:dyDescent="0.2"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  <c r="S2840" s="58"/>
      <c r="T2840" s="58"/>
      <c r="U2840" s="58"/>
      <c r="V2840" s="58"/>
      <c r="W2840" s="58"/>
      <c r="X2840" s="58"/>
      <c r="Y2840" s="58"/>
      <c r="Z2840" s="58"/>
      <c r="AA2840" s="54"/>
      <c r="AB2840" s="54"/>
      <c r="AC2840" s="54"/>
      <c r="AD2840" s="54"/>
      <c r="AE2840" s="54"/>
      <c r="AF2840" s="54"/>
      <c r="AG2840" s="54"/>
      <c r="AH2840" s="54"/>
      <c r="AI2840" s="54"/>
      <c r="AJ2840" s="54"/>
      <c r="AK2840" s="54"/>
    </row>
    <row r="2841" spans="7:37" s="1" customFormat="1" ht="13.9" customHeight="1" x14ac:dyDescent="0.2"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  <c r="S2841" s="58"/>
      <c r="T2841" s="58"/>
      <c r="U2841" s="58"/>
      <c r="V2841" s="58"/>
      <c r="W2841" s="58"/>
      <c r="X2841" s="58"/>
      <c r="Y2841" s="58"/>
      <c r="Z2841" s="58"/>
      <c r="AA2841" s="54"/>
      <c r="AB2841" s="54"/>
      <c r="AC2841" s="54"/>
      <c r="AD2841" s="54"/>
      <c r="AE2841" s="54"/>
      <c r="AF2841" s="54"/>
      <c r="AG2841" s="54"/>
      <c r="AH2841" s="54"/>
      <c r="AI2841" s="54"/>
      <c r="AJ2841" s="54"/>
      <c r="AK2841" s="54"/>
    </row>
    <row r="2842" spans="7:37" s="1" customFormat="1" ht="13.9" customHeight="1" x14ac:dyDescent="0.2"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  <c r="S2842" s="58"/>
      <c r="T2842" s="58"/>
      <c r="U2842" s="58"/>
      <c r="V2842" s="58"/>
      <c r="W2842" s="58"/>
      <c r="X2842" s="58"/>
      <c r="Y2842" s="58"/>
      <c r="Z2842" s="58"/>
      <c r="AA2842" s="54"/>
      <c r="AB2842" s="54"/>
      <c r="AC2842" s="54"/>
      <c r="AD2842" s="54"/>
      <c r="AE2842" s="54"/>
      <c r="AF2842" s="54"/>
      <c r="AG2842" s="54"/>
      <c r="AH2842" s="54"/>
      <c r="AI2842" s="54"/>
      <c r="AJ2842" s="54"/>
      <c r="AK2842" s="54"/>
    </row>
    <row r="2843" spans="7:37" s="1" customFormat="1" ht="13.9" customHeight="1" x14ac:dyDescent="0.2"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  <c r="S2843" s="58"/>
      <c r="T2843" s="58"/>
      <c r="U2843" s="58"/>
      <c r="V2843" s="58"/>
      <c r="W2843" s="58"/>
      <c r="X2843" s="58"/>
      <c r="Y2843" s="58"/>
      <c r="Z2843" s="58"/>
      <c r="AA2843" s="54"/>
      <c r="AB2843" s="54"/>
      <c r="AC2843" s="54"/>
      <c r="AD2843" s="54"/>
      <c r="AE2843" s="54"/>
      <c r="AF2843" s="54"/>
      <c r="AG2843" s="54"/>
      <c r="AH2843" s="54"/>
      <c r="AI2843" s="54"/>
      <c r="AJ2843" s="54"/>
      <c r="AK2843" s="54"/>
    </row>
    <row r="2844" spans="7:37" s="1" customFormat="1" ht="13.9" customHeight="1" x14ac:dyDescent="0.2"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  <c r="S2844" s="58"/>
      <c r="T2844" s="58"/>
      <c r="U2844" s="58"/>
      <c r="V2844" s="58"/>
      <c r="W2844" s="58"/>
      <c r="X2844" s="58"/>
      <c r="Y2844" s="58"/>
      <c r="Z2844" s="58"/>
      <c r="AA2844" s="54"/>
      <c r="AB2844" s="54"/>
      <c r="AC2844" s="54"/>
      <c r="AD2844" s="54"/>
      <c r="AE2844" s="54"/>
      <c r="AF2844" s="54"/>
      <c r="AG2844" s="54"/>
      <c r="AH2844" s="54"/>
      <c r="AI2844" s="54"/>
      <c r="AJ2844" s="54"/>
      <c r="AK2844" s="54"/>
    </row>
    <row r="2845" spans="7:37" s="1" customFormat="1" ht="13.9" customHeight="1" x14ac:dyDescent="0.2"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  <c r="S2845" s="58"/>
      <c r="T2845" s="58"/>
      <c r="U2845" s="58"/>
      <c r="V2845" s="58"/>
      <c r="W2845" s="58"/>
      <c r="X2845" s="58"/>
      <c r="Y2845" s="58"/>
      <c r="Z2845" s="58"/>
      <c r="AA2845" s="54"/>
      <c r="AB2845" s="54"/>
      <c r="AC2845" s="54"/>
      <c r="AD2845" s="54"/>
      <c r="AE2845" s="54"/>
      <c r="AF2845" s="54"/>
      <c r="AG2845" s="54"/>
      <c r="AH2845" s="54"/>
      <c r="AI2845" s="54"/>
      <c r="AJ2845" s="54"/>
      <c r="AK2845" s="54"/>
    </row>
    <row r="2846" spans="7:37" s="1" customFormat="1" ht="13.9" customHeight="1" x14ac:dyDescent="0.2"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  <c r="S2846" s="58"/>
      <c r="T2846" s="58"/>
      <c r="U2846" s="58"/>
      <c r="V2846" s="58"/>
      <c r="W2846" s="58"/>
      <c r="X2846" s="58"/>
      <c r="Y2846" s="58"/>
      <c r="Z2846" s="58"/>
      <c r="AA2846" s="54"/>
      <c r="AB2846" s="54"/>
      <c r="AC2846" s="54"/>
      <c r="AD2846" s="54"/>
      <c r="AE2846" s="54"/>
      <c r="AF2846" s="54"/>
      <c r="AG2846" s="54"/>
      <c r="AH2846" s="54"/>
      <c r="AI2846" s="54"/>
      <c r="AJ2846" s="54"/>
      <c r="AK2846" s="54"/>
    </row>
    <row r="2847" spans="7:37" s="1" customFormat="1" ht="13.9" customHeight="1" x14ac:dyDescent="0.2"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  <c r="S2847" s="58"/>
      <c r="T2847" s="58"/>
      <c r="U2847" s="58"/>
      <c r="V2847" s="58"/>
      <c r="W2847" s="58"/>
      <c r="X2847" s="58"/>
      <c r="Y2847" s="58"/>
      <c r="Z2847" s="58"/>
      <c r="AA2847" s="54"/>
      <c r="AB2847" s="54"/>
      <c r="AC2847" s="54"/>
      <c r="AD2847" s="54"/>
      <c r="AE2847" s="54"/>
      <c r="AF2847" s="54"/>
      <c r="AG2847" s="54"/>
      <c r="AH2847" s="54"/>
      <c r="AI2847" s="54"/>
      <c r="AJ2847" s="54"/>
      <c r="AK2847" s="54"/>
    </row>
    <row r="2848" spans="7:37" s="1" customFormat="1" ht="13.9" customHeight="1" x14ac:dyDescent="0.2"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  <c r="S2848" s="58"/>
      <c r="T2848" s="58"/>
      <c r="U2848" s="58"/>
      <c r="V2848" s="58"/>
      <c r="W2848" s="58"/>
      <c r="X2848" s="58"/>
      <c r="Y2848" s="58"/>
      <c r="Z2848" s="58"/>
      <c r="AA2848" s="54"/>
      <c r="AB2848" s="54"/>
      <c r="AC2848" s="54"/>
      <c r="AD2848" s="54"/>
      <c r="AE2848" s="54"/>
      <c r="AF2848" s="54"/>
      <c r="AG2848" s="54"/>
      <c r="AH2848" s="54"/>
      <c r="AI2848" s="54"/>
      <c r="AJ2848" s="54"/>
      <c r="AK2848" s="54"/>
    </row>
    <row r="2849" spans="7:37" s="1" customFormat="1" ht="13.9" customHeight="1" x14ac:dyDescent="0.2"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  <c r="S2849" s="58"/>
      <c r="T2849" s="58"/>
      <c r="U2849" s="58"/>
      <c r="V2849" s="58"/>
      <c r="W2849" s="58"/>
      <c r="X2849" s="58"/>
      <c r="Y2849" s="58"/>
      <c r="Z2849" s="58"/>
      <c r="AA2849" s="54"/>
      <c r="AB2849" s="54"/>
      <c r="AC2849" s="54"/>
      <c r="AD2849" s="54"/>
      <c r="AE2849" s="54"/>
      <c r="AF2849" s="54"/>
      <c r="AG2849" s="54"/>
      <c r="AH2849" s="54"/>
      <c r="AI2849" s="54"/>
      <c r="AJ2849" s="54"/>
      <c r="AK2849" s="54"/>
    </row>
    <row r="2850" spans="7:37" s="1" customFormat="1" ht="13.9" customHeight="1" x14ac:dyDescent="0.2"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  <c r="S2850" s="58"/>
      <c r="T2850" s="58"/>
      <c r="U2850" s="58"/>
      <c r="V2850" s="58"/>
      <c r="W2850" s="58"/>
      <c r="X2850" s="58"/>
      <c r="Y2850" s="58"/>
      <c r="Z2850" s="58"/>
      <c r="AA2850" s="54"/>
      <c r="AB2850" s="54"/>
      <c r="AC2850" s="54"/>
      <c r="AD2850" s="54"/>
      <c r="AE2850" s="54"/>
      <c r="AF2850" s="54"/>
      <c r="AG2850" s="54"/>
      <c r="AH2850" s="54"/>
      <c r="AI2850" s="54"/>
      <c r="AJ2850" s="54"/>
      <c r="AK2850" s="54"/>
    </row>
    <row r="2851" spans="7:37" s="1" customFormat="1" ht="13.9" customHeight="1" x14ac:dyDescent="0.2"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  <c r="S2851" s="58"/>
      <c r="T2851" s="58"/>
      <c r="U2851" s="58"/>
      <c r="V2851" s="58"/>
      <c r="W2851" s="58"/>
      <c r="X2851" s="58"/>
      <c r="Y2851" s="58"/>
      <c r="Z2851" s="58"/>
      <c r="AA2851" s="54"/>
      <c r="AB2851" s="54"/>
      <c r="AC2851" s="54"/>
      <c r="AD2851" s="54"/>
      <c r="AE2851" s="54"/>
      <c r="AF2851" s="54"/>
      <c r="AG2851" s="54"/>
      <c r="AH2851" s="54"/>
      <c r="AI2851" s="54"/>
      <c r="AJ2851" s="54"/>
      <c r="AK2851" s="54"/>
    </row>
    <row r="2852" spans="7:37" s="1" customFormat="1" ht="13.9" customHeight="1" x14ac:dyDescent="0.2"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  <c r="S2852" s="58"/>
      <c r="T2852" s="58"/>
      <c r="U2852" s="58"/>
      <c r="V2852" s="58"/>
      <c r="W2852" s="58"/>
      <c r="X2852" s="58"/>
      <c r="Y2852" s="58"/>
      <c r="Z2852" s="58"/>
      <c r="AA2852" s="54"/>
      <c r="AB2852" s="54"/>
      <c r="AC2852" s="54"/>
      <c r="AD2852" s="54"/>
      <c r="AE2852" s="54"/>
      <c r="AF2852" s="54"/>
      <c r="AG2852" s="54"/>
      <c r="AH2852" s="54"/>
      <c r="AI2852" s="54"/>
      <c r="AJ2852" s="54"/>
      <c r="AK2852" s="54"/>
    </row>
    <row r="2853" spans="7:37" s="1" customFormat="1" ht="13.9" customHeight="1" x14ac:dyDescent="0.2"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  <c r="S2853" s="58"/>
      <c r="T2853" s="58"/>
      <c r="U2853" s="58"/>
      <c r="V2853" s="58"/>
      <c r="W2853" s="58"/>
      <c r="X2853" s="58"/>
      <c r="Y2853" s="58"/>
      <c r="Z2853" s="58"/>
      <c r="AA2853" s="54"/>
      <c r="AB2853" s="54"/>
      <c r="AC2853" s="54"/>
      <c r="AD2853" s="54"/>
      <c r="AE2853" s="54"/>
      <c r="AF2853" s="54"/>
      <c r="AG2853" s="54"/>
      <c r="AH2853" s="54"/>
      <c r="AI2853" s="54"/>
      <c r="AJ2853" s="54"/>
      <c r="AK2853" s="54"/>
    </row>
    <row r="2854" spans="7:37" s="1" customFormat="1" ht="13.9" customHeight="1" x14ac:dyDescent="0.2"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  <c r="S2854" s="58"/>
      <c r="T2854" s="58"/>
      <c r="U2854" s="58"/>
      <c r="V2854" s="58"/>
      <c r="W2854" s="58"/>
      <c r="X2854" s="58"/>
      <c r="Y2854" s="58"/>
      <c r="Z2854" s="58"/>
      <c r="AA2854" s="54"/>
      <c r="AB2854" s="54"/>
      <c r="AC2854" s="54"/>
      <c r="AD2854" s="54"/>
      <c r="AE2854" s="54"/>
      <c r="AF2854" s="54"/>
      <c r="AG2854" s="54"/>
      <c r="AH2854" s="54"/>
      <c r="AI2854" s="54"/>
      <c r="AJ2854" s="54"/>
      <c r="AK2854" s="54"/>
    </row>
    <row r="2855" spans="7:37" s="1" customFormat="1" ht="13.9" customHeight="1" x14ac:dyDescent="0.2"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  <c r="S2855" s="58"/>
      <c r="T2855" s="58"/>
      <c r="U2855" s="58"/>
      <c r="V2855" s="58"/>
      <c r="W2855" s="58"/>
      <c r="X2855" s="58"/>
      <c r="Y2855" s="58"/>
      <c r="Z2855" s="58"/>
      <c r="AA2855" s="54"/>
      <c r="AB2855" s="54"/>
      <c r="AC2855" s="54"/>
      <c r="AD2855" s="54"/>
      <c r="AE2855" s="54"/>
      <c r="AF2855" s="54"/>
      <c r="AG2855" s="54"/>
      <c r="AH2855" s="54"/>
      <c r="AI2855" s="54"/>
      <c r="AJ2855" s="54"/>
      <c r="AK2855" s="54"/>
    </row>
    <row r="2856" spans="7:37" s="1" customFormat="1" ht="13.9" customHeight="1" x14ac:dyDescent="0.2"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  <c r="S2856" s="58"/>
      <c r="T2856" s="58"/>
      <c r="U2856" s="58"/>
      <c r="V2856" s="58"/>
      <c r="W2856" s="58"/>
      <c r="X2856" s="58"/>
      <c r="Y2856" s="58"/>
      <c r="Z2856" s="58"/>
      <c r="AA2856" s="54"/>
      <c r="AB2856" s="54"/>
      <c r="AC2856" s="54"/>
      <c r="AD2856" s="54"/>
      <c r="AE2856" s="54"/>
      <c r="AF2856" s="54"/>
      <c r="AG2856" s="54"/>
      <c r="AH2856" s="54"/>
      <c r="AI2856" s="54"/>
      <c r="AJ2856" s="54"/>
      <c r="AK2856" s="54"/>
    </row>
    <row r="2857" spans="7:37" s="1" customFormat="1" ht="13.9" customHeight="1" x14ac:dyDescent="0.2"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  <c r="S2857" s="58"/>
      <c r="T2857" s="58"/>
      <c r="U2857" s="58"/>
      <c r="V2857" s="58"/>
      <c r="W2857" s="58"/>
      <c r="X2857" s="58"/>
      <c r="Y2857" s="58"/>
      <c r="Z2857" s="58"/>
      <c r="AA2857" s="54"/>
      <c r="AB2857" s="54"/>
      <c r="AC2857" s="54"/>
      <c r="AD2857" s="54"/>
      <c r="AE2857" s="54"/>
      <c r="AF2857" s="54"/>
      <c r="AG2857" s="54"/>
      <c r="AH2857" s="54"/>
      <c r="AI2857" s="54"/>
      <c r="AJ2857" s="54"/>
      <c r="AK2857" s="54"/>
    </row>
    <row r="2858" spans="7:37" s="1" customFormat="1" ht="13.9" customHeight="1" x14ac:dyDescent="0.2"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  <c r="S2858" s="58"/>
      <c r="T2858" s="58"/>
      <c r="U2858" s="58"/>
      <c r="V2858" s="58"/>
      <c r="W2858" s="58"/>
      <c r="X2858" s="58"/>
      <c r="Y2858" s="58"/>
      <c r="Z2858" s="58"/>
      <c r="AA2858" s="54"/>
      <c r="AB2858" s="54"/>
      <c r="AC2858" s="54"/>
      <c r="AD2858" s="54"/>
      <c r="AE2858" s="54"/>
      <c r="AF2858" s="54"/>
      <c r="AG2858" s="54"/>
      <c r="AH2858" s="54"/>
      <c r="AI2858" s="54"/>
      <c r="AJ2858" s="54"/>
      <c r="AK2858" s="54"/>
    </row>
    <row r="2859" spans="7:37" s="1" customFormat="1" ht="13.9" customHeight="1" x14ac:dyDescent="0.2"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  <c r="S2859" s="58"/>
      <c r="T2859" s="58"/>
      <c r="U2859" s="58"/>
      <c r="V2859" s="58"/>
      <c r="W2859" s="58"/>
      <c r="X2859" s="58"/>
      <c r="Y2859" s="58"/>
      <c r="Z2859" s="58"/>
      <c r="AA2859" s="54"/>
      <c r="AB2859" s="54"/>
      <c r="AC2859" s="54"/>
      <c r="AD2859" s="54"/>
      <c r="AE2859" s="54"/>
      <c r="AF2859" s="54"/>
      <c r="AG2859" s="54"/>
      <c r="AH2859" s="54"/>
      <c r="AI2859" s="54"/>
      <c r="AJ2859" s="54"/>
      <c r="AK2859" s="54"/>
    </row>
    <row r="2860" spans="7:37" s="1" customFormat="1" ht="13.9" customHeight="1" x14ac:dyDescent="0.2"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  <c r="S2860" s="58"/>
      <c r="T2860" s="58"/>
      <c r="U2860" s="58"/>
      <c r="V2860" s="58"/>
      <c r="W2860" s="58"/>
      <c r="X2860" s="58"/>
      <c r="Y2860" s="58"/>
      <c r="Z2860" s="58"/>
      <c r="AA2860" s="54"/>
      <c r="AB2860" s="54"/>
      <c r="AC2860" s="54"/>
      <c r="AD2860" s="54"/>
      <c r="AE2860" s="54"/>
      <c r="AF2860" s="54"/>
      <c r="AG2860" s="54"/>
      <c r="AH2860" s="54"/>
      <c r="AI2860" s="54"/>
      <c r="AJ2860" s="54"/>
      <c r="AK2860" s="54"/>
    </row>
    <row r="2861" spans="7:37" s="1" customFormat="1" ht="13.9" customHeight="1" x14ac:dyDescent="0.2"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  <c r="S2861" s="58"/>
      <c r="T2861" s="58"/>
      <c r="U2861" s="58"/>
      <c r="V2861" s="58"/>
      <c r="W2861" s="58"/>
      <c r="X2861" s="58"/>
      <c r="Y2861" s="58"/>
      <c r="Z2861" s="58"/>
      <c r="AA2861" s="54"/>
      <c r="AB2861" s="54"/>
      <c r="AC2861" s="54"/>
      <c r="AD2861" s="54"/>
      <c r="AE2861" s="54"/>
      <c r="AF2861" s="54"/>
      <c r="AG2861" s="54"/>
      <c r="AH2861" s="54"/>
      <c r="AI2861" s="54"/>
      <c r="AJ2861" s="54"/>
      <c r="AK2861" s="54"/>
    </row>
    <row r="2862" spans="7:37" s="1" customFormat="1" ht="13.9" customHeight="1" x14ac:dyDescent="0.2"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  <c r="S2862" s="58"/>
      <c r="T2862" s="58"/>
      <c r="U2862" s="58"/>
      <c r="V2862" s="58"/>
      <c r="W2862" s="58"/>
      <c r="X2862" s="58"/>
      <c r="Y2862" s="58"/>
      <c r="Z2862" s="58"/>
      <c r="AA2862" s="54"/>
      <c r="AB2862" s="54"/>
      <c r="AC2862" s="54"/>
      <c r="AD2862" s="54"/>
      <c r="AE2862" s="54"/>
      <c r="AF2862" s="54"/>
      <c r="AG2862" s="54"/>
      <c r="AH2862" s="54"/>
      <c r="AI2862" s="54"/>
      <c r="AJ2862" s="54"/>
      <c r="AK2862" s="54"/>
    </row>
    <row r="2863" spans="7:37" s="1" customFormat="1" ht="13.9" customHeight="1" x14ac:dyDescent="0.2"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  <c r="S2863" s="58"/>
      <c r="T2863" s="58"/>
      <c r="U2863" s="58"/>
      <c r="V2863" s="58"/>
      <c r="W2863" s="58"/>
      <c r="X2863" s="58"/>
      <c r="Y2863" s="58"/>
      <c r="Z2863" s="58"/>
      <c r="AA2863" s="54"/>
      <c r="AB2863" s="54"/>
      <c r="AC2863" s="54"/>
      <c r="AD2863" s="54"/>
      <c r="AE2863" s="54"/>
      <c r="AF2863" s="54"/>
      <c r="AG2863" s="54"/>
      <c r="AH2863" s="54"/>
      <c r="AI2863" s="54"/>
      <c r="AJ2863" s="54"/>
      <c r="AK2863" s="54"/>
    </row>
    <row r="2864" spans="7:37" s="1" customFormat="1" ht="13.9" customHeight="1" x14ac:dyDescent="0.2"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  <c r="S2864" s="58"/>
      <c r="T2864" s="58"/>
      <c r="U2864" s="58"/>
      <c r="V2864" s="58"/>
      <c r="W2864" s="58"/>
      <c r="X2864" s="58"/>
      <c r="Y2864" s="58"/>
      <c r="Z2864" s="58"/>
      <c r="AA2864" s="54"/>
      <c r="AB2864" s="54"/>
      <c r="AC2864" s="54"/>
      <c r="AD2864" s="54"/>
      <c r="AE2864" s="54"/>
      <c r="AF2864" s="54"/>
      <c r="AG2864" s="54"/>
      <c r="AH2864" s="54"/>
      <c r="AI2864" s="54"/>
      <c r="AJ2864" s="54"/>
      <c r="AK2864" s="54"/>
    </row>
    <row r="2865" spans="7:37" s="1" customFormat="1" ht="13.9" customHeight="1" x14ac:dyDescent="0.2"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  <c r="S2865" s="58"/>
      <c r="T2865" s="58"/>
      <c r="U2865" s="58"/>
      <c r="V2865" s="58"/>
      <c r="W2865" s="58"/>
      <c r="X2865" s="58"/>
      <c r="Y2865" s="58"/>
      <c r="Z2865" s="58"/>
      <c r="AA2865" s="54"/>
      <c r="AB2865" s="54"/>
      <c r="AC2865" s="54"/>
      <c r="AD2865" s="54"/>
      <c r="AE2865" s="54"/>
      <c r="AF2865" s="54"/>
      <c r="AG2865" s="54"/>
      <c r="AH2865" s="54"/>
      <c r="AI2865" s="54"/>
      <c r="AJ2865" s="54"/>
      <c r="AK2865" s="54"/>
    </row>
    <row r="2866" spans="7:37" s="1" customFormat="1" ht="13.9" customHeight="1" x14ac:dyDescent="0.2"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  <c r="S2866" s="58"/>
      <c r="T2866" s="58"/>
      <c r="U2866" s="58"/>
      <c r="V2866" s="58"/>
      <c r="W2866" s="58"/>
      <c r="X2866" s="58"/>
      <c r="Y2866" s="58"/>
      <c r="Z2866" s="58"/>
      <c r="AA2866" s="54"/>
      <c r="AB2866" s="54"/>
      <c r="AC2866" s="54"/>
      <c r="AD2866" s="54"/>
      <c r="AE2866" s="54"/>
      <c r="AF2866" s="54"/>
      <c r="AG2866" s="54"/>
      <c r="AH2866" s="54"/>
      <c r="AI2866" s="54"/>
      <c r="AJ2866" s="54"/>
      <c r="AK2866" s="54"/>
    </row>
    <row r="2867" spans="7:37" s="1" customFormat="1" ht="13.9" customHeight="1" x14ac:dyDescent="0.2"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  <c r="S2867" s="58"/>
      <c r="T2867" s="58"/>
      <c r="U2867" s="58"/>
      <c r="V2867" s="58"/>
      <c r="W2867" s="58"/>
      <c r="X2867" s="58"/>
      <c r="Y2867" s="58"/>
      <c r="Z2867" s="58"/>
      <c r="AA2867" s="54"/>
      <c r="AB2867" s="54"/>
      <c r="AC2867" s="54"/>
      <c r="AD2867" s="54"/>
      <c r="AE2867" s="54"/>
      <c r="AF2867" s="54"/>
      <c r="AG2867" s="54"/>
      <c r="AH2867" s="54"/>
      <c r="AI2867" s="54"/>
      <c r="AJ2867" s="54"/>
      <c r="AK2867" s="54"/>
    </row>
    <row r="2868" spans="7:37" s="1" customFormat="1" ht="13.9" customHeight="1" x14ac:dyDescent="0.2"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  <c r="S2868" s="58"/>
      <c r="T2868" s="58"/>
      <c r="U2868" s="58"/>
      <c r="V2868" s="58"/>
      <c r="W2868" s="58"/>
      <c r="X2868" s="58"/>
      <c r="Y2868" s="58"/>
      <c r="Z2868" s="58"/>
      <c r="AA2868" s="54"/>
      <c r="AB2868" s="54"/>
      <c r="AC2868" s="54"/>
      <c r="AD2868" s="54"/>
      <c r="AE2868" s="54"/>
      <c r="AF2868" s="54"/>
      <c r="AG2868" s="54"/>
      <c r="AH2868" s="54"/>
      <c r="AI2868" s="54"/>
      <c r="AJ2868" s="54"/>
      <c r="AK2868" s="54"/>
    </row>
    <row r="2869" spans="7:37" s="1" customFormat="1" ht="13.9" customHeight="1" x14ac:dyDescent="0.2"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  <c r="S2869" s="58"/>
      <c r="T2869" s="58"/>
      <c r="U2869" s="58"/>
      <c r="V2869" s="58"/>
      <c r="W2869" s="58"/>
      <c r="X2869" s="58"/>
      <c r="Y2869" s="58"/>
      <c r="Z2869" s="58"/>
      <c r="AA2869" s="54"/>
      <c r="AB2869" s="54"/>
      <c r="AC2869" s="54"/>
      <c r="AD2869" s="54"/>
      <c r="AE2869" s="54"/>
      <c r="AF2869" s="54"/>
      <c r="AG2869" s="54"/>
      <c r="AH2869" s="54"/>
      <c r="AI2869" s="54"/>
      <c r="AJ2869" s="54"/>
      <c r="AK2869" s="54"/>
    </row>
    <row r="2870" spans="7:37" s="1" customFormat="1" ht="13.9" customHeight="1" x14ac:dyDescent="0.2"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  <c r="S2870" s="58"/>
      <c r="T2870" s="58"/>
      <c r="U2870" s="58"/>
      <c r="V2870" s="58"/>
      <c r="W2870" s="58"/>
      <c r="X2870" s="58"/>
      <c r="Y2870" s="58"/>
      <c r="Z2870" s="58"/>
      <c r="AA2870" s="54"/>
      <c r="AB2870" s="54"/>
      <c r="AC2870" s="54"/>
      <c r="AD2870" s="54"/>
      <c r="AE2870" s="54"/>
      <c r="AF2870" s="54"/>
      <c r="AG2870" s="54"/>
      <c r="AH2870" s="54"/>
      <c r="AI2870" s="54"/>
      <c r="AJ2870" s="54"/>
      <c r="AK2870" s="54"/>
    </row>
    <row r="2871" spans="7:37" s="1" customFormat="1" ht="13.9" customHeight="1" x14ac:dyDescent="0.2"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  <c r="S2871" s="58"/>
      <c r="T2871" s="58"/>
      <c r="U2871" s="58"/>
      <c r="V2871" s="58"/>
      <c r="W2871" s="58"/>
      <c r="X2871" s="58"/>
      <c r="Y2871" s="58"/>
      <c r="Z2871" s="58"/>
      <c r="AA2871" s="54"/>
      <c r="AB2871" s="54"/>
      <c r="AC2871" s="54"/>
      <c r="AD2871" s="54"/>
      <c r="AE2871" s="54"/>
      <c r="AF2871" s="54"/>
      <c r="AG2871" s="54"/>
      <c r="AH2871" s="54"/>
      <c r="AI2871" s="54"/>
      <c r="AJ2871" s="54"/>
      <c r="AK2871" s="54"/>
    </row>
    <row r="2872" spans="7:37" s="1" customFormat="1" ht="13.9" customHeight="1" x14ac:dyDescent="0.2"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  <c r="S2872" s="58"/>
      <c r="T2872" s="58"/>
      <c r="U2872" s="58"/>
      <c r="V2872" s="58"/>
      <c r="W2872" s="58"/>
      <c r="X2872" s="58"/>
      <c r="Y2872" s="58"/>
      <c r="Z2872" s="58"/>
      <c r="AA2872" s="54"/>
      <c r="AB2872" s="54"/>
      <c r="AC2872" s="54"/>
      <c r="AD2872" s="54"/>
      <c r="AE2872" s="54"/>
      <c r="AF2872" s="54"/>
      <c r="AG2872" s="54"/>
      <c r="AH2872" s="54"/>
      <c r="AI2872" s="54"/>
      <c r="AJ2872" s="54"/>
      <c r="AK2872" s="54"/>
    </row>
    <row r="2873" spans="7:37" s="1" customFormat="1" ht="13.9" customHeight="1" x14ac:dyDescent="0.2"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  <c r="S2873" s="58"/>
      <c r="T2873" s="58"/>
      <c r="U2873" s="58"/>
      <c r="V2873" s="58"/>
      <c r="W2873" s="58"/>
      <c r="X2873" s="58"/>
      <c r="Y2873" s="58"/>
      <c r="Z2873" s="58"/>
      <c r="AA2873" s="54"/>
      <c r="AB2873" s="54"/>
      <c r="AC2873" s="54"/>
      <c r="AD2873" s="54"/>
      <c r="AE2873" s="54"/>
      <c r="AF2873" s="54"/>
      <c r="AG2873" s="54"/>
      <c r="AH2873" s="54"/>
      <c r="AI2873" s="54"/>
      <c r="AJ2873" s="54"/>
      <c r="AK2873" s="54"/>
    </row>
    <row r="2874" spans="7:37" s="1" customFormat="1" ht="13.9" customHeight="1" x14ac:dyDescent="0.2"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  <c r="S2874" s="58"/>
      <c r="T2874" s="58"/>
      <c r="U2874" s="58"/>
      <c r="V2874" s="58"/>
      <c r="W2874" s="58"/>
      <c r="X2874" s="58"/>
      <c r="Y2874" s="58"/>
      <c r="Z2874" s="58"/>
      <c r="AA2874" s="54"/>
      <c r="AB2874" s="54"/>
      <c r="AC2874" s="54"/>
      <c r="AD2874" s="54"/>
      <c r="AE2874" s="54"/>
      <c r="AF2874" s="54"/>
      <c r="AG2874" s="54"/>
      <c r="AH2874" s="54"/>
      <c r="AI2874" s="54"/>
      <c r="AJ2874" s="54"/>
      <c r="AK2874" s="54"/>
    </row>
    <row r="2875" spans="7:37" s="1" customFormat="1" ht="13.9" customHeight="1" x14ac:dyDescent="0.2"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  <c r="S2875" s="58"/>
      <c r="T2875" s="58"/>
      <c r="U2875" s="58"/>
      <c r="V2875" s="58"/>
      <c r="W2875" s="58"/>
      <c r="X2875" s="58"/>
      <c r="Y2875" s="58"/>
      <c r="Z2875" s="58"/>
      <c r="AA2875" s="54"/>
      <c r="AB2875" s="54"/>
      <c r="AC2875" s="54"/>
      <c r="AD2875" s="54"/>
      <c r="AE2875" s="54"/>
      <c r="AF2875" s="54"/>
      <c r="AG2875" s="54"/>
      <c r="AH2875" s="54"/>
      <c r="AI2875" s="54"/>
      <c r="AJ2875" s="54"/>
      <c r="AK2875" s="54"/>
    </row>
    <row r="2876" spans="7:37" s="1" customFormat="1" ht="13.9" customHeight="1" x14ac:dyDescent="0.2"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  <c r="S2876" s="58"/>
      <c r="T2876" s="58"/>
      <c r="U2876" s="58"/>
      <c r="V2876" s="58"/>
      <c r="W2876" s="58"/>
      <c r="X2876" s="58"/>
      <c r="Y2876" s="58"/>
      <c r="Z2876" s="58"/>
      <c r="AA2876" s="54"/>
      <c r="AB2876" s="54"/>
      <c r="AC2876" s="54"/>
      <c r="AD2876" s="54"/>
      <c r="AE2876" s="54"/>
      <c r="AF2876" s="54"/>
      <c r="AG2876" s="54"/>
      <c r="AH2876" s="54"/>
      <c r="AI2876" s="54"/>
      <c r="AJ2876" s="54"/>
      <c r="AK2876" s="54"/>
    </row>
    <row r="2877" spans="7:37" s="1" customFormat="1" ht="13.9" customHeight="1" x14ac:dyDescent="0.2"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  <c r="S2877" s="58"/>
      <c r="T2877" s="58"/>
      <c r="U2877" s="58"/>
      <c r="V2877" s="58"/>
      <c r="W2877" s="58"/>
      <c r="X2877" s="58"/>
      <c r="Y2877" s="58"/>
      <c r="Z2877" s="58"/>
      <c r="AA2877" s="54"/>
      <c r="AB2877" s="54"/>
      <c r="AC2877" s="54"/>
      <c r="AD2877" s="54"/>
      <c r="AE2877" s="54"/>
      <c r="AF2877" s="54"/>
      <c r="AG2877" s="54"/>
      <c r="AH2877" s="54"/>
      <c r="AI2877" s="54"/>
      <c r="AJ2877" s="54"/>
      <c r="AK2877" s="54"/>
    </row>
    <row r="2878" spans="7:37" s="1" customFormat="1" ht="13.9" customHeight="1" x14ac:dyDescent="0.2"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  <c r="S2878" s="58"/>
      <c r="T2878" s="58"/>
      <c r="U2878" s="58"/>
      <c r="V2878" s="58"/>
      <c r="W2878" s="58"/>
      <c r="X2878" s="58"/>
      <c r="Y2878" s="58"/>
      <c r="Z2878" s="58"/>
      <c r="AA2878" s="54"/>
      <c r="AB2878" s="54"/>
      <c r="AC2878" s="54"/>
      <c r="AD2878" s="54"/>
      <c r="AE2878" s="54"/>
      <c r="AF2878" s="54"/>
      <c r="AG2878" s="54"/>
      <c r="AH2878" s="54"/>
      <c r="AI2878" s="54"/>
      <c r="AJ2878" s="54"/>
      <c r="AK2878" s="54"/>
    </row>
    <row r="2879" spans="7:37" s="1" customFormat="1" ht="13.9" customHeight="1" x14ac:dyDescent="0.2"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  <c r="S2879" s="58"/>
      <c r="T2879" s="58"/>
      <c r="U2879" s="58"/>
      <c r="V2879" s="58"/>
      <c r="W2879" s="58"/>
      <c r="X2879" s="58"/>
      <c r="Y2879" s="58"/>
      <c r="Z2879" s="58"/>
      <c r="AA2879" s="54"/>
      <c r="AB2879" s="54"/>
      <c r="AC2879" s="54"/>
      <c r="AD2879" s="54"/>
      <c r="AE2879" s="54"/>
      <c r="AF2879" s="54"/>
      <c r="AG2879" s="54"/>
      <c r="AH2879" s="54"/>
      <c r="AI2879" s="54"/>
      <c r="AJ2879" s="54"/>
      <c r="AK2879" s="54"/>
    </row>
    <row r="2880" spans="7:37" s="1" customFormat="1" ht="13.9" customHeight="1" x14ac:dyDescent="0.2"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  <c r="S2880" s="58"/>
      <c r="T2880" s="58"/>
      <c r="U2880" s="58"/>
      <c r="V2880" s="58"/>
      <c r="W2880" s="58"/>
      <c r="X2880" s="58"/>
      <c r="Y2880" s="58"/>
      <c r="Z2880" s="58"/>
      <c r="AA2880" s="54"/>
      <c r="AB2880" s="54"/>
      <c r="AC2880" s="54"/>
      <c r="AD2880" s="54"/>
      <c r="AE2880" s="54"/>
      <c r="AF2880" s="54"/>
      <c r="AG2880" s="54"/>
      <c r="AH2880" s="54"/>
      <c r="AI2880" s="54"/>
      <c r="AJ2880" s="54"/>
      <c r="AK2880" s="54"/>
    </row>
    <row r="2881" spans="7:37" s="1" customFormat="1" ht="13.9" customHeight="1" x14ac:dyDescent="0.2"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  <c r="S2881" s="58"/>
      <c r="T2881" s="58"/>
      <c r="U2881" s="58"/>
      <c r="V2881" s="58"/>
      <c r="W2881" s="58"/>
      <c r="X2881" s="58"/>
      <c r="Y2881" s="58"/>
      <c r="Z2881" s="58"/>
      <c r="AA2881" s="54"/>
      <c r="AB2881" s="54"/>
      <c r="AC2881" s="54"/>
      <c r="AD2881" s="54"/>
      <c r="AE2881" s="54"/>
      <c r="AF2881" s="54"/>
      <c r="AG2881" s="54"/>
      <c r="AH2881" s="54"/>
      <c r="AI2881" s="54"/>
      <c r="AJ2881" s="54"/>
      <c r="AK2881" s="54"/>
    </row>
    <row r="2882" spans="7:37" s="1" customFormat="1" ht="13.9" customHeight="1" x14ac:dyDescent="0.2"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  <c r="S2882" s="58"/>
      <c r="T2882" s="58"/>
      <c r="U2882" s="58"/>
      <c r="V2882" s="58"/>
      <c r="W2882" s="58"/>
      <c r="X2882" s="58"/>
      <c r="Y2882" s="58"/>
      <c r="Z2882" s="58"/>
      <c r="AA2882" s="54"/>
      <c r="AB2882" s="54"/>
      <c r="AC2882" s="54"/>
      <c r="AD2882" s="54"/>
      <c r="AE2882" s="54"/>
      <c r="AF2882" s="54"/>
      <c r="AG2882" s="54"/>
      <c r="AH2882" s="54"/>
      <c r="AI2882" s="54"/>
      <c r="AJ2882" s="54"/>
      <c r="AK2882" s="54"/>
    </row>
    <row r="2883" spans="7:37" s="1" customFormat="1" ht="13.9" customHeight="1" x14ac:dyDescent="0.2"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  <c r="S2883" s="58"/>
      <c r="T2883" s="58"/>
      <c r="U2883" s="58"/>
      <c r="V2883" s="58"/>
      <c r="W2883" s="58"/>
      <c r="X2883" s="58"/>
      <c r="Y2883" s="58"/>
      <c r="Z2883" s="58"/>
      <c r="AA2883" s="54"/>
      <c r="AB2883" s="54"/>
      <c r="AC2883" s="54"/>
      <c r="AD2883" s="54"/>
      <c r="AE2883" s="54"/>
      <c r="AF2883" s="54"/>
      <c r="AG2883" s="54"/>
      <c r="AH2883" s="54"/>
      <c r="AI2883" s="54"/>
      <c r="AJ2883" s="54"/>
      <c r="AK2883" s="54"/>
    </row>
    <row r="2884" spans="7:37" s="1" customFormat="1" ht="13.9" customHeight="1" x14ac:dyDescent="0.2"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  <c r="S2884" s="58"/>
      <c r="T2884" s="58"/>
      <c r="U2884" s="58"/>
      <c r="V2884" s="58"/>
      <c r="W2884" s="58"/>
      <c r="X2884" s="58"/>
      <c r="Y2884" s="58"/>
      <c r="Z2884" s="58"/>
      <c r="AA2884" s="54"/>
      <c r="AB2884" s="54"/>
      <c r="AC2884" s="54"/>
      <c r="AD2884" s="54"/>
      <c r="AE2884" s="54"/>
      <c r="AF2884" s="54"/>
      <c r="AG2884" s="54"/>
      <c r="AH2884" s="54"/>
      <c r="AI2884" s="54"/>
      <c r="AJ2884" s="54"/>
      <c r="AK2884" s="54"/>
    </row>
    <row r="2885" spans="7:37" s="1" customFormat="1" ht="13.9" customHeight="1" x14ac:dyDescent="0.2"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  <c r="S2885" s="58"/>
      <c r="T2885" s="58"/>
      <c r="U2885" s="58"/>
      <c r="V2885" s="58"/>
      <c r="W2885" s="58"/>
      <c r="X2885" s="58"/>
      <c r="Y2885" s="58"/>
      <c r="Z2885" s="58"/>
      <c r="AA2885" s="54"/>
      <c r="AB2885" s="54"/>
      <c r="AC2885" s="54"/>
      <c r="AD2885" s="54"/>
      <c r="AE2885" s="54"/>
      <c r="AF2885" s="54"/>
      <c r="AG2885" s="54"/>
      <c r="AH2885" s="54"/>
      <c r="AI2885" s="54"/>
      <c r="AJ2885" s="54"/>
      <c r="AK2885" s="54"/>
    </row>
    <row r="2886" spans="7:37" s="1" customFormat="1" ht="13.9" customHeight="1" x14ac:dyDescent="0.2"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  <c r="S2886" s="58"/>
      <c r="T2886" s="58"/>
      <c r="U2886" s="58"/>
      <c r="V2886" s="58"/>
      <c r="W2886" s="58"/>
      <c r="X2886" s="58"/>
      <c r="Y2886" s="58"/>
      <c r="Z2886" s="58"/>
      <c r="AA2886" s="54"/>
      <c r="AB2886" s="54"/>
      <c r="AC2886" s="54"/>
      <c r="AD2886" s="54"/>
      <c r="AE2886" s="54"/>
      <c r="AF2886" s="54"/>
      <c r="AG2886" s="54"/>
      <c r="AH2886" s="54"/>
      <c r="AI2886" s="54"/>
      <c r="AJ2886" s="54"/>
      <c r="AK2886" s="54"/>
    </row>
    <row r="2887" spans="7:37" s="1" customFormat="1" ht="13.9" customHeight="1" x14ac:dyDescent="0.2"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  <c r="S2887" s="58"/>
      <c r="T2887" s="58"/>
      <c r="U2887" s="58"/>
      <c r="V2887" s="58"/>
      <c r="W2887" s="58"/>
      <c r="X2887" s="58"/>
      <c r="Y2887" s="58"/>
      <c r="Z2887" s="58"/>
      <c r="AA2887" s="54"/>
      <c r="AB2887" s="54"/>
      <c r="AC2887" s="54"/>
      <c r="AD2887" s="54"/>
      <c r="AE2887" s="54"/>
      <c r="AF2887" s="54"/>
      <c r="AG2887" s="54"/>
      <c r="AH2887" s="54"/>
      <c r="AI2887" s="54"/>
      <c r="AJ2887" s="54"/>
      <c r="AK2887" s="54"/>
    </row>
    <row r="2888" spans="7:37" s="1" customFormat="1" ht="13.9" customHeight="1" x14ac:dyDescent="0.2"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  <c r="S2888" s="58"/>
      <c r="T2888" s="58"/>
      <c r="U2888" s="58"/>
      <c r="V2888" s="58"/>
      <c r="W2888" s="58"/>
      <c r="X2888" s="58"/>
      <c r="Y2888" s="58"/>
      <c r="Z2888" s="58"/>
      <c r="AA2888" s="54"/>
      <c r="AB2888" s="54"/>
      <c r="AC2888" s="54"/>
      <c r="AD2888" s="54"/>
      <c r="AE2888" s="54"/>
      <c r="AF2888" s="54"/>
      <c r="AG2888" s="54"/>
      <c r="AH2888" s="54"/>
      <c r="AI2888" s="54"/>
      <c r="AJ2888" s="54"/>
      <c r="AK2888" s="54"/>
    </row>
    <row r="2889" spans="7:37" s="1" customFormat="1" ht="13.9" customHeight="1" x14ac:dyDescent="0.2"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  <c r="S2889" s="58"/>
      <c r="T2889" s="58"/>
      <c r="U2889" s="58"/>
      <c r="V2889" s="58"/>
      <c r="W2889" s="58"/>
      <c r="X2889" s="58"/>
      <c r="Y2889" s="58"/>
      <c r="Z2889" s="58"/>
      <c r="AA2889" s="54"/>
      <c r="AB2889" s="54"/>
      <c r="AC2889" s="54"/>
      <c r="AD2889" s="54"/>
      <c r="AE2889" s="54"/>
      <c r="AF2889" s="54"/>
      <c r="AG2889" s="54"/>
      <c r="AH2889" s="54"/>
      <c r="AI2889" s="54"/>
      <c r="AJ2889" s="54"/>
      <c r="AK2889" s="54"/>
    </row>
    <row r="2890" spans="7:37" s="1" customFormat="1" ht="13.9" customHeight="1" x14ac:dyDescent="0.2"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  <c r="S2890" s="58"/>
      <c r="T2890" s="58"/>
      <c r="U2890" s="58"/>
      <c r="V2890" s="58"/>
      <c r="W2890" s="58"/>
      <c r="X2890" s="58"/>
      <c r="Y2890" s="58"/>
      <c r="Z2890" s="58"/>
      <c r="AA2890" s="54"/>
      <c r="AB2890" s="54"/>
      <c r="AC2890" s="54"/>
      <c r="AD2890" s="54"/>
      <c r="AE2890" s="54"/>
      <c r="AF2890" s="54"/>
      <c r="AG2890" s="54"/>
      <c r="AH2890" s="54"/>
      <c r="AI2890" s="54"/>
      <c r="AJ2890" s="54"/>
      <c r="AK2890" s="54"/>
    </row>
    <row r="2891" spans="7:37" s="1" customFormat="1" ht="13.9" customHeight="1" x14ac:dyDescent="0.2"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  <c r="S2891" s="58"/>
      <c r="T2891" s="58"/>
      <c r="U2891" s="58"/>
      <c r="V2891" s="58"/>
      <c r="W2891" s="58"/>
      <c r="X2891" s="58"/>
      <c r="Y2891" s="58"/>
      <c r="Z2891" s="58"/>
      <c r="AA2891" s="54"/>
      <c r="AB2891" s="54"/>
      <c r="AC2891" s="54"/>
      <c r="AD2891" s="54"/>
      <c r="AE2891" s="54"/>
      <c r="AF2891" s="54"/>
      <c r="AG2891" s="54"/>
      <c r="AH2891" s="54"/>
      <c r="AI2891" s="54"/>
      <c r="AJ2891" s="54"/>
      <c r="AK2891" s="54"/>
    </row>
    <row r="2892" spans="7:37" s="1" customFormat="1" ht="13.9" customHeight="1" x14ac:dyDescent="0.2"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  <c r="S2892" s="58"/>
      <c r="T2892" s="58"/>
      <c r="U2892" s="58"/>
      <c r="V2892" s="58"/>
      <c r="W2892" s="58"/>
      <c r="X2892" s="58"/>
      <c r="Y2892" s="58"/>
      <c r="Z2892" s="58"/>
      <c r="AA2892" s="54"/>
      <c r="AB2892" s="54"/>
      <c r="AC2892" s="54"/>
      <c r="AD2892" s="54"/>
      <c r="AE2892" s="54"/>
      <c r="AF2892" s="54"/>
      <c r="AG2892" s="54"/>
      <c r="AH2892" s="54"/>
      <c r="AI2892" s="54"/>
      <c r="AJ2892" s="54"/>
      <c r="AK2892" s="54"/>
    </row>
    <row r="2893" spans="7:37" s="1" customFormat="1" ht="13.9" customHeight="1" x14ac:dyDescent="0.2"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  <c r="S2893" s="58"/>
      <c r="T2893" s="58"/>
      <c r="U2893" s="58"/>
      <c r="V2893" s="58"/>
      <c r="W2893" s="58"/>
      <c r="X2893" s="58"/>
      <c r="Y2893" s="58"/>
      <c r="Z2893" s="58"/>
      <c r="AA2893" s="54"/>
      <c r="AB2893" s="54"/>
      <c r="AC2893" s="54"/>
      <c r="AD2893" s="54"/>
      <c r="AE2893" s="54"/>
      <c r="AF2893" s="54"/>
      <c r="AG2893" s="54"/>
      <c r="AH2893" s="54"/>
      <c r="AI2893" s="54"/>
      <c r="AJ2893" s="54"/>
      <c r="AK2893" s="54"/>
    </row>
    <row r="2894" spans="7:37" s="1" customFormat="1" ht="13.9" customHeight="1" x14ac:dyDescent="0.2"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  <c r="S2894" s="58"/>
      <c r="T2894" s="58"/>
      <c r="U2894" s="58"/>
      <c r="V2894" s="58"/>
      <c r="W2894" s="58"/>
      <c r="X2894" s="58"/>
      <c r="Y2894" s="58"/>
      <c r="Z2894" s="58"/>
      <c r="AA2894" s="54"/>
      <c r="AB2894" s="54"/>
      <c r="AC2894" s="54"/>
      <c r="AD2894" s="54"/>
      <c r="AE2894" s="54"/>
      <c r="AF2894" s="54"/>
      <c r="AG2894" s="54"/>
      <c r="AH2894" s="54"/>
      <c r="AI2894" s="54"/>
      <c r="AJ2894" s="54"/>
      <c r="AK2894" s="54"/>
    </row>
    <row r="2895" spans="7:37" s="1" customFormat="1" ht="13.9" customHeight="1" x14ac:dyDescent="0.2"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  <c r="S2895" s="58"/>
      <c r="T2895" s="58"/>
      <c r="U2895" s="58"/>
      <c r="V2895" s="58"/>
      <c r="W2895" s="58"/>
      <c r="X2895" s="58"/>
      <c r="Y2895" s="58"/>
      <c r="Z2895" s="58"/>
      <c r="AA2895" s="54"/>
      <c r="AB2895" s="54"/>
      <c r="AC2895" s="54"/>
      <c r="AD2895" s="54"/>
      <c r="AE2895" s="54"/>
      <c r="AF2895" s="54"/>
      <c r="AG2895" s="54"/>
      <c r="AH2895" s="54"/>
      <c r="AI2895" s="54"/>
      <c r="AJ2895" s="54"/>
      <c r="AK2895" s="54"/>
    </row>
    <row r="2896" spans="7:37" s="1" customFormat="1" ht="13.9" customHeight="1" x14ac:dyDescent="0.2"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  <c r="S2896" s="58"/>
      <c r="T2896" s="58"/>
      <c r="U2896" s="58"/>
      <c r="V2896" s="58"/>
      <c r="W2896" s="58"/>
      <c r="X2896" s="58"/>
      <c r="Y2896" s="58"/>
      <c r="Z2896" s="58"/>
      <c r="AA2896" s="54"/>
      <c r="AB2896" s="54"/>
      <c r="AC2896" s="54"/>
      <c r="AD2896" s="54"/>
      <c r="AE2896" s="54"/>
      <c r="AF2896" s="54"/>
      <c r="AG2896" s="54"/>
      <c r="AH2896" s="54"/>
      <c r="AI2896" s="54"/>
      <c r="AJ2896" s="54"/>
      <c r="AK2896" s="54"/>
    </row>
    <row r="2897" spans="7:37" s="1" customFormat="1" ht="13.9" customHeight="1" x14ac:dyDescent="0.2"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  <c r="S2897" s="58"/>
      <c r="T2897" s="58"/>
      <c r="U2897" s="58"/>
      <c r="V2897" s="58"/>
      <c r="W2897" s="58"/>
      <c r="X2897" s="58"/>
      <c r="Y2897" s="58"/>
      <c r="Z2897" s="58"/>
      <c r="AA2897" s="54"/>
      <c r="AB2897" s="54"/>
      <c r="AC2897" s="54"/>
      <c r="AD2897" s="54"/>
      <c r="AE2897" s="54"/>
      <c r="AF2897" s="54"/>
      <c r="AG2897" s="54"/>
      <c r="AH2897" s="54"/>
      <c r="AI2897" s="54"/>
      <c r="AJ2897" s="54"/>
      <c r="AK2897" s="54"/>
    </row>
    <row r="2898" spans="7:37" s="1" customFormat="1" ht="13.9" customHeight="1" x14ac:dyDescent="0.2"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  <c r="S2898" s="58"/>
      <c r="T2898" s="58"/>
      <c r="U2898" s="58"/>
      <c r="V2898" s="58"/>
      <c r="W2898" s="58"/>
      <c r="X2898" s="58"/>
      <c r="Y2898" s="58"/>
      <c r="Z2898" s="58"/>
      <c r="AA2898" s="54"/>
      <c r="AB2898" s="54"/>
      <c r="AC2898" s="54"/>
      <c r="AD2898" s="54"/>
      <c r="AE2898" s="54"/>
      <c r="AF2898" s="54"/>
      <c r="AG2898" s="54"/>
      <c r="AH2898" s="54"/>
      <c r="AI2898" s="54"/>
      <c r="AJ2898" s="54"/>
      <c r="AK2898" s="54"/>
    </row>
    <row r="2899" spans="7:37" s="1" customFormat="1" ht="13.9" customHeight="1" x14ac:dyDescent="0.2"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  <c r="S2899" s="58"/>
      <c r="T2899" s="58"/>
      <c r="U2899" s="58"/>
      <c r="V2899" s="58"/>
      <c r="W2899" s="58"/>
      <c r="X2899" s="58"/>
      <c r="Y2899" s="58"/>
      <c r="Z2899" s="58"/>
      <c r="AA2899" s="54"/>
      <c r="AB2899" s="54"/>
      <c r="AC2899" s="54"/>
      <c r="AD2899" s="54"/>
      <c r="AE2899" s="54"/>
      <c r="AF2899" s="54"/>
      <c r="AG2899" s="54"/>
      <c r="AH2899" s="54"/>
      <c r="AI2899" s="54"/>
      <c r="AJ2899" s="54"/>
      <c r="AK2899" s="54"/>
    </row>
    <row r="2900" spans="7:37" s="1" customFormat="1" ht="13.9" customHeight="1" x14ac:dyDescent="0.2"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  <c r="S2900" s="58"/>
      <c r="T2900" s="58"/>
      <c r="U2900" s="58"/>
      <c r="V2900" s="58"/>
      <c r="W2900" s="58"/>
      <c r="X2900" s="58"/>
      <c r="Y2900" s="58"/>
      <c r="Z2900" s="58"/>
      <c r="AA2900" s="54"/>
      <c r="AB2900" s="54"/>
      <c r="AC2900" s="54"/>
      <c r="AD2900" s="54"/>
      <c r="AE2900" s="54"/>
      <c r="AF2900" s="54"/>
      <c r="AG2900" s="54"/>
      <c r="AH2900" s="54"/>
      <c r="AI2900" s="54"/>
      <c r="AJ2900" s="54"/>
      <c r="AK2900" s="54"/>
    </row>
    <row r="2901" spans="7:37" s="1" customFormat="1" ht="13.9" customHeight="1" x14ac:dyDescent="0.2"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  <c r="S2901" s="58"/>
      <c r="T2901" s="58"/>
      <c r="U2901" s="58"/>
      <c r="V2901" s="58"/>
      <c r="W2901" s="58"/>
      <c r="X2901" s="58"/>
      <c r="Y2901" s="58"/>
      <c r="Z2901" s="58"/>
      <c r="AA2901" s="54"/>
      <c r="AB2901" s="54"/>
      <c r="AC2901" s="54"/>
      <c r="AD2901" s="54"/>
      <c r="AE2901" s="54"/>
      <c r="AF2901" s="54"/>
      <c r="AG2901" s="54"/>
      <c r="AH2901" s="54"/>
      <c r="AI2901" s="54"/>
      <c r="AJ2901" s="54"/>
      <c r="AK2901" s="54"/>
    </row>
    <row r="2902" spans="7:37" s="1" customFormat="1" ht="13.9" customHeight="1" x14ac:dyDescent="0.2"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  <c r="S2902" s="58"/>
      <c r="T2902" s="58"/>
      <c r="U2902" s="58"/>
      <c r="V2902" s="58"/>
      <c r="W2902" s="58"/>
      <c r="X2902" s="58"/>
      <c r="Y2902" s="58"/>
      <c r="Z2902" s="58"/>
      <c r="AA2902" s="54"/>
      <c r="AB2902" s="54"/>
      <c r="AC2902" s="54"/>
      <c r="AD2902" s="54"/>
      <c r="AE2902" s="54"/>
      <c r="AF2902" s="54"/>
      <c r="AG2902" s="54"/>
      <c r="AH2902" s="54"/>
      <c r="AI2902" s="54"/>
      <c r="AJ2902" s="54"/>
      <c r="AK2902" s="54"/>
    </row>
    <row r="2903" spans="7:37" s="1" customFormat="1" ht="13.9" customHeight="1" x14ac:dyDescent="0.2"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  <c r="S2903" s="58"/>
      <c r="T2903" s="58"/>
      <c r="U2903" s="58"/>
      <c r="V2903" s="58"/>
      <c r="W2903" s="58"/>
      <c r="X2903" s="58"/>
      <c r="Y2903" s="58"/>
      <c r="Z2903" s="58"/>
      <c r="AA2903" s="54"/>
      <c r="AB2903" s="54"/>
      <c r="AC2903" s="54"/>
      <c r="AD2903" s="54"/>
      <c r="AE2903" s="54"/>
      <c r="AF2903" s="54"/>
      <c r="AG2903" s="54"/>
      <c r="AH2903" s="54"/>
      <c r="AI2903" s="54"/>
      <c r="AJ2903" s="54"/>
      <c r="AK2903" s="54"/>
    </row>
    <row r="2904" spans="7:37" s="1" customFormat="1" ht="13.9" customHeight="1" x14ac:dyDescent="0.2"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  <c r="S2904" s="58"/>
      <c r="T2904" s="58"/>
      <c r="U2904" s="58"/>
      <c r="V2904" s="58"/>
      <c r="W2904" s="58"/>
      <c r="X2904" s="58"/>
      <c r="Y2904" s="58"/>
      <c r="Z2904" s="58"/>
      <c r="AA2904" s="54"/>
      <c r="AB2904" s="54"/>
      <c r="AC2904" s="54"/>
      <c r="AD2904" s="54"/>
      <c r="AE2904" s="54"/>
      <c r="AF2904" s="54"/>
      <c r="AG2904" s="54"/>
      <c r="AH2904" s="54"/>
      <c r="AI2904" s="54"/>
      <c r="AJ2904" s="54"/>
      <c r="AK2904" s="54"/>
    </row>
    <row r="2905" spans="7:37" s="1" customFormat="1" ht="13.9" customHeight="1" x14ac:dyDescent="0.2"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  <c r="S2905" s="58"/>
      <c r="T2905" s="58"/>
      <c r="U2905" s="58"/>
      <c r="V2905" s="58"/>
      <c r="W2905" s="58"/>
      <c r="X2905" s="58"/>
      <c r="Y2905" s="58"/>
      <c r="Z2905" s="58"/>
      <c r="AA2905" s="54"/>
      <c r="AB2905" s="54"/>
      <c r="AC2905" s="54"/>
      <c r="AD2905" s="54"/>
      <c r="AE2905" s="54"/>
      <c r="AF2905" s="54"/>
      <c r="AG2905" s="54"/>
      <c r="AH2905" s="54"/>
      <c r="AI2905" s="54"/>
      <c r="AJ2905" s="54"/>
      <c r="AK2905" s="54"/>
    </row>
    <row r="2906" spans="7:37" s="1" customFormat="1" ht="13.9" customHeight="1" x14ac:dyDescent="0.2"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  <c r="S2906" s="58"/>
      <c r="T2906" s="58"/>
      <c r="U2906" s="58"/>
      <c r="V2906" s="58"/>
      <c r="W2906" s="58"/>
      <c r="X2906" s="58"/>
      <c r="Y2906" s="58"/>
      <c r="Z2906" s="58"/>
      <c r="AA2906" s="54"/>
      <c r="AB2906" s="54"/>
      <c r="AC2906" s="54"/>
      <c r="AD2906" s="54"/>
      <c r="AE2906" s="54"/>
      <c r="AF2906" s="54"/>
      <c r="AG2906" s="54"/>
      <c r="AH2906" s="54"/>
      <c r="AI2906" s="54"/>
      <c r="AJ2906" s="54"/>
      <c r="AK2906" s="54"/>
    </row>
    <row r="2907" spans="7:37" s="1" customFormat="1" ht="13.9" customHeight="1" x14ac:dyDescent="0.2"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  <c r="S2907" s="58"/>
      <c r="T2907" s="58"/>
      <c r="U2907" s="58"/>
      <c r="V2907" s="58"/>
      <c r="W2907" s="58"/>
      <c r="X2907" s="58"/>
      <c r="Y2907" s="58"/>
      <c r="Z2907" s="58"/>
      <c r="AA2907" s="54"/>
      <c r="AB2907" s="54"/>
      <c r="AC2907" s="54"/>
      <c r="AD2907" s="54"/>
      <c r="AE2907" s="54"/>
      <c r="AF2907" s="54"/>
      <c r="AG2907" s="54"/>
      <c r="AH2907" s="54"/>
      <c r="AI2907" s="54"/>
      <c r="AJ2907" s="54"/>
      <c r="AK2907" s="54"/>
    </row>
    <row r="2908" spans="7:37" s="1" customFormat="1" ht="13.9" customHeight="1" x14ac:dyDescent="0.2"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  <c r="S2908" s="58"/>
      <c r="T2908" s="58"/>
      <c r="U2908" s="58"/>
      <c r="V2908" s="58"/>
      <c r="W2908" s="58"/>
      <c r="X2908" s="58"/>
      <c r="Y2908" s="58"/>
      <c r="Z2908" s="58"/>
      <c r="AA2908" s="54"/>
      <c r="AB2908" s="54"/>
      <c r="AC2908" s="54"/>
      <c r="AD2908" s="54"/>
      <c r="AE2908" s="54"/>
      <c r="AF2908" s="54"/>
      <c r="AG2908" s="54"/>
      <c r="AH2908" s="54"/>
      <c r="AI2908" s="54"/>
      <c r="AJ2908" s="54"/>
      <c r="AK2908" s="54"/>
    </row>
    <row r="2909" spans="7:37" s="1" customFormat="1" ht="13.9" customHeight="1" x14ac:dyDescent="0.2"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  <c r="S2909" s="58"/>
      <c r="T2909" s="58"/>
      <c r="U2909" s="58"/>
      <c r="V2909" s="58"/>
      <c r="W2909" s="58"/>
      <c r="X2909" s="58"/>
      <c r="Y2909" s="58"/>
      <c r="Z2909" s="58"/>
      <c r="AA2909" s="54"/>
      <c r="AB2909" s="54"/>
      <c r="AC2909" s="54"/>
      <c r="AD2909" s="54"/>
      <c r="AE2909" s="54"/>
      <c r="AF2909" s="54"/>
      <c r="AG2909" s="54"/>
      <c r="AH2909" s="54"/>
      <c r="AI2909" s="54"/>
      <c r="AJ2909" s="54"/>
      <c r="AK2909" s="54"/>
    </row>
    <row r="2910" spans="7:37" s="1" customFormat="1" ht="13.9" customHeight="1" x14ac:dyDescent="0.2"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  <c r="S2910" s="58"/>
      <c r="T2910" s="58"/>
      <c r="U2910" s="58"/>
      <c r="V2910" s="58"/>
      <c r="W2910" s="58"/>
      <c r="X2910" s="58"/>
      <c r="Y2910" s="58"/>
      <c r="Z2910" s="58"/>
      <c r="AA2910" s="54"/>
      <c r="AB2910" s="54"/>
      <c r="AC2910" s="54"/>
      <c r="AD2910" s="54"/>
      <c r="AE2910" s="54"/>
      <c r="AF2910" s="54"/>
      <c r="AG2910" s="54"/>
      <c r="AH2910" s="54"/>
      <c r="AI2910" s="54"/>
      <c r="AJ2910" s="54"/>
      <c r="AK2910" s="54"/>
    </row>
    <row r="2911" spans="7:37" s="1" customFormat="1" ht="13.9" customHeight="1" x14ac:dyDescent="0.2"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  <c r="S2911" s="58"/>
      <c r="T2911" s="58"/>
      <c r="U2911" s="58"/>
      <c r="V2911" s="58"/>
      <c r="W2911" s="58"/>
      <c r="X2911" s="58"/>
      <c r="Y2911" s="58"/>
      <c r="Z2911" s="58"/>
      <c r="AA2911" s="54"/>
      <c r="AB2911" s="54"/>
      <c r="AC2911" s="54"/>
      <c r="AD2911" s="54"/>
      <c r="AE2911" s="54"/>
      <c r="AF2911" s="54"/>
      <c r="AG2911" s="54"/>
      <c r="AH2911" s="54"/>
      <c r="AI2911" s="54"/>
      <c r="AJ2911" s="54"/>
      <c r="AK2911" s="54"/>
    </row>
    <row r="2912" spans="7:37" s="1" customFormat="1" ht="13.9" customHeight="1" x14ac:dyDescent="0.2"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  <c r="S2912" s="58"/>
      <c r="T2912" s="58"/>
      <c r="U2912" s="58"/>
      <c r="V2912" s="58"/>
      <c r="W2912" s="58"/>
      <c r="X2912" s="58"/>
      <c r="Y2912" s="58"/>
      <c r="Z2912" s="58"/>
      <c r="AA2912" s="54"/>
      <c r="AB2912" s="54"/>
      <c r="AC2912" s="54"/>
      <c r="AD2912" s="54"/>
      <c r="AE2912" s="54"/>
      <c r="AF2912" s="54"/>
      <c r="AG2912" s="54"/>
      <c r="AH2912" s="54"/>
      <c r="AI2912" s="54"/>
      <c r="AJ2912" s="54"/>
      <c r="AK2912" s="54"/>
    </row>
    <row r="2913" spans="7:37" s="1" customFormat="1" ht="13.9" customHeight="1" x14ac:dyDescent="0.2"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  <c r="S2913" s="58"/>
      <c r="T2913" s="58"/>
      <c r="U2913" s="58"/>
      <c r="V2913" s="58"/>
      <c r="W2913" s="58"/>
      <c r="X2913" s="58"/>
      <c r="Y2913" s="58"/>
      <c r="Z2913" s="58"/>
      <c r="AA2913" s="54"/>
      <c r="AB2913" s="54"/>
      <c r="AC2913" s="54"/>
      <c r="AD2913" s="54"/>
      <c r="AE2913" s="54"/>
      <c r="AF2913" s="54"/>
      <c r="AG2913" s="54"/>
      <c r="AH2913" s="54"/>
      <c r="AI2913" s="54"/>
      <c r="AJ2913" s="54"/>
      <c r="AK2913" s="54"/>
    </row>
    <row r="2914" spans="7:37" s="1" customFormat="1" ht="13.9" customHeight="1" x14ac:dyDescent="0.2"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  <c r="S2914" s="58"/>
      <c r="T2914" s="58"/>
      <c r="U2914" s="58"/>
      <c r="V2914" s="58"/>
      <c r="W2914" s="58"/>
      <c r="X2914" s="58"/>
      <c r="Y2914" s="58"/>
      <c r="Z2914" s="58"/>
      <c r="AA2914" s="54"/>
      <c r="AB2914" s="54"/>
      <c r="AC2914" s="54"/>
      <c r="AD2914" s="54"/>
      <c r="AE2914" s="54"/>
      <c r="AF2914" s="54"/>
      <c r="AG2914" s="54"/>
      <c r="AH2914" s="54"/>
      <c r="AI2914" s="54"/>
      <c r="AJ2914" s="54"/>
      <c r="AK2914" s="54"/>
    </row>
    <row r="2915" spans="7:37" s="1" customFormat="1" ht="13.9" customHeight="1" x14ac:dyDescent="0.2"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  <c r="S2915" s="58"/>
      <c r="T2915" s="58"/>
      <c r="U2915" s="58"/>
      <c r="V2915" s="58"/>
      <c r="W2915" s="58"/>
      <c r="X2915" s="58"/>
      <c r="Y2915" s="58"/>
      <c r="Z2915" s="58"/>
      <c r="AA2915" s="54"/>
      <c r="AB2915" s="54"/>
      <c r="AC2915" s="54"/>
      <c r="AD2915" s="54"/>
      <c r="AE2915" s="54"/>
      <c r="AF2915" s="54"/>
      <c r="AG2915" s="54"/>
      <c r="AH2915" s="54"/>
      <c r="AI2915" s="54"/>
      <c r="AJ2915" s="54"/>
      <c r="AK2915" s="54"/>
    </row>
    <row r="2916" spans="7:37" s="1" customFormat="1" ht="13.9" customHeight="1" x14ac:dyDescent="0.2"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  <c r="S2916" s="58"/>
      <c r="T2916" s="58"/>
      <c r="U2916" s="58"/>
      <c r="V2916" s="58"/>
      <c r="W2916" s="58"/>
      <c r="X2916" s="58"/>
      <c r="Y2916" s="58"/>
      <c r="Z2916" s="58"/>
      <c r="AA2916" s="54"/>
      <c r="AB2916" s="54"/>
      <c r="AC2916" s="54"/>
      <c r="AD2916" s="54"/>
      <c r="AE2916" s="54"/>
      <c r="AF2916" s="54"/>
      <c r="AG2916" s="54"/>
      <c r="AH2916" s="54"/>
      <c r="AI2916" s="54"/>
      <c r="AJ2916" s="54"/>
      <c r="AK2916" s="54"/>
    </row>
    <row r="2917" spans="7:37" s="1" customFormat="1" ht="13.9" customHeight="1" x14ac:dyDescent="0.2"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  <c r="S2917" s="58"/>
      <c r="T2917" s="58"/>
      <c r="U2917" s="58"/>
      <c r="V2917" s="58"/>
      <c r="W2917" s="58"/>
      <c r="X2917" s="58"/>
      <c r="Y2917" s="58"/>
      <c r="Z2917" s="58"/>
      <c r="AA2917" s="54"/>
      <c r="AB2917" s="54"/>
      <c r="AC2917" s="54"/>
      <c r="AD2917" s="54"/>
      <c r="AE2917" s="54"/>
      <c r="AF2917" s="54"/>
      <c r="AG2917" s="54"/>
      <c r="AH2917" s="54"/>
      <c r="AI2917" s="54"/>
      <c r="AJ2917" s="54"/>
      <c r="AK2917" s="54"/>
    </row>
    <row r="2918" spans="7:37" s="1" customFormat="1" ht="13.9" customHeight="1" x14ac:dyDescent="0.2"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  <c r="S2918" s="58"/>
      <c r="T2918" s="58"/>
      <c r="U2918" s="58"/>
      <c r="V2918" s="58"/>
      <c r="W2918" s="58"/>
      <c r="X2918" s="58"/>
      <c r="Y2918" s="58"/>
      <c r="Z2918" s="58"/>
      <c r="AA2918" s="54"/>
      <c r="AB2918" s="54"/>
      <c r="AC2918" s="54"/>
      <c r="AD2918" s="54"/>
      <c r="AE2918" s="54"/>
      <c r="AF2918" s="54"/>
      <c r="AG2918" s="54"/>
      <c r="AH2918" s="54"/>
      <c r="AI2918" s="54"/>
      <c r="AJ2918" s="54"/>
      <c r="AK2918" s="54"/>
    </row>
    <row r="2919" spans="7:37" s="1" customFormat="1" ht="13.9" customHeight="1" x14ac:dyDescent="0.2"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  <c r="S2919" s="58"/>
      <c r="T2919" s="58"/>
      <c r="U2919" s="58"/>
      <c r="V2919" s="58"/>
      <c r="W2919" s="58"/>
      <c r="X2919" s="58"/>
      <c r="Y2919" s="58"/>
      <c r="Z2919" s="58"/>
      <c r="AA2919" s="54"/>
      <c r="AB2919" s="54"/>
      <c r="AC2919" s="54"/>
      <c r="AD2919" s="54"/>
      <c r="AE2919" s="54"/>
      <c r="AF2919" s="54"/>
      <c r="AG2919" s="54"/>
      <c r="AH2919" s="54"/>
      <c r="AI2919" s="54"/>
      <c r="AJ2919" s="54"/>
      <c r="AK2919" s="54"/>
    </row>
    <row r="2920" spans="7:37" s="1" customFormat="1" ht="13.9" customHeight="1" x14ac:dyDescent="0.2"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  <c r="S2920" s="58"/>
      <c r="T2920" s="58"/>
      <c r="U2920" s="58"/>
      <c r="V2920" s="58"/>
      <c r="W2920" s="58"/>
      <c r="X2920" s="58"/>
      <c r="Y2920" s="58"/>
      <c r="Z2920" s="58"/>
      <c r="AA2920" s="54"/>
      <c r="AB2920" s="54"/>
      <c r="AC2920" s="54"/>
      <c r="AD2920" s="54"/>
      <c r="AE2920" s="54"/>
      <c r="AF2920" s="54"/>
      <c r="AG2920" s="54"/>
      <c r="AH2920" s="54"/>
      <c r="AI2920" s="54"/>
      <c r="AJ2920" s="54"/>
      <c r="AK2920" s="54"/>
    </row>
    <row r="2921" spans="7:37" s="1" customFormat="1" ht="13.9" customHeight="1" x14ac:dyDescent="0.2"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  <c r="S2921" s="58"/>
      <c r="T2921" s="58"/>
      <c r="U2921" s="58"/>
      <c r="V2921" s="58"/>
      <c r="W2921" s="58"/>
      <c r="X2921" s="58"/>
      <c r="Y2921" s="58"/>
      <c r="Z2921" s="58"/>
      <c r="AA2921" s="54"/>
      <c r="AB2921" s="54"/>
      <c r="AC2921" s="54"/>
      <c r="AD2921" s="54"/>
      <c r="AE2921" s="54"/>
      <c r="AF2921" s="54"/>
      <c r="AG2921" s="54"/>
      <c r="AH2921" s="54"/>
      <c r="AI2921" s="54"/>
      <c r="AJ2921" s="54"/>
      <c r="AK2921" s="54"/>
    </row>
    <row r="2922" spans="7:37" s="1" customFormat="1" ht="13.9" customHeight="1" x14ac:dyDescent="0.2"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  <c r="S2922" s="58"/>
      <c r="T2922" s="58"/>
      <c r="U2922" s="58"/>
      <c r="V2922" s="58"/>
      <c r="W2922" s="58"/>
      <c r="X2922" s="58"/>
      <c r="Y2922" s="58"/>
      <c r="Z2922" s="58"/>
      <c r="AA2922" s="54"/>
      <c r="AB2922" s="54"/>
      <c r="AC2922" s="54"/>
      <c r="AD2922" s="54"/>
      <c r="AE2922" s="54"/>
      <c r="AF2922" s="54"/>
      <c r="AG2922" s="54"/>
      <c r="AH2922" s="54"/>
      <c r="AI2922" s="54"/>
      <c r="AJ2922" s="54"/>
      <c r="AK2922" s="54"/>
    </row>
    <row r="2923" spans="7:37" s="1" customFormat="1" ht="13.9" customHeight="1" x14ac:dyDescent="0.2"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  <c r="S2923" s="58"/>
      <c r="T2923" s="58"/>
      <c r="U2923" s="58"/>
      <c r="V2923" s="58"/>
      <c r="W2923" s="58"/>
      <c r="X2923" s="58"/>
      <c r="Y2923" s="58"/>
      <c r="Z2923" s="58"/>
      <c r="AA2923" s="54"/>
      <c r="AB2923" s="54"/>
      <c r="AC2923" s="54"/>
      <c r="AD2923" s="54"/>
      <c r="AE2923" s="54"/>
      <c r="AF2923" s="54"/>
      <c r="AG2923" s="54"/>
      <c r="AH2923" s="54"/>
      <c r="AI2923" s="54"/>
      <c r="AJ2923" s="54"/>
      <c r="AK2923" s="54"/>
    </row>
    <row r="2924" spans="7:37" s="1" customFormat="1" ht="13.9" customHeight="1" x14ac:dyDescent="0.2"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  <c r="S2924" s="58"/>
      <c r="T2924" s="58"/>
      <c r="U2924" s="58"/>
      <c r="V2924" s="58"/>
      <c r="W2924" s="58"/>
      <c r="X2924" s="58"/>
      <c r="Y2924" s="58"/>
      <c r="Z2924" s="58"/>
      <c r="AA2924" s="54"/>
      <c r="AB2924" s="54"/>
      <c r="AC2924" s="54"/>
      <c r="AD2924" s="54"/>
      <c r="AE2924" s="54"/>
      <c r="AF2924" s="54"/>
      <c r="AG2924" s="54"/>
      <c r="AH2924" s="54"/>
      <c r="AI2924" s="54"/>
      <c r="AJ2924" s="54"/>
      <c r="AK2924" s="54"/>
    </row>
    <row r="2925" spans="7:37" s="1" customFormat="1" ht="13.9" customHeight="1" x14ac:dyDescent="0.2"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  <c r="S2925" s="58"/>
      <c r="T2925" s="58"/>
      <c r="U2925" s="58"/>
      <c r="V2925" s="58"/>
      <c r="W2925" s="58"/>
      <c r="X2925" s="58"/>
      <c r="Y2925" s="58"/>
      <c r="Z2925" s="58"/>
      <c r="AA2925" s="54"/>
      <c r="AB2925" s="54"/>
      <c r="AC2925" s="54"/>
      <c r="AD2925" s="54"/>
      <c r="AE2925" s="54"/>
      <c r="AF2925" s="54"/>
      <c r="AG2925" s="54"/>
      <c r="AH2925" s="54"/>
      <c r="AI2925" s="54"/>
      <c r="AJ2925" s="54"/>
      <c r="AK2925" s="54"/>
    </row>
    <row r="2926" spans="7:37" s="1" customFormat="1" ht="13.9" customHeight="1" x14ac:dyDescent="0.2"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  <c r="S2926" s="58"/>
      <c r="T2926" s="58"/>
      <c r="U2926" s="58"/>
      <c r="V2926" s="58"/>
      <c r="W2926" s="58"/>
      <c r="X2926" s="58"/>
      <c r="Y2926" s="58"/>
      <c r="Z2926" s="58"/>
      <c r="AA2926" s="54"/>
      <c r="AB2926" s="54"/>
      <c r="AC2926" s="54"/>
      <c r="AD2926" s="54"/>
      <c r="AE2926" s="54"/>
      <c r="AF2926" s="54"/>
      <c r="AG2926" s="54"/>
      <c r="AH2926" s="54"/>
      <c r="AI2926" s="54"/>
      <c r="AJ2926" s="54"/>
      <c r="AK2926" s="54"/>
    </row>
    <row r="2927" spans="7:37" s="1" customFormat="1" ht="13.9" customHeight="1" x14ac:dyDescent="0.2"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  <c r="S2927" s="58"/>
      <c r="T2927" s="58"/>
      <c r="U2927" s="58"/>
      <c r="V2927" s="58"/>
      <c r="W2927" s="58"/>
      <c r="X2927" s="58"/>
      <c r="Y2927" s="58"/>
      <c r="Z2927" s="58"/>
      <c r="AA2927" s="54"/>
      <c r="AB2927" s="54"/>
      <c r="AC2927" s="54"/>
      <c r="AD2927" s="54"/>
      <c r="AE2927" s="54"/>
      <c r="AF2927" s="54"/>
      <c r="AG2927" s="54"/>
      <c r="AH2927" s="54"/>
      <c r="AI2927" s="54"/>
      <c r="AJ2927" s="54"/>
      <c r="AK2927" s="54"/>
    </row>
    <row r="2928" spans="7:37" s="1" customFormat="1" ht="13.9" customHeight="1" x14ac:dyDescent="0.2"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  <c r="S2928" s="58"/>
      <c r="T2928" s="58"/>
      <c r="U2928" s="58"/>
      <c r="V2928" s="58"/>
      <c r="W2928" s="58"/>
      <c r="X2928" s="58"/>
      <c r="Y2928" s="58"/>
      <c r="Z2928" s="58"/>
      <c r="AA2928" s="54"/>
      <c r="AB2928" s="54"/>
      <c r="AC2928" s="54"/>
      <c r="AD2928" s="54"/>
      <c r="AE2928" s="54"/>
      <c r="AF2928" s="54"/>
      <c r="AG2928" s="54"/>
      <c r="AH2928" s="54"/>
      <c r="AI2928" s="54"/>
      <c r="AJ2928" s="54"/>
      <c r="AK2928" s="54"/>
    </row>
    <row r="2929" spans="7:37" s="1" customFormat="1" ht="13.9" customHeight="1" x14ac:dyDescent="0.2"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  <c r="S2929" s="58"/>
      <c r="T2929" s="58"/>
      <c r="U2929" s="58"/>
      <c r="V2929" s="58"/>
      <c r="W2929" s="58"/>
      <c r="X2929" s="58"/>
      <c r="Y2929" s="58"/>
      <c r="Z2929" s="58"/>
      <c r="AA2929" s="54"/>
      <c r="AB2929" s="54"/>
      <c r="AC2929" s="54"/>
      <c r="AD2929" s="54"/>
      <c r="AE2929" s="54"/>
      <c r="AF2929" s="54"/>
      <c r="AG2929" s="54"/>
      <c r="AH2929" s="54"/>
      <c r="AI2929" s="54"/>
      <c r="AJ2929" s="54"/>
      <c r="AK2929" s="54"/>
    </row>
    <row r="2930" spans="7:37" s="1" customFormat="1" ht="13.9" customHeight="1" x14ac:dyDescent="0.2"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  <c r="S2930" s="58"/>
      <c r="T2930" s="58"/>
      <c r="U2930" s="58"/>
      <c r="V2930" s="58"/>
      <c r="W2930" s="58"/>
      <c r="X2930" s="58"/>
      <c r="Y2930" s="58"/>
      <c r="Z2930" s="58"/>
      <c r="AA2930" s="54"/>
      <c r="AB2930" s="54"/>
      <c r="AC2930" s="54"/>
      <c r="AD2930" s="54"/>
      <c r="AE2930" s="54"/>
      <c r="AF2930" s="54"/>
      <c r="AG2930" s="54"/>
      <c r="AH2930" s="54"/>
      <c r="AI2930" s="54"/>
      <c r="AJ2930" s="54"/>
      <c r="AK2930" s="54"/>
    </row>
    <row r="2931" spans="7:37" s="1" customFormat="1" ht="13.9" customHeight="1" x14ac:dyDescent="0.2"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  <c r="S2931" s="58"/>
      <c r="T2931" s="58"/>
      <c r="U2931" s="58"/>
      <c r="V2931" s="58"/>
      <c r="W2931" s="58"/>
      <c r="X2931" s="58"/>
      <c r="Y2931" s="58"/>
      <c r="Z2931" s="58"/>
      <c r="AA2931" s="54"/>
      <c r="AB2931" s="54"/>
      <c r="AC2931" s="54"/>
      <c r="AD2931" s="54"/>
      <c r="AE2931" s="54"/>
      <c r="AF2931" s="54"/>
      <c r="AG2931" s="54"/>
      <c r="AH2931" s="54"/>
      <c r="AI2931" s="54"/>
      <c r="AJ2931" s="54"/>
      <c r="AK2931" s="54"/>
    </row>
    <row r="2932" spans="7:37" s="1" customFormat="1" ht="13.9" customHeight="1" x14ac:dyDescent="0.2"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  <c r="S2932" s="58"/>
      <c r="T2932" s="58"/>
      <c r="U2932" s="58"/>
      <c r="V2932" s="58"/>
      <c r="W2932" s="58"/>
      <c r="X2932" s="58"/>
      <c r="Y2932" s="58"/>
      <c r="Z2932" s="58"/>
      <c r="AA2932" s="54"/>
      <c r="AB2932" s="54"/>
      <c r="AC2932" s="54"/>
      <c r="AD2932" s="54"/>
      <c r="AE2932" s="54"/>
      <c r="AF2932" s="54"/>
      <c r="AG2932" s="54"/>
      <c r="AH2932" s="54"/>
      <c r="AI2932" s="54"/>
      <c r="AJ2932" s="54"/>
      <c r="AK2932" s="54"/>
    </row>
    <row r="2933" spans="7:37" s="1" customFormat="1" ht="13.9" customHeight="1" x14ac:dyDescent="0.2"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  <c r="S2933" s="58"/>
      <c r="T2933" s="58"/>
      <c r="U2933" s="58"/>
      <c r="V2933" s="58"/>
      <c r="W2933" s="58"/>
      <c r="X2933" s="58"/>
      <c r="Y2933" s="58"/>
      <c r="Z2933" s="58"/>
      <c r="AA2933" s="54"/>
      <c r="AB2933" s="54"/>
      <c r="AC2933" s="54"/>
      <c r="AD2933" s="54"/>
      <c r="AE2933" s="54"/>
      <c r="AF2933" s="54"/>
      <c r="AG2933" s="54"/>
      <c r="AH2933" s="54"/>
      <c r="AI2933" s="54"/>
      <c r="AJ2933" s="54"/>
      <c r="AK2933" s="54"/>
    </row>
    <row r="2934" spans="7:37" s="1" customFormat="1" ht="13.9" customHeight="1" x14ac:dyDescent="0.2"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  <c r="S2934" s="58"/>
      <c r="T2934" s="58"/>
      <c r="U2934" s="58"/>
      <c r="V2934" s="58"/>
      <c r="W2934" s="58"/>
      <c r="X2934" s="58"/>
      <c r="Y2934" s="58"/>
      <c r="Z2934" s="58"/>
      <c r="AA2934" s="54"/>
      <c r="AB2934" s="54"/>
      <c r="AC2934" s="54"/>
      <c r="AD2934" s="54"/>
      <c r="AE2934" s="54"/>
      <c r="AF2934" s="54"/>
      <c r="AG2934" s="54"/>
      <c r="AH2934" s="54"/>
      <c r="AI2934" s="54"/>
      <c r="AJ2934" s="54"/>
      <c r="AK2934" s="54"/>
    </row>
    <row r="2935" spans="7:37" s="1" customFormat="1" ht="13.9" customHeight="1" x14ac:dyDescent="0.2"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  <c r="S2935" s="58"/>
      <c r="T2935" s="58"/>
      <c r="U2935" s="58"/>
      <c r="V2935" s="58"/>
      <c r="W2935" s="58"/>
      <c r="X2935" s="58"/>
      <c r="Y2935" s="58"/>
      <c r="Z2935" s="58"/>
      <c r="AA2935" s="54"/>
      <c r="AB2935" s="54"/>
      <c r="AC2935" s="54"/>
      <c r="AD2935" s="54"/>
      <c r="AE2935" s="54"/>
      <c r="AF2935" s="54"/>
      <c r="AG2935" s="54"/>
      <c r="AH2935" s="54"/>
      <c r="AI2935" s="54"/>
      <c r="AJ2935" s="54"/>
      <c r="AK2935" s="54"/>
    </row>
    <row r="2936" spans="7:37" s="1" customFormat="1" ht="13.9" customHeight="1" x14ac:dyDescent="0.2"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  <c r="S2936" s="58"/>
      <c r="T2936" s="58"/>
      <c r="U2936" s="58"/>
      <c r="V2936" s="58"/>
      <c r="W2936" s="58"/>
      <c r="X2936" s="58"/>
      <c r="Y2936" s="58"/>
      <c r="Z2936" s="58"/>
      <c r="AA2936" s="54"/>
      <c r="AB2936" s="54"/>
      <c r="AC2936" s="54"/>
      <c r="AD2936" s="54"/>
      <c r="AE2936" s="54"/>
      <c r="AF2936" s="54"/>
      <c r="AG2936" s="54"/>
      <c r="AH2936" s="54"/>
      <c r="AI2936" s="54"/>
      <c r="AJ2936" s="54"/>
      <c r="AK2936" s="54"/>
    </row>
    <row r="2937" spans="7:37" s="1" customFormat="1" ht="13.9" customHeight="1" x14ac:dyDescent="0.2"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  <c r="S2937" s="58"/>
      <c r="T2937" s="58"/>
      <c r="U2937" s="58"/>
      <c r="V2937" s="58"/>
      <c r="W2937" s="58"/>
      <c r="X2937" s="58"/>
      <c r="Y2937" s="58"/>
      <c r="Z2937" s="58"/>
      <c r="AA2937" s="54"/>
      <c r="AB2937" s="54"/>
      <c r="AC2937" s="54"/>
      <c r="AD2937" s="54"/>
      <c r="AE2937" s="54"/>
      <c r="AF2937" s="54"/>
      <c r="AG2937" s="54"/>
      <c r="AH2937" s="54"/>
      <c r="AI2937" s="54"/>
      <c r="AJ2937" s="54"/>
      <c r="AK2937" s="54"/>
    </row>
    <row r="2938" spans="7:37" s="1" customFormat="1" ht="13.9" customHeight="1" x14ac:dyDescent="0.2"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  <c r="S2938" s="58"/>
      <c r="T2938" s="58"/>
      <c r="U2938" s="58"/>
      <c r="V2938" s="58"/>
      <c r="W2938" s="58"/>
      <c r="X2938" s="58"/>
      <c r="Y2938" s="58"/>
      <c r="Z2938" s="58"/>
      <c r="AA2938" s="54"/>
      <c r="AB2938" s="54"/>
      <c r="AC2938" s="54"/>
      <c r="AD2938" s="54"/>
      <c r="AE2938" s="54"/>
      <c r="AF2938" s="54"/>
      <c r="AG2938" s="54"/>
      <c r="AH2938" s="54"/>
      <c r="AI2938" s="54"/>
      <c r="AJ2938" s="54"/>
      <c r="AK2938" s="54"/>
    </row>
    <row r="2939" spans="7:37" s="1" customFormat="1" ht="13.9" customHeight="1" x14ac:dyDescent="0.2"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  <c r="S2939" s="58"/>
      <c r="T2939" s="58"/>
      <c r="U2939" s="58"/>
      <c r="V2939" s="58"/>
      <c r="W2939" s="58"/>
      <c r="X2939" s="58"/>
      <c r="Y2939" s="58"/>
      <c r="Z2939" s="58"/>
      <c r="AA2939" s="54"/>
      <c r="AB2939" s="54"/>
      <c r="AC2939" s="54"/>
      <c r="AD2939" s="54"/>
      <c r="AE2939" s="54"/>
      <c r="AF2939" s="54"/>
      <c r="AG2939" s="54"/>
      <c r="AH2939" s="54"/>
      <c r="AI2939" s="54"/>
      <c r="AJ2939" s="54"/>
      <c r="AK2939" s="54"/>
    </row>
    <row r="2940" spans="7:37" s="1" customFormat="1" ht="13.9" customHeight="1" x14ac:dyDescent="0.2"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  <c r="S2940" s="58"/>
      <c r="T2940" s="58"/>
      <c r="U2940" s="58"/>
      <c r="V2940" s="58"/>
      <c r="W2940" s="58"/>
      <c r="X2940" s="58"/>
      <c r="Y2940" s="58"/>
      <c r="Z2940" s="58"/>
      <c r="AA2940" s="54"/>
      <c r="AB2940" s="54"/>
      <c r="AC2940" s="54"/>
      <c r="AD2940" s="54"/>
      <c r="AE2940" s="54"/>
      <c r="AF2940" s="54"/>
      <c r="AG2940" s="54"/>
      <c r="AH2940" s="54"/>
      <c r="AI2940" s="54"/>
      <c r="AJ2940" s="54"/>
      <c r="AK2940" s="54"/>
    </row>
    <row r="2941" spans="7:37" s="1" customFormat="1" ht="13.9" customHeight="1" x14ac:dyDescent="0.2"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  <c r="S2941" s="58"/>
      <c r="T2941" s="58"/>
      <c r="U2941" s="58"/>
      <c r="V2941" s="58"/>
      <c r="W2941" s="58"/>
      <c r="X2941" s="58"/>
      <c r="Y2941" s="58"/>
      <c r="Z2941" s="58"/>
      <c r="AA2941" s="54"/>
      <c r="AB2941" s="54"/>
      <c r="AC2941" s="54"/>
      <c r="AD2941" s="54"/>
      <c r="AE2941" s="54"/>
      <c r="AF2941" s="54"/>
      <c r="AG2941" s="54"/>
      <c r="AH2941" s="54"/>
      <c r="AI2941" s="54"/>
      <c r="AJ2941" s="54"/>
      <c r="AK2941" s="54"/>
    </row>
    <row r="2942" spans="7:37" s="1" customFormat="1" ht="13.9" customHeight="1" x14ac:dyDescent="0.2"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  <c r="S2942" s="58"/>
      <c r="T2942" s="58"/>
      <c r="U2942" s="58"/>
      <c r="V2942" s="58"/>
      <c r="W2942" s="58"/>
      <c r="X2942" s="58"/>
      <c r="Y2942" s="58"/>
      <c r="Z2942" s="58"/>
      <c r="AA2942" s="54"/>
      <c r="AB2942" s="54"/>
      <c r="AC2942" s="54"/>
      <c r="AD2942" s="54"/>
      <c r="AE2942" s="54"/>
      <c r="AF2942" s="54"/>
      <c r="AG2942" s="54"/>
      <c r="AH2942" s="54"/>
      <c r="AI2942" s="54"/>
      <c r="AJ2942" s="54"/>
      <c r="AK2942" s="54"/>
    </row>
    <row r="2943" spans="7:37" s="1" customFormat="1" ht="13.9" customHeight="1" x14ac:dyDescent="0.2"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  <c r="S2943" s="58"/>
      <c r="T2943" s="58"/>
      <c r="U2943" s="58"/>
      <c r="V2943" s="58"/>
      <c r="W2943" s="58"/>
      <c r="X2943" s="58"/>
      <c r="Y2943" s="58"/>
      <c r="Z2943" s="58"/>
      <c r="AA2943" s="54"/>
      <c r="AB2943" s="54"/>
      <c r="AC2943" s="54"/>
      <c r="AD2943" s="54"/>
      <c r="AE2943" s="54"/>
      <c r="AF2943" s="54"/>
      <c r="AG2943" s="54"/>
      <c r="AH2943" s="54"/>
      <c r="AI2943" s="54"/>
      <c r="AJ2943" s="54"/>
      <c r="AK2943" s="54"/>
    </row>
    <row r="2944" spans="7:37" s="1" customFormat="1" ht="13.9" customHeight="1" x14ac:dyDescent="0.2"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  <c r="S2944" s="58"/>
      <c r="T2944" s="58"/>
      <c r="U2944" s="58"/>
      <c r="V2944" s="58"/>
      <c r="W2944" s="58"/>
      <c r="X2944" s="58"/>
      <c r="Y2944" s="58"/>
      <c r="Z2944" s="58"/>
      <c r="AA2944" s="54"/>
      <c r="AB2944" s="54"/>
      <c r="AC2944" s="54"/>
      <c r="AD2944" s="54"/>
      <c r="AE2944" s="54"/>
      <c r="AF2944" s="54"/>
      <c r="AG2944" s="54"/>
      <c r="AH2944" s="54"/>
      <c r="AI2944" s="54"/>
      <c r="AJ2944" s="54"/>
      <c r="AK2944" s="54"/>
    </row>
    <row r="2945" spans="7:37" s="1" customFormat="1" ht="13.9" customHeight="1" x14ac:dyDescent="0.2"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  <c r="S2945" s="58"/>
      <c r="T2945" s="58"/>
      <c r="U2945" s="58"/>
      <c r="V2945" s="58"/>
      <c r="W2945" s="58"/>
      <c r="X2945" s="58"/>
      <c r="Y2945" s="58"/>
      <c r="Z2945" s="58"/>
      <c r="AA2945" s="54"/>
      <c r="AB2945" s="54"/>
      <c r="AC2945" s="54"/>
      <c r="AD2945" s="54"/>
      <c r="AE2945" s="54"/>
      <c r="AF2945" s="54"/>
      <c r="AG2945" s="54"/>
      <c r="AH2945" s="54"/>
      <c r="AI2945" s="54"/>
      <c r="AJ2945" s="54"/>
      <c r="AK2945" s="54"/>
    </row>
    <row r="2946" spans="7:37" s="1" customFormat="1" ht="13.9" customHeight="1" x14ac:dyDescent="0.2"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  <c r="S2946" s="58"/>
      <c r="T2946" s="58"/>
      <c r="U2946" s="58"/>
      <c r="V2946" s="58"/>
      <c r="W2946" s="58"/>
      <c r="X2946" s="58"/>
      <c r="Y2946" s="58"/>
      <c r="Z2946" s="58"/>
      <c r="AA2946" s="54"/>
      <c r="AB2946" s="54"/>
      <c r="AC2946" s="54"/>
      <c r="AD2946" s="54"/>
      <c r="AE2946" s="54"/>
      <c r="AF2946" s="54"/>
      <c r="AG2946" s="54"/>
      <c r="AH2946" s="54"/>
      <c r="AI2946" s="54"/>
      <c r="AJ2946" s="54"/>
      <c r="AK2946" s="54"/>
    </row>
    <row r="2947" spans="7:37" s="1" customFormat="1" ht="13.9" customHeight="1" x14ac:dyDescent="0.2"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  <c r="S2947" s="58"/>
      <c r="T2947" s="58"/>
      <c r="U2947" s="58"/>
      <c r="V2947" s="58"/>
      <c r="W2947" s="58"/>
      <c r="X2947" s="58"/>
      <c r="Y2947" s="58"/>
      <c r="Z2947" s="58"/>
      <c r="AA2947" s="54"/>
      <c r="AB2947" s="54"/>
      <c r="AC2947" s="54"/>
      <c r="AD2947" s="54"/>
      <c r="AE2947" s="54"/>
      <c r="AF2947" s="54"/>
      <c r="AG2947" s="54"/>
      <c r="AH2947" s="54"/>
      <c r="AI2947" s="54"/>
      <c r="AJ2947" s="54"/>
      <c r="AK2947" s="54"/>
    </row>
    <row r="2948" spans="7:37" s="1" customFormat="1" ht="13.9" customHeight="1" x14ac:dyDescent="0.2"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  <c r="S2948" s="58"/>
      <c r="T2948" s="58"/>
      <c r="U2948" s="58"/>
      <c r="V2948" s="58"/>
      <c r="W2948" s="58"/>
      <c r="X2948" s="58"/>
      <c r="Y2948" s="58"/>
      <c r="Z2948" s="58"/>
      <c r="AA2948" s="54"/>
      <c r="AB2948" s="54"/>
      <c r="AC2948" s="54"/>
      <c r="AD2948" s="54"/>
      <c r="AE2948" s="54"/>
      <c r="AF2948" s="54"/>
      <c r="AG2948" s="54"/>
      <c r="AH2948" s="54"/>
      <c r="AI2948" s="54"/>
      <c r="AJ2948" s="54"/>
      <c r="AK2948" s="54"/>
    </row>
    <row r="2949" spans="7:37" s="1" customFormat="1" ht="13.9" customHeight="1" x14ac:dyDescent="0.2"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  <c r="S2949" s="58"/>
      <c r="T2949" s="58"/>
      <c r="U2949" s="58"/>
      <c r="V2949" s="58"/>
      <c r="W2949" s="58"/>
      <c r="X2949" s="58"/>
      <c r="Y2949" s="58"/>
      <c r="Z2949" s="58"/>
      <c r="AA2949" s="54"/>
      <c r="AB2949" s="54"/>
      <c r="AC2949" s="54"/>
      <c r="AD2949" s="54"/>
      <c r="AE2949" s="54"/>
      <c r="AF2949" s="54"/>
      <c r="AG2949" s="54"/>
      <c r="AH2949" s="54"/>
      <c r="AI2949" s="54"/>
      <c r="AJ2949" s="54"/>
      <c r="AK2949" s="54"/>
    </row>
    <row r="2950" spans="7:37" s="1" customFormat="1" ht="13.9" customHeight="1" x14ac:dyDescent="0.2"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  <c r="S2950" s="58"/>
      <c r="T2950" s="58"/>
      <c r="U2950" s="58"/>
      <c r="V2950" s="58"/>
      <c r="W2950" s="58"/>
      <c r="X2950" s="58"/>
      <c r="Y2950" s="58"/>
      <c r="Z2950" s="58"/>
      <c r="AA2950" s="54"/>
      <c r="AB2950" s="54"/>
      <c r="AC2950" s="54"/>
      <c r="AD2950" s="54"/>
      <c r="AE2950" s="54"/>
      <c r="AF2950" s="54"/>
      <c r="AG2950" s="54"/>
      <c r="AH2950" s="54"/>
      <c r="AI2950" s="54"/>
      <c r="AJ2950" s="54"/>
      <c r="AK2950" s="54"/>
    </row>
    <row r="2951" spans="7:37" s="1" customFormat="1" ht="13.9" customHeight="1" x14ac:dyDescent="0.2"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  <c r="S2951" s="58"/>
      <c r="T2951" s="58"/>
      <c r="U2951" s="58"/>
      <c r="V2951" s="58"/>
      <c r="W2951" s="58"/>
      <c r="X2951" s="58"/>
      <c r="Y2951" s="58"/>
      <c r="Z2951" s="58"/>
      <c r="AA2951" s="54"/>
      <c r="AB2951" s="54"/>
      <c r="AC2951" s="54"/>
      <c r="AD2951" s="54"/>
      <c r="AE2951" s="54"/>
      <c r="AF2951" s="54"/>
      <c r="AG2951" s="54"/>
      <c r="AH2951" s="54"/>
      <c r="AI2951" s="54"/>
      <c r="AJ2951" s="54"/>
      <c r="AK2951" s="54"/>
    </row>
    <row r="2952" spans="7:37" s="1" customFormat="1" ht="13.9" customHeight="1" x14ac:dyDescent="0.2"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  <c r="S2952" s="58"/>
      <c r="T2952" s="58"/>
      <c r="U2952" s="58"/>
      <c r="V2952" s="58"/>
      <c r="W2952" s="58"/>
      <c r="X2952" s="58"/>
      <c r="Y2952" s="58"/>
      <c r="Z2952" s="58"/>
      <c r="AA2952" s="54"/>
      <c r="AB2952" s="54"/>
      <c r="AC2952" s="54"/>
      <c r="AD2952" s="54"/>
      <c r="AE2952" s="54"/>
      <c r="AF2952" s="54"/>
      <c r="AG2952" s="54"/>
      <c r="AH2952" s="54"/>
      <c r="AI2952" s="54"/>
      <c r="AJ2952" s="54"/>
      <c r="AK2952" s="54"/>
    </row>
    <row r="2953" spans="7:37" s="1" customFormat="1" ht="13.9" customHeight="1" x14ac:dyDescent="0.2"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  <c r="S2953" s="58"/>
      <c r="T2953" s="58"/>
      <c r="U2953" s="58"/>
      <c r="V2953" s="58"/>
      <c r="W2953" s="58"/>
      <c r="X2953" s="58"/>
      <c r="Y2953" s="58"/>
      <c r="Z2953" s="58"/>
      <c r="AA2953" s="54"/>
      <c r="AB2953" s="54"/>
      <c r="AC2953" s="54"/>
      <c r="AD2953" s="54"/>
      <c r="AE2953" s="54"/>
      <c r="AF2953" s="54"/>
      <c r="AG2953" s="54"/>
      <c r="AH2953" s="54"/>
      <c r="AI2953" s="54"/>
      <c r="AJ2953" s="54"/>
      <c r="AK2953" s="54"/>
    </row>
    <row r="2954" spans="7:37" s="1" customFormat="1" ht="13.9" customHeight="1" x14ac:dyDescent="0.2"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  <c r="S2954" s="58"/>
      <c r="T2954" s="58"/>
      <c r="U2954" s="58"/>
      <c r="V2954" s="58"/>
      <c r="W2954" s="58"/>
      <c r="X2954" s="58"/>
      <c r="Y2954" s="58"/>
      <c r="Z2954" s="58"/>
      <c r="AA2954" s="54"/>
      <c r="AB2954" s="54"/>
      <c r="AC2954" s="54"/>
      <c r="AD2954" s="54"/>
      <c r="AE2954" s="54"/>
      <c r="AF2954" s="54"/>
      <c r="AG2954" s="54"/>
      <c r="AH2954" s="54"/>
      <c r="AI2954" s="54"/>
      <c r="AJ2954" s="54"/>
      <c r="AK2954" s="54"/>
    </row>
    <row r="2955" spans="7:37" s="1" customFormat="1" ht="13.9" customHeight="1" x14ac:dyDescent="0.2"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  <c r="S2955" s="58"/>
      <c r="T2955" s="58"/>
      <c r="U2955" s="58"/>
      <c r="V2955" s="58"/>
      <c r="W2955" s="58"/>
      <c r="X2955" s="58"/>
      <c r="Y2955" s="58"/>
      <c r="Z2955" s="58"/>
      <c r="AA2955" s="54"/>
      <c r="AB2955" s="54"/>
      <c r="AC2955" s="54"/>
      <c r="AD2955" s="54"/>
      <c r="AE2955" s="54"/>
      <c r="AF2955" s="54"/>
      <c r="AG2955" s="54"/>
      <c r="AH2955" s="54"/>
      <c r="AI2955" s="54"/>
      <c r="AJ2955" s="54"/>
      <c r="AK2955" s="54"/>
    </row>
    <row r="2956" spans="7:37" s="1" customFormat="1" ht="13.9" customHeight="1" x14ac:dyDescent="0.2"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  <c r="S2956" s="58"/>
      <c r="T2956" s="58"/>
      <c r="U2956" s="58"/>
      <c r="V2956" s="58"/>
      <c r="W2956" s="58"/>
      <c r="X2956" s="58"/>
      <c r="Y2956" s="58"/>
      <c r="Z2956" s="58"/>
      <c r="AA2956" s="54"/>
      <c r="AB2956" s="54"/>
      <c r="AC2956" s="54"/>
      <c r="AD2956" s="54"/>
      <c r="AE2956" s="54"/>
      <c r="AF2956" s="54"/>
      <c r="AG2956" s="54"/>
      <c r="AH2956" s="54"/>
      <c r="AI2956" s="54"/>
      <c r="AJ2956" s="54"/>
      <c r="AK2956" s="54"/>
    </row>
    <row r="2957" spans="7:37" s="1" customFormat="1" ht="13.9" customHeight="1" x14ac:dyDescent="0.2"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  <c r="S2957" s="58"/>
      <c r="T2957" s="58"/>
      <c r="U2957" s="58"/>
      <c r="V2957" s="58"/>
      <c r="W2957" s="58"/>
      <c r="X2957" s="58"/>
      <c r="Y2957" s="58"/>
      <c r="Z2957" s="58"/>
      <c r="AA2957" s="54"/>
      <c r="AB2957" s="54"/>
      <c r="AC2957" s="54"/>
      <c r="AD2957" s="54"/>
      <c r="AE2957" s="54"/>
      <c r="AF2957" s="54"/>
      <c r="AG2957" s="54"/>
      <c r="AH2957" s="54"/>
      <c r="AI2957" s="54"/>
      <c r="AJ2957" s="54"/>
      <c r="AK2957" s="54"/>
    </row>
    <row r="2958" spans="7:37" s="1" customFormat="1" ht="13.9" customHeight="1" x14ac:dyDescent="0.2"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  <c r="S2958" s="58"/>
      <c r="T2958" s="58"/>
      <c r="U2958" s="58"/>
      <c r="V2958" s="58"/>
      <c r="W2958" s="58"/>
      <c r="X2958" s="58"/>
      <c r="Y2958" s="58"/>
      <c r="Z2958" s="58"/>
      <c r="AA2958" s="54"/>
      <c r="AB2958" s="54"/>
      <c r="AC2958" s="54"/>
      <c r="AD2958" s="54"/>
      <c r="AE2958" s="54"/>
      <c r="AF2958" s="54"/>
      <c r="AG2958" s="54"/>
      <c r="AH2958" s="54"/>
      <c r="AI2958" s="54"/>
      <c r="AJ2958" s="54"/>
      <c r="AK2958" s="54"/>
    </row>
    <row r="2959" spans="7:37" s="1" customFormat="1" ht="13.9" customHeight="1" x14ac:dyDescent="0.2"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  <c r="S2959" s="58"/>
      <c r="T2959" s="58"/>
      <c r="U2959" s="58"/>
      <c r="V2959" s="58"/>
      <c r="W2959" s="58"/>
      <c r="X2959" s="58"/>
      <c r="Y2959" s="58"/>
      <c r="Z2959" s="58"/>
      <c r="AA2959" s="54"/>
      <c r="AB2959" s="54"/>
      <c r="AC2959" s="54"/>
      <c r="AD2959" s="54"/>
      <c r="AE2959" s="54"/>
      <c r="AF2959" s="54"/>
      <c r="AG2959" s="54"/>
      <c r="AH2959" s="54"/>
      <c r="AI2959" s="54"/>
      <c r="AJ2959" s="54"/>
      <c r="AK2959" s="54"/>
    </row>
    <row r="2960" spans="7:37" s="1" customFormat="1" ht="13.9" customHeight="1" x14ac:dyDescent="0.2"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  <c r="S2960" s="58"/>
      <c r="T2960" s="58"/>
      <c r="U2960" s="58"/>
      <c r="V2960" s="58"/>
      <c r="W2960" s="58"/>
      <c r="X2960" s="58"/>
      <c r="Y2960" s="58"/>
      <c r="Z2960" s="58"/>
      <c r="AA2960" s="54"/>
      <c r="AB2960" s="54"/>
      <c r="AC2960" s="54"/>
      <c r="AD2960" s="54"/>
      <c r="AE2960" s="54"/>
      <c r="AF2960" s="54"/>
      <c r="AG2960" s="54"/>
      <c r="AH2960" s="54"/>
      <c r="AI2960" s="54"/>
      <c r="AJ2960" s="54"/>
      <c r="AK2960" s="54"/>
    </row>
    <row r="2961" spans="7:37" s="1" customFormat="1" ht="13.9" customHeight="1" x14ac:dyDescent="0.2"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  <c r="S2961" s="58"/>
      <c r="T2961" s="58"/>
      <c r="U2961" s="58"/>
      <c r="V2961" s="58"/>
      <c r="W2961" s="58"/>
      <c r="X2961" s="58"/>
      <c r="Y2961" s="58"/>
      <c r="Z2961" s="58"/>
      <c r="AA2961" s="54"/>
      <c r="AB2961" s="54"/>
      <c r="AC2961" s="54"/>
      <c r="AD2961" s="54"/>
      <c r="AE2961" s="54"/>
      <c r="AF2961" s="54"/>
      <c r="AG2961" s="54"/>
      <c r="AH2961" s="54"/>
      <c r="AI2961" s="54"/>
      <c r="AJ2961" s="54"/>
      <c r="AK2961" s="54"/>
    </row>
    <row r="2962" spans="7:37" s="1" customFormat="1" ht="13.9" customHeight="1" x14ac:dyDescent="0.2"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  <c r="S2962" s="58"/>
      <c r="T2962" s="58"/>
      <c r="U2962" s="58"/>
      <c r="V2962" s="58"/>
      <c r="W2962" s="58"/>
      <c r="X2962" s="58"/>
      <c r="Y2962" s="58"/>
      <c r="Z2962" s="58"/>
      <c r="AA2962" s="54"/>
      <c r="AB2962" s="54"/>
      <c r="AC2962" s="54"/>
      <c r="AD2962" s="54"/>
      <c r="AE2962" s="54"/>
      <c r="AF2962" s="54"/>
      <c r="AG2962" s="54"/>
      <c r="AH2962" s="54"/>
      <c r="AI2962" s="54"/>
      <c r="AJ2962" s="54"/>
      <c r="AK2962" s="54"/>
    </row>
    <row r="2963" spans="7:37" s="1" customFormat="1" ht="13.9" customHeight="1" x14ac:dyDescent="0.2"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  <c r="S2963" s="58"/>
      <c r="T2963" s="58"/>
      <c r="U2963" s="58"/>
      <c r="V2963" s="58"/>
      <c r="W2963" s="58"/>
      <c r="X2963" s="58"/>
      <c r="Y2963" s="58"/>
      <c r="Z2963" s="58"/>
      <c r="AA2963" s="54"/>
      <c r="AB2963" s="54"/>
      <c r="AC2963" s="54"/>
      <c r="AD2963" s="54"/>
      <c r="AE2963" s="54"/>
      <c r="AF2963" s="54"/>
      <c r="AG2963" s="54"/>
      <c r="AH2963" s="54"/>
      <c r="AI2963" s="54"/>
      <c r="AJ2963" s="54"/>
      <c r="AK2963" s="54"/>
    </row>
    <row r="2964" spans="7:37" s="1" customFormat="1" ht="13.9" customHeight="1" x14ac:dyDescent="0.2"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  <c r="S2964" s="58"/>
      <c r="T2964" s="58"/>
      <c r="U2964" s="58"/>
      <c r="V2964" s="58"/>
      <c r="W2964" s="58"/>
      <c r="X2964" s="58"/>
      <c r="Y2964" s="58"/>
      <c r="Z2964" s="58"/>
      <c r="AA2964" s="54"/>
      <c r="AB2964" s="54"/>
      <c r="AC2964" s="54"/>
      <c r="AD2964" s="54"/>
      <c r="AE2964" s="54"/>
      <c r="AF2964" s="54"/>
      <c r="AG2964" s="54"/>
      <c r="AH2964" s="54"/>
      <c r="AI2964" s="54"/>
      <c r="AJ2964" s="54"/>
      <c r="AK2964" s="54"/>
    </row>
    <row r="2965" spans="7:37" s="1" customFormat="1" ht="13.9" customHeight="1" x14ac:dyDescent="0.2"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  <c r="S2965" s="58"/>
      <c r="T2965" s="58"/>
      <c r="U2965" s="58"/>
      <c r="V2965" s="58"/>
      <c r="W2965" s="58"/>
      <c r="X2965" s="58"/>
      <c r="Y2965" s="58"/>
      <c r="Z2965" s="58"/>
      <c r="AA2965" s="54"/>
      <c r="AB2965" s="54"/>
      <c r="AC2965" s="54"/>
      <c r="AD2965" s="54"/>
      <c r="AE2965" s="54"/>
      <c r="AF2965" s="54"/>
      <c r="AG2965" s="54"/>
      <c r="AH2965" s="54"/>
      <c r="AI2965" s="54"/>
      <c r="AJ2965" s="54"/>
      <c r="AK2965" s="54"/>
    </row>
    <row r="2966" spans="7:37" s="1" customFormat="1" ht="13.9" customHeight="1" x14ac:dyDescent="0.2"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  <c r="S2966" s="58"/>
      <c r="T2966" s="58"/>
      <c r="U2966" s="58"/>
      <c r="V2966" s="58"/>
      <c r="W2966" s="58"/>
      <c r="X2966" s="58"/>
      <c r="Y2966" s="58"/>
      <c r="Z2966" s="58"/>
      <c r="AA2966" s="54"/>
      <c r="AB2966" s="54"/>
      <c r="AC2966" s="54"/>
      <c r="AD2966" s="54"/>
      <c r="AE2966" s="54"/>
      <c r="AF2966" s="54"/>
      <c r="AG2966" s="54"/>
      <c r="AH2966" s="54"/>
      <c r="AI2966" s="54"/>
      <c r="AJ2966" s="54"/>
      <c r="AK2966" s="54"/>
    </row>
    <row r="2967" spans="7:37" s="1" customFormat="1" ht="13.9" customHeight="1" x14ac:dyDescent="0.2"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  <c r="S2967" s="58"/>
      <c r="T2967" s="58"/>
      <c r="U2967" s="58"/>
      <c r="V2967" s="58"/>
      <c r="W2967" s="58"/>
      <c r="X2967" s="58"/>
      <c r="Y2967" s="58"/>
      <c r="Z2967" s="58"/>
      <c r="AA2967" s="54"/>
      <c r="AB2967" s="54"/>
      <c r="AC2967" s="54"/>
      <c r="AD2967" s="54"/>
      <c r="AE2967" s="54"/>
      <c r="AF2967" s="54"/>
      <c r="AG2967" s="54"/>
      <c r="AH2967" s="54"/>
      <c r="AI2967" s="54"/>
      <c r="AJ2967" s="54"/>
      <c r="AK2967" s="54"/>
    </row>
    <row r="2968" spans="7:37" s="1" customFormat="1" ht="13.9" customHeight="1" x14ac:dyDescent="0.2"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  <c r="S2968" s="58"/>
      <c r="T2968" s="58"/>
      <c r="U2968" s="58"/>
      <c r="V2968" s="58"/>
      <c r="W2968" s="58"/>
      <c r="X2968" s="58"/>
      <c r="Y2968" s="58"/>
      <c r="Z2968" s="58"/>
      <c r="AA2968" s="54"/>
      <c r="AB2968" s="54"/>
      <c r="AC2968" s="54"/>
      <c r="AD2968" s="54"/>
      <c r="AE2968" s="54"/>
      <c r="AF2968" s="54"/>
      <c r="AG2968" s="54"/>
      <c r="AH2968" s="54"/>
      <c r="AI2968" s="54"/>
      <c r="AJ2968" s="54"/>
      <c r="AK2968" s="54"/>
    </row>
    <row r="2969" spans="7:37" s="1" customFormat="1" ht="13.9" customHeight="1" x14ac:dyDescent="0.2"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  <c r="S2969" s="58"/>
      <c r="T2969" s="58"/>
      <c r="U2969" s="58"/>
      <c r="V2969" s="58"/>
      <c r="W2969" s="58"/>
      <c r="X2969" s="58"/>
      <c r="Y2969" s="58"/>
      <c r="Z2969" s="58"/>
      <c r="AA2969" s="54"/>
      <c r="AB2969" s="54"/>
      <c r="AC2969" s="54"/>
      <c r="AD2969" s="54"/>
      <c r="AE2969" s="54"/>
      <c r="AF2969" s="54"/>
      <c r="AG2969" s="54"/>
      <c r="AH2969" s="54"/>
      <c r="AI2969" s="54"/>
      <c r="AJ2969" s="54"/>
      <c r="AK2969" s="54"/>
    </row>
    <row r="2970" spans="7:37" s="1" customFormat="1" ht="13.9" customHeight="1" x14ac:dyDescent="0.2"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  <c r="S2970" s="58"/>
      <c r="T2970" s="58"/>
      <c r="U2970" s="58"/>
      <c r="V2970" s="58"/>
      <c r="W2970" s="58"/>
      <c r="X2970" s="58"/>
      <c r="Y2970" s="58"/>
      <c r="Z2970" s="58"/>
      <c r="AA2970" s="54"/>
      <c r="AB2970" s="54"/>
      <c r="AC2970" s="54"/>
      <c r="AD2970" s="54"/>
      <c r="AE2970" s="54"/>
      <c r="AF2970" s="54"/>
      <c r="AG2970" s="54"/>
      <c r="AH2970" s="54"/>
      <c r="AI2970" s="54"/>
      <c r="AJ2970" s="54"/>
      <c r="AK2970" s="54"/>
    </row>
    <row r="2971" spans="7:37" s="1" customFormat="1" ht="13.9" customHeight="1" x14ac:dyDescent="0.2"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  <c r="S2971" s="58"/>
      <c r="T2971" s="58"/>
      <c r="U2971" s="58"/>
      <c r="V2971" s="58"/>
      <c r="W2971" s="58"/>
      <c r="X2971" s="58"/>
      <c r="Y2971" s="58"/>
      <c r="Z2971" s="58"/>
      <c r="AA2971" s="54"/>
      <c r="AB2971" s="54"/>
      <c r="AC2971" s="54"/>
      <c r="AD2971" s="54"/>
      <c r="AE2971" s="54"/>
      <c r="AF2971" s="54"/>
      <c r="AG2971" s="54"/>
      <c r="AH2971" s="54"/>
      <c r="AI2971" s="54"/>
      <c r="AJ2971" s="54"/>
      <c r="AK2971" s="54"/>
    </row>
    <row r="2972" spans="7:37" s="1" customFormat="1" ht="13.9" customHeight="1" x14ac:dyDescent="0.2"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  <c r="S2972" s="58"/>
      <c r="T2972" s="58"/>
      <c r="U2972" s="58"/>
      <c r="V2972" s="58"/>
      <c r="W2972" s="58"/>
      <c r="X2972" s="58"/>
      <c r="Y2972" s="58"/>
      <c r="Z2972" s="58"/>
      <c r="AA2972" s="54"/>
      <c r="AB2972" s="54"/>
      <c r="AC2972" s="54"/>
      <c r="AD2972" s="54"/>
      <c r="AE2972" s="54"/>
      <c r="AF2972" s="54"/>
      <c r="AG2972" s="54"/>
      <c r="AH2972" s="54"/>
      <c r="AI2972" s="54"/>
      <c r="AJ2972" s="54"/>
      <c r="AK2972" s="54"/>
    </row>
    <row r="2973" spans="7:37" s="1" customFormat="1" ht="13.9" customHeight="1" x14ac:dyDescent="0.2"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  <c r="S2973" s="58"/>
      <c r="T2973" s="58"/>
      <c r="U2973" s="58"/>
      <c r="V2973" s="58"/>
      <c r="W2973" s="58"/>
      <c r="X2973" s="58"/>
      <c r="Y2973" s="58"/>
      <c r="Z2973" s="58"/>
      <c r="AA2973" s="54"/>
      <c r="AB2973" s="54"/>
      <c r="AC2973" s="54"/>
      <c r="AD2973" s="54"/>
      <c r="AE2973" s="54"/>
      <c r="AF2973" s="54"/>
      <c r="AG2973" s="54"/>
      <c r="AH2973" s="54"/>
      <c r="AI2973" s="54"/>
      <c r="AJ2973" s="54"/>
      <c r="AK2973" s="54"/>
    </row>
    <row r="2974" spans="7:37" s="1" customFormat="1" ht="13.9" customHeight="1" x14ac:dyDescent="0.2"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  <c r="S2974" s="58"/>
      <c r="T2974" s="58"/>
      <c r="U2974" s="58"/>
      <c r="V2974" s="58"/>
      <c r="W2974" s="58"/>
      <c r="X2974" s="58"/>
      <c r="Y2974" s="58"/>
      <c r="Z2974" s="58"/>
      <c r="AA2974" s="54"/>
      <c r="AB2974" s="54"/>
      <c r="AC2974" s="54"/>
      <c r="AD2974" s="54"/>
      <c r="AE2974" s="54"/>
      <c r="AF2974" s="54"/>
      <c r="AG2974" s="54"/>
      <c r="AH2974" s="54"/>
      <c r="AI2974" s="54"/>
      <c r="AJ2974" s="54"/>
      <c r="AK2974" s="54"/>
    </row>
    <row r="2975" spans="7:37" s="1" customFormat="1" ht="13.9" customHeight="1" x14ac:dyDescent="0.2"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  <c r="S2975" s="58"/>
      <c r="T2975" s="58"/>
      <c r="U2975" s="58"/>
      <c r="V2975" s="58"/>
      <c r="W2975" s="58"/>
      <c r="X2975" s="58"/>
      <c r="Y2975" s="58"/>
      <c r="Z2975" s="58"/>
      <c r="AA2975" s="54"/>
      <c r="AB2975" s="54"/>
      <c r="AC2975" s="54"/>
      <c r="AD2975" s="54"/>
      <c r="AE2975" s="54"/>
      <c r="AF2975" s="54"/>
      <c r="AG2975" s="54"/>
      <c r="AH2975" s="54"/>
      <c r="AI2975" s="54"/>
      <c r="AJ2975" s="54"/>
      <c r="AK2975" s="54"/>
    </row>
    <row r="2976" spans="7:37" s="1" customFormat="1" ht="13.9" customHeight="1" x14ac:dyDescent="0.2"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  <c r="S2976" s="58"/>
      <c r="T2976" s="58"/>
      <c r="U2976" s="58"/>
      <c r="V2976" s="58"/>
      <c r="W2976" s="58"/>
      <c r="X2976" s="58"/>
      <c r="Y2976" s="58"/>
      <c r="Z2976" s="58"/>
      <c r="AA2976" s="54"/>
      <c r="AB2976" s="54"/>
      <c r="AC2976" s="54"/>
      <c r="AD2976" s="54"/>
      <c r="AE2976" s="54"/>
      <c r="AF2976" s="54"/>
      <c r="AG2976" s="54"/>
      <c r="AH2976" s="54"/>
      <c r="AI2976" s="54"/>
      <c r="AJ2976" s="54"/>
      <c r="AK2976" s="54"/>
    </row>
    <row r="2977" spans="7:37" s="1" customFormat="1" ht="13.9" customHeight="1" x14ac:dyDescent="0.2"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  <c r="S2977" s="58"/>
      <c r="T2977" s="58"/>
      <c r="U2977" s="58"/>
      <c r="V2977" s="58"/>
      <c r="W2977" s="58"/>
      <c r="X2977" s="58"/>
      <c r="Y2977" s="58"/>
      <c r="Z2977" s="58"/>
      <c r="AA2977" s="54"/>
      <c r="AB2977" s="54"/>
      <c r="AC2977" s="54"/>
      <c r="AD2977" s="54"/>
      <c r="AE2977" s="54"/>
      <c r="AF2977" s="54"/>
      <c r="AG2977" s="54"/>
      <c r="AH2977" s="54"/>
      <c r="AI2977" s="54"/>
      <c r="AJ2977" s="54"/>
      <c r="AK2977" s="54"/>
    </row>
    <row r="2978" spans="7:37" s="1" customFormat="1" ht="13.9" customHeight="1" x14ac:dyDescent="0.2"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  <c r="S2978" s="58"/>
      <c r="T2978" s="58"/>
      <c r="U2978" s="58"/>
      <c r="V2978" s="58"/>
      <c r="W2978" s="58"/>
      <c r="X2978" s="58"/>
      <c r="Y2978" s="58"/>
      <c r="Z2978" s="58"/>
      <c r="AA2978" s="54"/>
      <c r="AB2978" s="54"/>
      <c r="AC2978" s="54"/>
      <c r="AD2978" s="54"/>
      <c r="AE2978" s="54"/>
      <c r="AF2978" s="54"/>
      <c r="AG2978" s="54"/>
      <c r="AH2978" s="54"/>
      <c r="AI2978" s="54"/>
      <c r="AJ2978" s="54"/>
      <c r="AK2978" s="54"/>
    </row>
    <row r="2979" spans="7:37" s="1" customFormat="1" ht="13.9" customHeight="1" x14ac:dyDescent="0.2"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  <c r="S2979" s="58"/>
      <c r="T2979" s="58"/>
      <c r="U2979" s="58"/>
      <c r="V2979" s="58"/>
      <c r="W2979" s="58"/>
      <c r="X2979" s="58"/>
      <c r="Y2979" s="58"/>
      <c r="Z2979" s="58"/>
      <c r="AA2979" s="54"/>
      <c r="AB2979" s="54"/>
      <c r="AC2979" s="54"/>
      <c r="AD2979" s="54"/>
      <c r="AE2979" s="54"/>
      <c r="AF2979" s="54"/>
      <c r="AG2979" s="54"/>
      <c r="AH2979" s="54"/>
      <c r="AI2979" s="54"/>
      <c r="AJ2979" s="54"/>
      <c r="AK2979" s="54"/>
    </row>
    <row r="2980" spans="7:37" s="1" customFormat="1" ht="13.9" customHeight="1" x14ac:dyDescent="0.2"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  <c r="S2980" s="58"/>
      <c r="T2980" s="58"/>
      <c r="U2980" s="58"/>
      <c r="V2980" s="58"/>
      <c r="W2980" s="58"/>
      <c r="X2980" s="58"/>
      <c r="Y2980" s="58"/>
      <c r="Z2980" s="58"/>
      <c r="AA2980" s="54"/>
      <c r="AB2980" s="54"/>
      <c r="AC2980" s="54"/>
      <c r="AD2980" s="54"/>
      <c r="AE2980" s="54"/>
      <c r="AF2980" s="54"/>
      <c r="AG2980" s="54"/>
      <c r="AH2980" s="54"/>
      <c r="AI2980" s="54"/>
      <c r="AJ2980" s="54"/>
      <c r="AK2980" s="54"/>
    </row>
    <row r="2981" spans="7:37" s="1" customFormat="1" ht="13.9" customHeight="1" x14ac:dyDescent="0.2"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  <c r="S2981" s="58"/>
      <c r="T2981" s="58"/>
      <c r="U2981" s="58"/>
      <c r="V2981" s="58"/>
      <c r="W2981" s="58"/>
      <c r="X2981" s="58"/>
      <c r="Y2981" s="58"/>
      <c r="Z2981" s="58"/>
      <c r="AA2981" s="54"/>
      <c r="AB2981" s="54"/>
      <c r="AC2981" s="54"/>
      <c r="AD2981" s="54"/>
      <c r="AE2981" s="54"/>
      <c r="AF2981" s="54"/>
      <c r="AG2981" s="54"/>
      <c r="AH2981" s="54"/>
      <c r="AI2981" s="54"/>
      <c r="AJ2981" s="54"/>
      <c r="AK2981" s="54"/>
    </row>
    <row r="2982" spans="7:37" s="1" customFormat="1" ht="13.9" customHeight="1" x14ac:dyDescent="0.2"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  <c r="S2982" s="58"/>
      <c r="T2982" s="58"/>
      <c r="U2982" s="58"/>
      <c r="V2982" s="58"/>
      <c r="W2982" s="58"/>
      <c r="X2982" s="58"/>
      <c r="Y2982" s="58"/>
      <c r="Z2982" s="58"/>
      <c r="AA2982" s="54"/>
      <c r="AB2982" s="54"/>
      <c r="AC2982" s="54"/>
      <c r="AD2982" s="54"/>
      <c r="AE2982" s="54"/>
      <c r="AF2982" s="54"/>
      <c r="AG2982" s="54"/>
      <c r="AH2982" s="54"/>
      <c r="AI2982" s="54"/>
      <c r="AJ2982" s="54"/>
      <c r="AK2982" s="54"/>
    </row>
    <row r="2983" spans="7:37" s="1" customFormat="1" ht="13.9" customHeight="1" x14ac:dyDescent="0.2"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  <c r="S2983" s="58"/>
      <c r="T2983" s="58"/>
      <c r="U2983" s="58"/>
      <c r="V2983" s="58"/>
      <c r="W2983" s="58"/>
      <c r="X2983" s="58"/>
      <c r="Y2983" s="58"/>
      <c r="Z2983" s="58"/>
      <c r="AA2983" s="54"/>
      <c r="AB2983" s="54"/>
      <c r="AC2983" s="54"/>
      <c r="AD2983" s="54"/>
      <c r="AE2983" s="54"/>
      <c r="AF2983" s="54"/>
      <c r="AG2983" s="54"/>
      <c r="AH2983" s="54"/>
      <c r="AI2983" s="54"/>
      <c r="AJ2983" s="54"/>
      <c r="AK2983" s="54"/>
    </row>
    <row r="2984" spans="7:37" s="1" customFormat="1" ht="13.9" customHeight="1" x14ac:dyDescent="0.2"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  <c r="S2984" s="58"/>
      <c r="T2984" s="58"/>
      <c r="U2984" s="58"/>
      <c r="V2984" s="58"/>
      <c r="W2984" s="58"/>
      <c r="X2984" s="58"/>
      <c r="Y2984" s="58"/>
      <c r="Z2984" s="58"/>
      <c r="AA2984" s="54"/>
      <c r="AB2984" s="54"/>
      <c r="AC2984" s="54"/>
      <c r="AD2984" s="54"/>
      <c r="AE2984" s="54"/>
      <c r="AF2984" s="54"/>
      <c r="AG2984" s="54"/>
      <c r="AH2984" s="54"/>
      <c r="AI2984" s="54"/>
      <c r="AJ2984" s="54"/>
      <c r="AK2984" s="54"/>
    </row>
    <row r="2985" spans="7:37" s="1" customFormat="1" ht="13.9" customHeight="1" x14ac:dyDescent="0.2"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  <c r="S2985" s="58"/>
      <c r="T2985" s="58"/>
      <c r="U2985" s="58"/>
      <c r="V2985" s="58"/>
      <c r="W2985" s="58"/>
      <c r="X2985" s="58"/>
      <c r="Y2985" s="58"/>
      <c r="Z2985" s="58"/>
      <c r="AA2985" s="54"/>
      <c r="AB2985" s="54"/>
      <c r="AC2985" s="54"/>
      <c r="AD2985" s="54"/>
      <c r="AE2985" s="54"/>
      <c r="AF2985" s="54"/>
      <c r="AG2985" s="54"/>
      <c r="AH2985" s="54"/>
      <c r="AI2985" s="54"/>
      <c r="AJ2985" s="54"/>
      <c r="AK2985" s="54"/>
    </row>
    <row r="2986" spans="7:37" s="1" customFormat="1" ht="13.9" customHeight="1" x14ac:dyDescent="0.2"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  <c r="S2986" s="58"/>
      <c r="T2986" s="58"/>
      <c r="U2986" s="58"/>
      <c r="V2986" s="58"/>
      <c r="W2986" s="58"/>
      <c r="X2986" s="58"/>
      <c r="Y2986" s="58"/>
      <c r="Z2986" s="58"/>
      <c r="AA2986" s="54"/>
      <c r="AB2986" s="54"/>
      <c r="AC2986" s="54"/>
      <c r="AD2986" s="54"/>
      <c r="AE2986" s="54"/>
      <c r="AF2986" s="54"/>
      <c r="AG2986" s="54"/>
      <c r="AH2986" s="54"/>
      <c r="AI2986" s="54"/>
      <c r="AJ2986" s="54"/>
      <c r="AK2986" s="54"/>
    </row>
    <row r="2987" spans="7:37" s="1" customFormat="1" ht="13.9" customHeight="1" x14ac:dyDescent="0.2"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  <c r="S2987" s="58"/>
      <c r="T2987" s="58"/>
      <c r="U2987" s="58"/>
      <c r="V2987" s="58"/>
      <c r="W2987" s="58"/>
      <c r="X2987" s="58"/>
      <c r="Y2987" s="58"/>
      <c r="Z2987" s="58"/>
      <c r="AA2987" s="54"/>
      <c r="AB2987" s="54"/>
      <c r="AC2987" s="54"/>
      <c r="AD2987" s="54"/>
      <c r="AE2987" s="54"/>
      <c r="AF2987" s="54"/>
      <c r="AG2987" s="54"/>
      <c r="AH2987" s="54"/>
      <c r="AI2987" s="54"/>
      <c r="AJ2987" s="54"/>
      <c r="AK2987" s="54"/>
    </row>
    <row r="2988" spans="7:37" s="1" customFormat="1" ht="13.9" customHeight="1" x14ac:dyDescent="0.2"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  <c r="S2988" s="58"/>
      <c r="T2988" s="58"/>
      <c r="U2988" s="58"/>
      <c r="V2988" s="58"/>
      <c r="W2988" s="58"/>
      <c r="X2988" s="58"/>
      <c r="Y2988" s="58"/>
      <c r="Z2988" s="58"/>
      <c r="AA2988" s="54"/>
      <c r="AB2988" s="54"/>
      <c r="AC2988" s="54"/>
      <c r="AD2988" s="54"/>
      <c r="AE2988" s="54"/>
      <c r="AF2988" s="54"/>
      <c r="AG2988" s="54"/>
      <c r="AH2988" s="54"/>
      <c r="AI2988" s="54"/>
      <c r="AJ2988" s="54"/>
      <c r="AK2988" s="54"/>
    </row>
    <row r="2989" spans="7:37" s="1" customFormat="1" ht="13.9" customHeight="1" x14ac:dyDescent="0.2"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  <c r="S2989" s="58"/>
      <c r="T2989" s="58"/>
      <c r="U2989" s="58"/>
      <c r="V2989" s="58"/>
      <c r="W2989" s="58"/>
      <c r="X2989" s="58"/>
      <c r="Y2989" s="58"/>
      <c r="Z2989" s="58"/>
      <c r="AA2989" s="54"/>
      <c r="AB2989" s="54"/>
      <c r="AC2989" s="54"/>
      <c r="AD2989" s="54"/>
      <c r="AE2989" s="54"/>
      <c r="AF2989" s="54"/>
      <c r="AG2989" s="54"/>
      <c r="AH2989" s="54"/>
      <c r="AI2989" s="54"/>
      <c r="AJ2989" s="54"/>
      <c r="AK2989" s="54"/>
    </row>
    <row r="2990" spans="7:37" s="1" customFormat="1" ht="13.9" customHeight="1" x14ac:dyDescent="0.2"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  <c r="S2990" s="58"/>
      <c r="T2990" s="58"/>
      <c r="U2990" s="58"/>
      <c r="V2990" s="58"/>
      <c r="W2990" s="58"/>
      <c r="X2990" s="58"/>
      <c r="Y2990" s="58"/>
      <c r="Z2990" s="58"/>
      <c r="AA2990" s="54"/>
      <c r="AB2990" s="54"/>
      <c r="AC2990" s="54"/>
      <c r="AD2990" s="54"/>
      <c r="AE2990" s="54"/>
      <c r="AF2990" s="54"/>
      <c r="AG2990" s="54"/>
      <c r="AH2990" s="54"/>
      <c r="AI2990" s="54"/>
      <c r="AJ2990" s="54"/>
      <c r="AK2990" s="54"/>
    </row>
    <row r="2991" spans="7:37" s="1" customFormat="1" ht="13.9" customHeight="1" x14ac:dyDescent="0.2"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  <c r="S2991" s="58"/>
      <c r="T2991" s="58"/>
      <c r="U2991" s="58"/>
      <c r="V2991" s="58"/>
      <c r="W2991" s="58"/>
      <c r="X2991" s="58"/>
      <c r="Y2991" s="58"/>
      <c r="Z2991" s="58"/>
      <c r="AA2991" s="54"/>
      <c r="AB2991" s="54"/>
      <c r="AC2991" s="54"/>
      <c r="AD2991" s="54"/>
      <c r="AE2991" s="54"/>
      <c r="AF2991" s="54"/>
      <c r="AG2991" s="54"/>
      <c r="AH2991" s="54"/>
      <c r="AI2991" s="54"/>
      <c r="AJ2991" s="54"/>
      <c r="AK2991" s="54"/>
    </row>
    <row r="2992" spans="7:37" s="1" customFormat="1" ht="13.9" customHeight="1" x14ac:dyDescent="0.2"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  <c r="S2992" s="58"/>
      <c r="T2992" s="58"/>
      <c r="U2992" s="58"/>
      <c r="V2992" s="58"/>
      <c r="W2992" s="58"/>
      <c r="X2992" s="58"/>
      <c r="Y2992" s="58"/>
      <c r="Z2992" s="58"/>
      <c r="AA2992" s="54"/>
      <c r="AB2992" s="54"/>
      <c r="AC2992" s="54"/>
      <c r="AD2992" s="54"/>
      <c r="AE2992" s="54"/>
      <c r="AF2992" s="54"/>
      <c r="AG2992" s="54"/>
      <c r="AH2992" s="54"/>
      <c r="AI2992" s="54"/>
      <c r="AJ2992" s="54"/>
      <c r="AK2992" s="54"/>
    </row>
    <row r="2993" spans="7:37" s="1" customFormat="1" ht="13.9" customHeight="1" x14ac:dyDescent="0.2"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  <c r="S2993" s="58"/>
      <c r="T2993" s="58"/>
      <c r="U2993" s="58"/>
      <c r="V2993" s="58"/>
      <c r="W2993" s="58"/>
      <c r="X2993" s="58"/>
      <c r="Y2993" s="58"/>
      <c r="Z2993" s="58"/>
      <c r="AA2993" s="54"/>
      <c r="AB2993" s="54"/>
      <c r="AC2993" s="54"/>
      <c r="AD2993" s="54"/>
      <c r="AE2993" s="54"/>
      <c r="AF2993" s="54"/>
      <c r="AG2993" s="54"/>
      <c r="AH2993" s="54"/>
      <c r="AI2993" s="54"/>
      <c r="AJ2993" s="54"/>
      <c r="AK2993" s="54"/>
    </row>
    <row r="2994" spans="7:37" s="1" customFormat="1" ht="13.9" customHeight="1" x14ac:dyDescent="0.2"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  <c r="S2994" s="58"/>
      <c r="T2994" s="58"/>
      <c r="U2994" s="58"/>
      <c r="V2994" s="58"/>
      <c r="W2994" s="58"/>
      <c r="X2994" s="58"/>
      <c r="Y2994" s="58"/>
      <c r="Z2994" s="58"/>
      <c r="AA2994" s="54"/>
      <c r="AB2994" s="54"/>
      <c r="AC2994" s="54"/>
      <c r="AD2994" s="54"/>
      <c r="AE2994" s="54"/>
      <c r="AF2994" s="54"/>
      <c r="AG2994" s="54"/>
      <c r="AH2994" s="54"/>
      <c r="AI2994" s="54"/>
      <c r="AJ2994" s="54"/>
      <c r="AK2994" s="54"/>
    </row>
    <row r="2995" spans="7:37" s="1" customFormat="1" ht="13.9" customHeight="1" x14ac:dyDescent="0.2"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  <c r="S2995" s="58"/>
      <c r="T2995" s="58"/>
      <c r="U2995" s="58"/>
      <c r="V2995" s="58"/>
      <c r="W2995" s="58"/>
      <c r="X2995" s="58"/>
      <c r="Y2995" s="58"/>
      <c r="Z2995" s="58"/>
      <c r="AA2995" s="54"/>
      <c r="AB2995" s="54"/>
      <c r="AC2995" s="54"/>
      <c r="AD2995" s="54"/>
      <c r="AE2995" s="54"/>
      <c r="AF2995" s="54"/>
      <c r="AG2995" s="54"/>
      <c r="AH2995" s="54"/>
      <c r="AI2995" s="54"/>
      <c r="AJ2995" s="54"/>
      <c r="AK2995" s="54"/>
    </row>
    <row r="2996" spans="7:37" s="1" customFormat="1" ht="13.9" customHeight="1" x14ac:dyDescent="0.2"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  <c r="S2996" s="58"/>
      <c r="T2996" s="58"/>
      <c r="U2996" s="58"/>
      <c r="V2996" s="58"/>
      <c r="W2996" s="58"/>
      <c r="X2996" s="58"/>
      <c r="Y2996" s="58"/>
      <c r="Z2996" s="58"/>
      <c r="AA2996" s="54"/>
      <c r="AB2996" s="54"/>
      <c r="AC2996" s="54"/>
      <c r="AD2996" s="54"/>
      <c r="AE2996" s="54"/>
      <c r="AF2996" s="54"/>
      <c r="AG2996" s="54"/>
      <c r="AH2996" s="54"/>
      <c r="AI2996" s="54"/>
      <c r="AJ2996" s="54"/>
      <c r="AK2996" s="54"/>
    </row>
    <row r="2997" spans="7:37" s="1" customFormat="1" ht="13.9" customHeight="1" x14ac:dyDescent="0.2"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  <c r="S2997" s="58"/>
      <c r="T2997" s="58"/>
      <c r="U2997" s="58"/>
      <c r="V2997" s="58"/>
      <c r="W2997" s="58"/>
      <c r="X2997" s="58"/>
      <c r="Y2997" s="58"/>
      <c r="Z2997" s="58"/>
      <c r="AA2997" s="54"/>
      <c r="AB2997" s="54"/>
      <c r="AC2997" s="54"/>
      <c r="AD2997" s="54"/>
      <c r="AE2997" s="54"/>
      <c r="AF2997" s="54"/>
      <c r="AG2997" s="54"/>
      <c r="AH2997" s="54"/>
      <c r="AI2997" s="54"/>
      <c r="AJ2997" s="54"/>
      <c r="AK2997" s="54"/>
    </row>
    <row r="2998" spans="7:37" s="1" customFormat="1" ht="13.9" customHeight="1" x14ac:dyDescent="0.2"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  <c r="S2998" s="58"/>
      <c r="T2998" s="58"/>
      <c r="U2998" s="58"/>
      <c r="V2998" s="58"/>
      <c r="W2998" s="58"/>
      <c r="X2998" s="58"/>
      <c r="Y2998" s="58"/>
      <c r="Z2998" s="58"/>
      <c r="AA2998" s="54"/>
      <c r="AB2998" s="54"/>
      <c r="AC2998" s="54"/>
      <c r="AD2998" s="54"/>
      <c r="AE2998" s="54"/>
      <c r="AF2998" s="54"/>
      <c r="AG2998" s="54"/>
      <c r="AH2998" s="54"/>
      <c r="AI2998" s="54"/>
      <c r="AJ2998" s="54"/>
      <c r="AK2998" s="54"/>
    </row>
    <row r="2999" spans="7:37" s="1" customFormat="1" ht="13.9" customHeight="1" x14ac:dyDescent="0.2"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  <c r="S2999" s="58"/>
      <c r="T2999" s="58"/>
      <c r="U2999" s="58"/>
      <c r="V2999" s="58"/>
      <c r="W2999" s="58"/>
      <c r="X2999" s="58"/>
      <c r="Y2999" s="58"/>
      <c r="Z2999" s="58"/>
      <c r="AA2999" s="54"/>
      <c r="AB2999" s="54"/>
      <c r="AC2999" s="54"/>
      <c r="AD2999" s="54"/>
      <c r="AE2999" s="54"/>
      <c r="AF2999" s="54"/>
      <c r="AG2999" s="54"/>
      <c r="AH2999" s="54"/>
      <c r="AI2999" s="54"/>
      <c r="AJ2999" s="54"/>
      <c r="AK2999" s="54"/>
    </row>
    <row r="3000" spans="7:37" s="1" customFormat="1" ht="13.9" customHeight="1" x14ac:dyDescent="0.2"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  <c r="S3000" s="58"/>
      <c r="T3000" s="58"/>
      <c r="U3000" s="58"/>
      <c r="V3000" s="58"/>
      <c r="W3000" s="58"/>
      <c r="X3000" s="58"/>
      <c r="Y3000" s="58"/>
      <c r="Z3000" s="58"/>
      <c r="AA3000" s="54"/>
      <c r="AB3000" s="54"/>
      <c r="AC3000" s="54"/>
      <c r="AD3000" s="54"/>
      <c r="AE3000" s="54"/>
      <c r="AF3000" s="54"/>
      <c r="AG3000" s="54"/>
      <c r="AH3000" s="54"/>
      <c r="AI3000" s="54"/>
      <c r="AJ3000" s="54"/>
      <c r="AK3000" s="54"/>
    </row>
    <row r="3001" spans="7:37" s="1" customFormat="1" ht="13.9" customHeight="1" x14ac:dyDescent="0.2"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  <c r="S3001" s="58"/>
      <c r="T3001" s="58"/>
      <c r="U3001" s="58"/>
      <c r="V3001" s="58"/>
      <c r="W3001" s="58"/>
      <c r="X3001" s="58"/>
      <c r="Y3001" s="58"/>
      <c r="Z3001" s="58"/>
      <c r="AA3001" s="54"/>
      <c r="AB3001" s="54"/>
      <c r="AC3001" s="54"/>
      <c r="AD3001" s="54"/>
      <c r="AE3001" s="54"/>
      <c r="AF3001" s="54"/>
      <c r="AG3001" s="54"/>
      <c r="AH3001" s="54"/>
      <c r="AI3001" s="54"/>
      <c r="AJ3001" s="54"/>
      <c r="AK3001" s="54"/>
    </row>
    <row r="3002" spans="7:37" s="1" customFormat="1" ht="13.9" customHeight="1" x14ac:dyDescent="0.2"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  <c r="S3002" s="58"/>
      <c r="T3002" s="58"/>
      <c r="U3002" s="58"/>
      <c r="V3002" s="58"/>
      <c r="W3002" s="58"/>
      <c r="X3002" s="58"/>
      <c r="Y3002" s="58"/>
      <c r="Z3002" s="58"/>
      <c r="AA3002" s="54"/>
      <c r="AB3002" s="54"/>
      <c r="AC3002" s="54"/>
      <c r="AD3002" s="54"/>
      <c r="AE3002" s="54"/>
      <c r="AF3002" s="54"/>
      <c r="AG3002" s="54"/>
      <c r="AH3002" s="54"/>
      <c r="AI3002" s="54"/>
      <c r="AJ3002" s="54"/>
      <c r="AK3002" s="54"/>
    </row>
    <row r="3003" spans="7:37" s="1" customFormat="1" ht="13.9" customHeight="1" x14ac:dyDescent="0.2"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  <c r="S3003" s="58"/>
      <c r="T3003" s="58"/>
      <c r="U3003" s="58"/>
      <c r="V3003" s="58"/>
      <c r="W3003" s="58"/>
      <c r="X3003" s="58"/>
      <c r="Y3003" s="58"/>
      <c r="Z3003" s="58"/>
      <c r="AA3003" s="54"/>
      <c r="AB3003" s="54"/>
      <c r="AC3003" s="54"/>
      <c r="AD3003" s="54"/>
      <c r="AE3003" s="54"/>
      <c r="AF3003" s="54"/>
      <c r="AG3003" s="54"/>
      <c r="AH3003" s="54"/>
      <c r="AI3003" s="54"/>
      <c r="AJ3003" s="54"/>
      <c r="AK3003" s="54"/>
    </row>
    <row r="3004" spans="7:37" s="1" customFormat="1" ht="13.9" customHeight="1" x14ac:dyDescent="0.2"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  <c r="S3004" s="58"/>
      <c r="T3004" s="58"/>
      <c r="U3004" s="58"/>
      <c r="V3004" s="58"/>
      <c r="W3004" s="58"/>
      <c r="X3004" s="58"/>
      <c r="Y3004" s="58"/>
      <c r="Z3004" s="58"/>
      <c r="AA3004" s="54"/>
      <c r="AB3004" s="54"/>
      <c r="AC3004" s="54"/>
      <c r="AD3004" s="54"/>
      <c r="AE3004" s="54"/>
      <c r="AF3004" s="54"/>
      <c r="AG3004" s="54"/>
      <c r="AH3004" s="54"/>
      <c r="AI3004" s="54"/>
      <c r="AJ3004" s="54"/>
      <c r="AK3004" s="54"/>
    </row>
    <row r="3005" spans="7:37" s="1" customFormat="1" ht="13.9" customHeight="1" x14ac:dyDescent="0.2"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  <c r="S3005" s="58"/>
      <c r="T3005" s="58"/>
      <c r="U3005" s="58"/>
      <c r="V3005" s="58"/>
      <c r="W3005" s="58"/>
      <c r="X3005" s="58"/>
      <c r="Y3005" s="58"/>
      <c r="Z3005" s="58"/>
      <c r="AA3005" s="54"/>
      <c r="AB3005" s="54"/>
      <c r="AC3005" s="54"/>
      <c r="AD3005" s="54"/>
      <c r="AE3005" s="54"/>
      <c r="AF3005" s="54"/>
      <c r="AG3005" s="54"/>
      <c r="AH3005" s="54"/>
      <c r="AI3005" s="54"/>
      <c r="AJ3005" s="54"/>
      <c r="AK3005" s="54"/>
    </row>
    <row r="3006" spans="7:37" s="1" customFormat="1" ht="13.9" customHeight="1" x14ac:dyDescent="0.2"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  <c r="S3006" s="58"/>
      <c r="T3006" s="58"/>
      <c r="U3006" s="58"/>
      <c r="V3006" s="58"/>
      <c r="W3006" s="58"/>
      <c r="X3006" s="58"/>
      <c r="Y3006" s="58"/>
      <c r="Z3006" s="58"/>
      <c r="AA3006" s="54"/>
      <c r="AB3006" s="54"/>
      <c r="AC3006" s="54"/>
      <c r="AD3006" s="54"/>
      <c r="AE3006" s="54"/>
      <c r="AF3006" s="54"/>
      <c r="AG3006" s="54"/>
      <c r="AH3006" s="54"/>
      <c r="AI3006" s="54"/>
      <c r="AJ3006" s="54"/>
      <c r="AK3006" s="54"/>
    </row>
    <row r="3007" spans="7:37" s="1" customFormat="1" ht="13.9" customHeight="1" x14ac:dyDescent="0.2"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58"/>
      <c r="R3007" s="58"/>
      <c r="S3007" s="58"/>
      <c r="T3007" s="58"/>
      <c r="U3007" s="58"/>
      <c r="V3007" s="58"/>
      <c r="W3007" s="58"/>
      <c r="X3007" s="58"/>
      <c r="Y3007" s="58"/>
      <c r="Z3007" s="58"/>
      <c r="AA3007" s="54"/>
      <c r="AB3007" s="54"/>
      <c r="AC3007" s="54"/>
      <c r="AD3007" s="54"/>
      <c r="AE3007" s="54"/>
      <c r="AF3007" s="54"/>
      <c r="AG3007" s="54"/>
      <c r="AH3007" s="54"/>
      <c r="AI3007" s="54"/>
      <c r="AJ3007" s="54"/>
      <c r="AK3007" s="54"/>
    </row>
    <row r="3008" spans="7:37" s="1" customFormat="1" ht="13.9" customHeight="1" x14ac:dyDescent="0.2"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58"/>
      <c r="R3008" s="58"/>
      <c r="S3008" s="58"/>
      <c r="T3008" s="58"/>
      <c r="U3008" s="58"/>
      <c r="V3008" s="58"/>
      <c r="W3008" s="58"/>
      <c r="X3008" s="58"/>
      <c r="Y3008" s="58"/>
      <c r="Z3008" s="58"/>
      <c r="AA3008" s="54"/>
      <c r="AB3008" s="54"/>
      <c r="AC3008" s="54"/>
      <c r="AD3008" s="54"/>
      <c r="AE3008" s="54"/>
      <c r="AF3008" s="54"/>
      <c r="AG3008" s="54"/>
      <c r="AH3008" s="54"/>
      <c r="AI3008" s="54"/>
      <c r="AJ3008" s="54"/>
      <c r="AK3008" s="54"/>
    </row>
    <row r="3009" spans="7:37" s="1" customFormat="1" ht="13.9" customHeight="1" x14ac:dyDescent="0.2"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58"/>
      <c r="R3009" s="58"/>
      <c r="S3009" s="58"/>
      <c r="T3009" s="58"/>
      <c r="U3009" s="58"/>
      <c r="V3009" s="58"/>
      <c r="W3009" s="58"/>
      <c r="X3009" s="58"/>
      <c r="Y3009" s="58"/>
      <c r="Z3009" s="58"/>
      <c r="AA3009" s="54"/>
      <c r="AB3009" s="54"/>
      <c r="AC3009" s="54"/>
      <c r="AD3009" s="54"/>
      <c r="AE3009" s="54"/>
      <c r="AF3009" s="54"/>
      <c r="AG3009" s="54"/>
      <c r="AH3009" s="54"/>
      <c r="AI3009" s="54"/>
      <c r="AJ3009" s="54"/>
      <c r="AK3009" s="54"/>
    </row>
    <row r="3010" spans="7:37" s="1" customFormat="1" ht="13.9" customHeight="1" x14ac:dyDescent="0.2"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58"/>
      <c r="R3010" s="58"/>
      <c r="S3010" s="58"/>
      <c r="T3010" s="58"/>
      <c r="U3010" s="58"/>
      <c r="V3010" s="58"/>
      <c r="W3010" s="58"/>
      <c r="X3010" s="58"/>
      <c r="Y3010" s="58"/>
      <c r="Z3010" s="58"/>
      <c r="AA3010" s="54"/>
      <c r="AB3010" s="54"/>
      <c r="AC3010" s="54"/>
      <c r="AD3010" s="54"/>
      <c r="AE3010" s="54"/>
      <c r="AF3010" s="54"/>
      <c r="AG3010" s="54"/>
      <c r="AH3010" s="54"/>
      <c r="AI3010" s="54"/>
      <c r="AJ3010" s="54"/>
      <c r="AK3010" s="54"/>
    </row>
    <row r="3011" spans="7:37" s="1" customFormat="1" ht="13.9" customHeight="1" x14ac:dyDescent="0.2"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58"/>
      <c r="R3011" s="58"/>
      <c r="S3011" s="58"/>
      <c r="T3011" s="58"/>
      <c r="U3011" s="58"/>
      <c r="V3011" s="58"/>
      <c r="W3011" s="58"/>
      <c r="X3011" s="58"/>
      <c r="Y3011" s="58"/>
      <c r="Z3011" s="58"/>
      <c r="AA3011" s="54"/>
      <c r="AB3011" s="54"/>
      <c r="AC3011" s="54"/>
      <c r="AD3011" s="54"/>
      <c r="AE3011" s="54"/>
      <c r="AF3011" s="54"/>
      <c r="AG3011" s="54"/>
      <c r="AH3011" s="54"/>
      <c r="AI3011" s="54"/>
      <c r="AJ3011" s="54"/>
      <c r="AK3011" s="54"/>
    </row>
    <row r="3012" spans="7:37" s="1" customFormat="1" ht="13.9" customHeight="1" x14ac:dyDescent="0.2"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58"/>
      <c r="R3012" s="58"/>
      <c r="S3012" s="58"/>
      <c r="T3012" s="58"/>
      <c r="U3012" s="58"/>
      <c r="V3012" s="58"/>
      <c r="W3012" s="58"/>
      <c r="X3012" s="58"/>
      <c r="Y3012" s="58"/>
      <c r="Z3012" s="58"/>
      <c r="AA3012" s="54"/>
      <c r="AB3012" s="54"/>
      <c r="AC3012" s="54"/>
      <c r="AD3012" s="54"/>
      <c r="AE3012" s="54"/>
      <c r="AF3012" s="54"/>
      <c r="AG3012" s="54"/>
      <c r="AH3012" s="54"/>
      <c r="AI3012" s="54"/>
      <c r="AJ3012" s="54"/>
      <c r="AK3012" s="54"/>
    </row>
    <row r="3013" spans="7:37" s="1" customFormat="1" ht="13.9" customHeight="1" x14ac:dyDescent="0.2"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58"/>
      <c r="R3013" s="58"/>
      <c r="S3013" s="58"/>
      <c r="T3013" s="58"/>
      <c r="U3013" s="58"/>
      <c r="V3013" s="58"/>
      <c r="W3013" s="58"/>
      <c r="X3013" s="58"/>
      <c r="Y3013" s="58"/>
      <c r="Z3013" s="58"/>
      <c r="AA3013" s="54"/>
      <c r="AB3013" s="54"/>
      <c r="AC3013" s="54"/>
      <c r="AD3013" s="54"/>
      <c r="AE3013" s="54"/>
      <c r="AF3013" s="54"/>
      <c r="AG3013" s="54"/>
      <c r="AH3013" s="54"/>
      <c r="AI3013" s="54"/>
      <c r="AJ3013" s="54"/>
      <c r="AK3013" s="54"/>
    </row>
    <row r="3014" spans="7:37" s="1" customFormat="1" ht="13.9" customHeight="1" x14ac:dyDescent="0.2"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  <c r="Q3014" s="58"/>
      <c r="R3014" s="58"/>
      <c r="S3014" s="58"/>
      <c r="T3014" s="58"/>
      <c r="U3014" s="58"/>
      <c r="V3014" s="58"/>
      <c r="W3014" s="58"/>
      <c r="X3014" s="58"/>
      <c r="Y3014" s="58"/>
      <c r="Z3014" s="58"/>
      <c r="AA3014" s="54"/>
      <c r="AB3014" s="54"/>
      <c r="AC3014" s="54"/>
      <c r="AD3014" s="54"/>
      <c r="AE3014" s="54"/>
      <c r="AF3014" s="54"/>
      <c r="AG3014" s="54"/>
      <c r="AH3014" s="54"/>
      <c r="AI3014" s="54"/>
      <c r="AJ3014" s="54"/>
      <c r="AK3014" s="54"/>
    </row>
    <row r="3015" spans="7:37" s="1" customFormat="1" ht="13.9" customHeight="1" x14ac:dyDescent="0.2"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58"/>
      <c r="R3015" s="58"/>
      <c r="S3015" s="58"/>
      <c r="T3015" s="58"/>
      <c r="U3015" s="58"/>
      <c r="V3015" s="58"/>
      <c r="W3015" s="58"/>
      <c r="X3015" s="58"/>
      <c r="Y3015" s="58"/>
      <c r="Z3015" s="58"/>
      <c r="AA3015" s="54"/>
      <c r="AB3015" s="54"/>
      <c r="AC3015" s="54"/>
      <c r="AD3015" s="54"/>
      <c r="AE3015" s="54"/>
      <c r="AF3015" s="54"/>
      <c r="AG3015" s="54"/>
      <c r="AH3015" s="54"/>
      <c r="AI3015" s="54"/>
      <c r="AJ3015" s="54"/>
      <c r="AK3015" s="54"/>
    </row>
    <row r="3016" spans="7:37" s="1" customFormat="1" ht="13.9" customHeight="1" x14ac:dyDescent="0.2"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58"/>
      <c r="R3016" s="58"/>
      <c r="S3016" s="58"/>
      <c r="T3016" s="58"/>
      <c r="U3016" s="58"/>
      <c r="V3016" s="58"/>
      <c r="W3016" s="58"/>
      <c r="X3016" s="58"/>
      <c r="Y3016" s="58"/>
      <c r="Z3016" s="58"/>
      <c r="AA3016" s="54"/>
      <c r="AB3016" s="54"/>
      <c r="AC3016" s="54"/>
      <c r="AD3016" s="54"/>
      <c r="AE3016" s="54"/>
      <c r="AF3016" s="54"/>
      <c r="AG3016" s="54"/>
      <c r="AH3016" s="54"/>
      <c r="AI3016" s="54"/>
      <c r="AJ3016" s="54"/>
      <c r="AK3016" s="54"/>
    </row>
    <row r="3017" spans="7:37" s="1" customFormat="1" ht="13.9" customHeight="1" x14ac:dyDescent="0.2"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58"/>
      <c r="R3017" s="58"/>
      <c r="S3017" s="58"/>
      <c r="T3017" s="58"/>
      <c r="U3017" s="58"/>
      <c r="V3017" s="58"/>
      <c r="W3017" s="58"/>
      <c r="X3017" s="58"/>
      <c r="Y3017" s="58"/>
      <c r="Z3017" s="58"/>
      <c r="AA3017" s="54"/>
      <c r="AB3017" s="54"/>
      <c r="AC3017" s="54"/>
      <c r="AD3017" s="54"/>
      <c r="AE3017" s="54"/>
      <c r="AF3017" s="54"/>
      <c r="AG3017" s="54"/>
      <c r="AH3017" s="54"/>
      <c r="AI3017" s="54"/>
      <c r="AJ3017" s="54"/>
      <c r="AK3017" s="54"/>
    </row>
    <row r="3018" spans="7:37" s="1" customFormat="1" ht="13.9" customHeight="1" x14ac:dyDescent="0.2"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58"/>
      <c r="R3018" s="58"/>
      <c r="S3018" s="58"/>
      <c r="T3018" s="58"/>
      <c r="U3018" s="58"/>
      <c r="V3018" s="58"/>
      <c r="W3018" s="58"/>
      <c r="X3018" s="58"/>
      <c r="Y3018" s="58"/>
      <c r="Z3018" s="58"/>
      <c r="AA3018" s="54"/>
      <c r="AB3018" s="54"/>
      <c r="AC3018" s="54"/>
      <c r="AD3018" s="54"/>
      <c r="AE3018" s="54"/>
      <c r="AF3018" s="54"/>
      <c r="AG3018" s="54"/>
      <c r="AH3018" s="54"/>
      <c r="AI3018" s="54"/>
      <c r="AJ3018" s="54"/>
      <c r="AK3018" s="54"/>
    </row>
    <row r="3019" spans="7:37" s="1" customFormat="1" ht="13.9" customHeight="1" x14ac:dyDescent="0.2"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58"/>
      <c r="R3019" s="58"/>
      <c r="S3019" s="58"/>
      <c r="T3019" s="58"/>
      <c r="U3019" s="58"/>
      <c r="V3019" s="58"/>
      <c r="W3019" s="58"/>
      <c r="X3019" s="58"/>
      <c r="Y3019" s="58"/>
      <c r="Z3019" s="58"/>
      <c r="AA3019" s="54"/>
      <c r="AB3019" s="54"/>
      <c r="AC3019" s="54"/>
      <c r="AD3019" s="54"/>
      <c r="AE3019" s="54"/>
      <c r="AF3019" s="54"/>
      <c r="AG3019" s="54"/>
      <c r="AH3019" s="54"/>
      <c r="AI3019" s="54"/>
      <c r="AJ3019" s="54"/>
      <c r="AK3019" s="54"/>
    </row>
    <row r="3020" spans="7:37" s="1" customFormat="1" ht="13.9" customHeight="1" x14ac:dyDescent="0.2"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58"/>
      <c r="R3020" s="58"/>
      <c r="S3020" s="58"/>
      <c r="T3020" s="58"/>
      <c r="U3020" s="58"/>
      <c r="V3020" s="58"/>
      <c r="W3020" s="58"/>
      <c r="X3020" s="58"/>
      <c r="Y3020" s="58"/>
      <c r="Z3020" s="58"/>
      <c r="AA3020" s="54"/>
      <c r="AB3020" s="54"/>
      <c r="AC3020" s="54"/>
      <c r="AD3020" s="54"/>
      <c r="AE3020" s="54"/>
      <c r="AF3020" s="54"/>
      <c r="AG3020" s="54"/>
      <c r="AH3020" s="54"/>
      <c r="AI3020" s="54"/>
      <c r="AJ3020" s="54"/>
      <c r="AK3020" s="54"/>
    </row>
    <row r="3021" spans="7:37" s="1" customFormat="1" ht="13.9" customHeight="1" x14ac:dyDescent="0.2"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58"/>
      <c r="R3021" s="58"/>
      <c r="S3021" s="58"/>
      <c r="T3021" s="58"/>
      <c r="U3021" s="58"/>
      <c r="V3021" s="58"/>
      <c r="W3021" s="58"/>
      <c r="X3021" s="58"/>
      <c r="Y3021" s="58"/>
      <c r="Z3021" s="58"/>
      <c r="AA3021" s="54"/>
      <c r="AB3021" s="54"/>
      <c r="AC3021" s="54"/>
      <c r="AD3021" s="54"/>
      <c r="AE3021" s="54"/>
      <c r="AF3021" s="54"/>
      <c r="AG3021" s="54"/>
      <c r="AH3021" s="54"/>
      <c r="AI3021" s="54"/>
      <c r="AJ3021" s="54"/>
      <c r="AK3021" s="54"/>
    </row>
    <row r="3022" spans="7:37" s="1" customFormat="1" ht="13.9" customHeight="1" x14ac:dyDescent="0.2"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58"/>
      <c r="R3022" s="58"/>
      <c r="S3022" s="58"/>
      <c r="T3022" s="58"/>
      <c r="U3022" s="58"/>
      <c r="V3022" s="58"/>
      <c r="W3022" s="58"/>
      <c r="X3022" s="58"/>
      <c r="Y3022" s="58"/>
      <c r="Z3022" s="58"/>
      <c r="AA3022" s="54"/>
      <c r="AB3022" s="54"/>
      <c r="AC3022" s="54"/>
      <c r="AD3022" s="54"/>
      <c r="AE3022" s="54"/>
      <c r="AF3022" s="54"/>
      <c r="AG3022" s="54"/>
      <c r="AH3022" s="54"/>
      <c r="AI3022" s="54"/>
      <c r="AJ3022" s="54"/>
      <c r="AK3022" s="54"/>
    </row>
    <row r="3023" spans="7:37" s="1" customFormat="1" ht="13.9" customHeight="1" x14ac:dyDescent="0.2"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58"/>
      <c r="R3023" s="58"/>
      <c r="S3023" s="58"/>
      <c r="T3023" s="58"/>
      <c r="U3023" s="58"/>
      <c r="V3023" s="58"/>
      <c r="W3023" s="58"/>
      <c r="X3023" s="58"/>
      <c r="Y3023" s="58"/>
      <c r="Z3023" s="58"/>
      <c r="AA3023" s="54"/>
      <c r="AB3023" s="54"/>
      <c r="AC3023" s="54"/>
      <c r="AD3023" s="54"/>
      <c r="AE3023" s="54"/>
      <c r="AF3023" s="54"/>
      <c r="AG3023" s="54"/>
      <c r="AH3023" s="54"/>
      <c r="AI3023" s="54"/>
      <c r="AJ3023" s="54"/>
      <c r="AK3023" s="54"/>
    </row>
    <row r="3024" spans="7:37" s="1" customFormat="1" ht="13.9" customHeight="1" x14ac:dyDescent="0.2"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58"/>
      <c r="R3024" s="58"/>
      <c r="S3024" s="58"/>
      <c r="T3024" s="58"/>
      <c r="U3024" s="58"/>
      <c r="V3024" s="58"/>
      <c r="W3024" s="58"/>
      <c r="X3024" s="58"/>
      <c r="Y3024" s="58"/>
      <c r="Z3024" s="58"/>
      <c r="AA3024" s="54"/>
      <c r="AB3024" s="54"/>
      <c r="AC3024" s="54"/>
      <c r="AD3024" s="54"/>
      <c r="AE3024" s="54"/>
      <c r="AF3024" s="54"/>
      <c r="AG3024" s="54"/>
      <c r="AH3024" s="54"/>
      <c r="AI3024" s="54"/>
      <c r="AJ3024" s="54"/>
      <c r="AK3024" s="54"/>
    </row>
    <row r="3025" spans="7:37" s="1" customFormat="1" ht="13.9" customHeight="1" x14ac:dyDescent="0.2"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58"/>
      <c r="R3025" s="58"/>
      <c r="S3025" s="58"/>
      <c r="T3025" s="58"/>
      <c r="U3025" s="58"/>
      <c r="V3025" s="58"/>
      <c r="W3025" s="58"/>
      <c r="X3025" s="58"/>
      <c r="Y3025" s="58"/>
      <c r="Z3025" s="58"/>
      <c r="AA3025" s="54"/>
      <c r="AB3025" s="54"/>
      <c r="AC3025" s="54"/>
      <c r="AD3025" s="54"/>
      <c r="AE3025" s="54"/>
      <c r="AF3025" s="54"/>
      <c r="AG3025" s="54"/>
      <c r="AH3025" s="54"/>
      <c r="AI3025" s="54"/>
      <c r="AJ3025" s="54"/>
      <c r="AK3025" s="54"/>
    </row>
    <row r="3026" spans="7:37" s="1" customFormat="1" ht="13.9" customHeight="1" x14ac:dyDescent="0.2"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58"/>
      <c r="R3026" s="58"/>
      <c r="S3026" s="58"/>
      <c r="T3026" s="58"/>
      <c r="U3026" s="58"/>
      <c r="V3026" s="58"/>
      <c r="W3026" s="58"/>
      <c r="X3026" s="58"/>
      <c r="Y3026" s="58"/>
      <c r="Z3026" s="58"/>
      <c r="AA3026" s="54"/>
      <c r="AB3026" s="54"/>
      <c r="AC3026" s="54"/>
      <c r="AD3026" s="54"/>
      <c r="AE3026" s="54"/>
      <c r="AF3026" s="54"/>
      <c r="AG3026" s="54"/>
      <c r="AH3026" s="54"/>
      <c r="AI3026" s="54"/>
      <c r="AJ3026" s="54"/>
      <c r="AK3026" s="54"/>
    </row>
    <row r="3027" spans="7:37" s="1" customFormat="1" ht="13.9" customHeight="1" x14ac:dyDescent="0.2"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58"/>
      <c r="R3027" s="58"/>
      <c r="S3027" s="58"/>
      <c r="T3027" s="58"/>
      <c r="U3027" s="58"/>
      <c r="V3027" s="58"/>
      <c r="W3027" s="58"/>
      <c r="X3027" s="58"/>
      <c r="Y3027" s="58"/>
      <c r="Z3027" s="58"/>
      <c r="AA3027" s="54"/>
      <c r="AB3027" s="54"/>
      <c r="AC3027" s="54"/>
      <c r="AD3027" s="54"/>
      <c r="AE3027" s="54"/>
      <c r="AF3027" s="54"/>
      <c r="AG3027" s="54"/>
      <c r="AH3027" s="54"/>
      <c r="AI3027" s="54"/>
      <c r="AJ3027" s="54"/>
      <c r="AK3027" s="54"/>
    </row>
    <row r="3028" spans="7:37" s="1" customFormat="1" ht="13.9" customHeight="1" x14ac:dyDescent="0.2"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58"/>
      <c r="R3028" s="58"/>
      <c r="S3028" s="58"/>
      <c r="T3028" s="58"/>
      <c r="U3028" s="58"/>
      <c r="V3028" s="58"/>
      <c r="W3028" s="58"/>
      <c r="X3028" s="58"/>
      <c r="Y3028" s="58"/>
      <c r="Z3028" s="58"/>
      <c r="AA3028" s="54"/>
      <c r="AB3028" s="54"/>
      <c r="AC3028" s="54"/>
      <c r="AD3028" s="54"/>
      <c r="AE3028" s="54"/>
      <c r="AF3028" s="54"/>
      <c r="AG3028" s="54"/>
      <c r="AH3028" s="54"/>
      <c r="AI3028" s="54"/>
      <c r="AJ3028" s="54"/>
      <c r="AK3028" s="54"/>
    </row>
    <row r="3029" spans="7:37" s="1" customFormat="1" ht="13.9" customHeight="1" x14ac:dyDescent="0.2"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58"/>
      <c r="R3029" s="58"/>
      <c r="S3029" s="58"/>
      <c r="T3029" s="58"/>
      <c r="U3029" s="58"/>
      <c r="V3029" s="58"/>
      <c r="W3029" s="58"/>
      <c r="X3029" s="58"/>
      <c r="Y3029" s="58"/>
      <c r="Z3029" s="58"/>
      <c r="AA3029" s="54"/>
      <c r="AB3029" s="54"/>
      <c r="AC3029" s="54"/>
      <c r="AD3029" s="54"/>
      <c r="AE3029" s="54"/>
      <c r="AF3029" s="54"/>
      <c r="AG3029" s="54"/>
      <c r="AH3029" s="54"/>
      <c r="AI3029" s="54"/>
      <c r="AJ3029" s="54"/>
      <c r="AK3029" s="54"/>
    </row>
    <row r="3030" spans="7:37" s="1" customFormat="1" ht="13.9" customHeight="1" x14ac:dyDescent="0.2"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58"/>
      <c r="R3030" s="58"/>
      <c r="S3030" s="58"/>
      <c r="T3030" s="58"/>
      <c r="U3030" s="58"/>
      <c r="V3030" s="58"/>
      <c r="W3030" s="58"/>
      <c r="X3030" s="58"/>
      <c r="Y3030" s="58"/>
      <c r="Z3030" s="58"/>
      <c r="AA3030" s="54"/>
      <c r="AB3030" s="54"/>
      <c r="AC3030" s="54"/>
      <c r="AD3030" s="54"/>
      <c r="AE3030" s="54"/>
      <c r="AF3030" s="54"/>
      <c r="AG3030" s="54"/>
      <c r="AH3030" s="54"/>
      <c r="AI3030" s="54"/>
      <c r="AJ3030" s="54"/>
      <c r="AK3030" s="54"/>
    </row>
    <row r="3031" spans="7:37" s="1" customFormat="1" ht="13.9" customHeight="1" x14ac:dyDescent="0.2"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58"/>
      <c r="R3031" s="58"/>
      <c r="S3031" s="58"/>
      <c r="T3031" s="58"/>
      <c r="U3031" s="58"/>
      <c r="V3031" s="58"/>
      <c r="W3031" s="58"/>
      <c r="X3031" s="58"/>
      <c r="Y3031" s="58"/>
      <c r="Z3031" s="58"/>
      <c r="AA3031" s="54"/>
      <c r="AB3031" s="54"/>
      <c r="AC3031" s="54"/>
      <c r="AD3031" s="54"/>
      <c r="AE3031" s="54"/>
      <c r="AF3031" s="54"/>
      <c r="AG3031" s="54"/>
      <c r="AH3031" s="54"/>
      <c r="AI3031" s="54"/>
      <c r="AJ3031" s="54"/>
      <c r="AK3031" s="54"/>
    </row>
    <row r="3032" spans="7:37" s="1" customFormat="1" ht="13.9" customHeight="1" x14ac:dyDescent="0.2"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58"/>
      <c r="R3032" s="58"/>
      <c r="S3032" s="58"/>
      <c r="T3032" s="58"/>
      <c r="U3032" s="58"/>
      <c r="V3032" s="58"/>
      <c r="W3032" s="58"/>
      <c r="X3032" s="58"/>
      <c r="Y3032" s="58"/>
      <c r="Z3032" s="58"/>
      <c r="AA3032" s="54"/>
      <c r="AB3032" s="54"/>
      <c r="AC3032" s="54"/>
      <c r="AD3032" s="54"/>
      <c r="AE3032" s="54"/>
      <c r="AF3032" s="54"/>
      <c r="AG3032" s="54"/>
      <c r="AH3032" s="54"/>
      <c r="AI3032" s="54"/>
      <c r="AJ3032" s="54"/>
      <c r="AK3032" s="54"/>
    </row>
    <row r="3033" spans="7:37" s="1" customFormat="1" ht="13.9" customHeight="1" x14ac:dyDescent="0.2"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58"/>
      <c r="R3033" s="58"/>
      <c r="S3033" s="58"/>
      <c r="T3033" s="58"/>
      <c r="U3033" s="58"/>
      <c r="V3033" s="58"/>
      <c r="W3033" s="58"/>
      <c r="X3033" s="58"/>
      <c r="Y3033" s="58"/>
      <c r="Z3033" s="58"/>
      <c r="AA3033" s="54"/>
      <c r="AB3033" s="54"/>
      <c r="AC3033" s="54"/>
      <c r="AD3033" s="54"/>
      <c r="AE3033" s="54"/>
      <c r="AF3033" s="54"/>
      <c r="AG3033" s="54"/>
      <c r="AH3033" s="54"/>
      <c r="AI3033" s="54"/>
      <c r="AJ3033" s="54"/>
      <c r="AK3033" s="54"/>
    </row>
    <row r="3034" spans="7:37" s="1" customFormat="1" ht="13.9" customHeight="1" x14ac:dyDescent="0.2"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58"/>
      <c r="R3034" s="58"/>
      <c r="S3034" s="58"/>
      <c r="T3034" s="58"/>
      <c r="U3034" s="58"/>
      <c r="V3034" s="58"/>
      <c r="W3034" s="58"/>
      <c r="X3034" s="58"/>
      <c r="Y3034" s="58"/>
      <c r="Z3034" s="58"/>
      <c r="AA3034" s="54"/>
      <c r="AB3034" s="54"/>
      <c r="AC3034" s="54"/>
      <c r="AD3034" s="54"/>
      <c r="AE3034" s="54"/>
      <c r="AF3034" s="54"/>
      <c r="AG3034" s="54"/>
      <c r="AH3034" s="54"/>
      <c r="AI3034" s="54"/>
      <c r="AJ3034" s="54"/>
      <c r="AK3034" s="54"/>
    </row>
    <row r="3035" spans="7:37" s="1" customFormat="1" ht="13.9" customHeight="1" x14ac:dyDescent="0.2"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58"/>
      <c r="R3035" s="58"/>
      <c r="S3035" s="58"/>
      <c r="T3035" s="58"/>
      <c r="U3035" s="58"/>
      <c r="V3035" s="58"/>
      <c r="W3035" s="58"/>
      <c r="X3035" s="58"/>
      <c r="Y3035" s="58"/>
      <c r="Z3035" s="58"/>
      <c r="AA3035" s="54"/>
      <c r="AB3035" s="54"/>
      <c r="AC3035" s="54"/>
      <c r="AD3035" s="54"/>
      <c r="AE3035" s="54"/>
      <c r="AF3035" s="54"/>
      <c r="AG3035" s="54"/>
      <c r="AH3035" s="54"/>
      <c r="AI3035" s="54"/>
      <c r="AJ3035" s="54"/>
      <c r="AK3035" s="54"/>
    </row>
    <row r="3036" spans="7:37" s="1" customFormat="1" ht="13.9" customHeight="1" x14ac:dyDescent="0.2"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58"/>
      <c r="R3036" s="58"/>
      <c r="S3036" s="58"/>
      <c r="T3036" s="58"/>
      <c r="U3036" s="58"/>
      <c r="V3036" s="58"/>
      <c r="W3036" s="58"/>
      <c r="X3036" s="58"/>
      <c r="Y3036" s="58"/>
      <c r="Z3036" s="58"/>
      <c r="AA3036" s="54"/>
      <c r="AB3036" s="54"/>
      <c r="AC3036" s="54"/>
      <c r="AD3036" s="54"/>
      <c r="AE3036" s="54"/>
      <c r="AF3036" s="54"/>
      <c r="AG3036" s="54"/>
      <c r="AH3036" s="54"/>
      <c r="AI3036" s="54"/>
      <c r="AJ3036" s="54"/>
      <c r="AK3036" s="54"/>
    </row>
    <row r="3037" spans="7:37" s="1" customFormat="1" ht="13.9" customHeight="1" x14ac:dyDescent="0.2"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58"/>
      <c r="R3037" s="58"/>
      <c r="S3037" s="58"/>
      <c r="T3037" s="58"/>
      <c r="U3037" s="58"/>
      <c r="V3037" s="58"/>
      <c r="W3037" s="58"/>
      <c r="X3037" s="58"/>
      <c r="Y3037" s="58"/>
      <c r="Z3037" s="58"/>
      <c r="AA3037" s="54"/>
      <c r="AB3037" s="54"/>
      <c r="AC3037" s="54"/>
      <c r="AD3037" s="54"/>
      <c r="AE3037" s="54"/>
      <c r="AF3037" s="54"/>
      <c r="AG3037" s="54"/>
      <c r="AH3037" s="54"/>
      <c r="AI3037" s="54"/>
      <c r="AJ3037" s="54"/>
      <c r="AK3037" s="54"/>
    </row>
    <row r="3038" spans="7:37" s="1" customFormat="1" ht="13.9" customHeight="1" x14ac:dyDescent="0.2"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58"/>
      <c r="R3038" s="58"/>
      <c r="S3038" s="58"/>
      <c r="T3038" s="58"/>
      <c r="U3038" s="58"/>
      <c r="V3038" s="58"/>
      <c r="W3038" s="58"/>
      <c r="X3038" s="58"/>
      <c r="Y3038" s="58"/>
      <c r="Z3038" s="58"/>
      <c r="AA3038" s="54"/>
      <c r="AB3038" s="54"/>
      <c r="AC3038" s="54"/>
      <c r="AD3038" s="54"/>
      <c r="AE3038" s="54"/>
      <c r="AF3038" s="54"/>
      <c r="AG3038" s="54"/>
      <c r="AH3038" s="54"/>
      <c r="AI3038" s="54"/>
      <c r="AJ3038" s="54"/>
      <c r="AK3038" s="54"/>
    </row>
    <row r="3039" spans="7:37" s="1" customFormat="1" ht="13.9" customHeight="1" x14ac:dyDescent="0.2"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58"/>
      <c r="R3039" s="58"/>
      <c r="S3039" s="58"/>
      <c r="T3039" s="58"/>
      <c r="U3039" s="58"/>
      <c r="V3039" s="58"/>
      <c r="W3039" s="58"/>
      <c r="X3039" s="58"/>
      <c r="Y3039" s="58"/>
      <c r="Z3039" s="58"/>
      <c r="AA3039" s="54"/>
      <c r="AB3039" s="54"/>
      <c r="AC3039" s="54"/>
      <c r="AD3039" s="54"/>
      <c r="AE3039" s="54"/>
      <c r="AF3039" s="54"/>
      <c r="AG3039" s="54"/>
      <c r="AH3039" s="54"/>
      <c r="AI3039" s="54"/>
      <c r="AJ3039" s="54"/>
      <c r="AK3039" s="54"/>
    </row>
    <row r="3040" spans="7:37" s="1" customFormat="1" ht="13.9" customHeight="1" x14ac:dyDescent="0.2"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58"/>
      <c r="R3040" s="58"/>
      <c r="S3040" s="58"/>
      <c r="T3040" s="58"/>
      <c r="U3040" s="58"/>
      <c r="V3040" s="58"/>
      <c r="W3040" s="58"/>
      <c r="X3040" s="58"/>
      <c r="Y3040" s="58"/>
      <c r="Z3040" s="58"/>
      <c r="AA3040" s="54"/>
      <c r="AB3040" s="54"/>
      <c r="AC3040" s="54"/>
      <c r="AD3040" s="54"/>
      <c r="AE3040" s="54"/>
      <c r="AF3040" s="54"/>
      <c r="AG3040" s="54"/>
      <c r="AH3040" s="54"/>
      <c r="AI3040" s="54"/>
      <c r="AJ3040" s="54"/>
      <c r="AK3040" s="54"/>
    </row>
    <row r="3041" spans="7:37" s="1" customFormat="1" ht="13.9" customHeight="1" x14ac:dyDescent="0.2"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58"/>
      <c r="R3041" s="58"/>
      <c r="S3041" s="58"/>
      <c r="T3041" s="58"/>
      <c r="U3041" s="58"/>
      <c r="V3041" s="58"/>
      <c r="W3041" s="58"/>
      <c r="X3041" s="58"/>
      <c r="Y3041" s="58"/>
      <c r="Z3041" s="58"/>
      <c r="AA3041" s="54"/>
      <c r="AB3041" s="54"/>
      <c r="AC3041" s="54"/>
      <c r="AD3041" s="54"/>
      <c r="AE3041" s="54"/>
      <c r="AF3041" s="54"/>
      <c r="AG3041" s="54"/>
      <c r="AH3041" s="54"/>
      <c r="AI3041" s="54"/>
      <c r="AJ3041" s="54"/>
      <c r="AK3041" s="54"/>
    </row>
    <row r="3042" spans="7:37" s="1" customFormat="1" ht="13.9" customHeight="1" x14ac:dyDescent="0.2"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58"/>
      <c r="R3042" s="58"/>
      <c r="S3042" s="58"/>
      <c r="T3042" s="58"/>
      <c r="U3042" s="58"/>
      <c r="V3042" s="58"/>
      <c r="W3042" s="58"/>
      <c r="X3042" s="58"/>
      <c r="Y3042" s="58"/>
      <c r="Z3042" s="58"/>
      <c r="AA3042" s="54"/>
      <c r="AB3042" s="54"/>
      <c r="AC3042" s="54"/>
      <c r="AD3042" s="54"/>
      <c r="AE3042" s="54"/>
      <c r="AF3042" s="54"/>
      <c r="AG3042" s="54"/>
      <c r="AH3042" s="54"/>
      <c r="AI3042" s="54"/>
      <c r="AJ3042" s="54"/>
      <c r="AK3042" s="54"/>
    </row>
    <row r="3043" spans="7:37" s="1" customFormat="1" ht="13.9" customHeight="1" x14ac:dyDescent="0.2"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58"/>
      <c r="R3043" s="58"/>
      <c r="S3043" s="58"/>
      <c r="T3043" s="58"/>
      <c r="U3043" s="58"/>
      <c r="V3043" s="58"/>
      <c r="W3043" s="58"/>
      <c r="X3043" s="58"/>
      <c r="Y3043" s="58"/>
      <c r="Z3043" s="58"/>
      <c r="AA3043" s="54"/>
      <c r="AB3043" s="54"/>
      <c r="AC3043" s="54"/>
      <c r="AD3043" s="54"/>
      <c r="AE3043" s="54"/>
      <c r="AF3043" s="54"/>
      <c r="AG3043" s="54"/>
      <c r="AH3043" s="54"/>
      <c r="AI3043" s="54"/>
      <c r="AJ3043" s="54"/>
      <c r="AK3043" s="54"/>
    </row>
    <row r="3044" spans="7:37" s="1" customFormat="1" ht="13.9" customHeight="1" x14ac:dyDescent="0.2"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58"/>
      <c r="R3044" s="58"/>
      <c r="S3044" s="58"/>
      <c r="T3044" s="58"/>
      <c r="U3044" s="58"/>
      <c r="V3044" s="58"/>
      <c r="W3044" s="58"/>
      <c r="X3044" s="58"/>
      <c r="Y3044" s="58"/>
      <c r="Z3044" s="58"/>
      <c r="AA3044" s="54"/>
      <c r="AB3044" s="54"/>
      <c r="AC3044" s="54"/>
      <c r="AD3044" s="54"/>
      <c r="AE3044" s="54"/>
      <c r="AF3044" s="54"/>
      <c r="AG3044" s="54"/>
      <c r="AH3044" s="54"/>
      <c r="AI3044" s="54"/>
      <c r="AJ3044" s="54"/>
      <c r="AK3044" s="54"/>
    </row>
    <row r="3045" spans="7:37" s="1" customFormat="1" ht="13.9" customHeight="1" x14ac:dyDescent="0.2"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58"/>
      <c r="R3045" s="58"/>
      <c r="S3045" s="58"/>
      <c r="T3045" s="58"/>
      <c r="U3045" s="58"/>
      <c r="V3045" s="58"/>
      <c r="W3045" s="58"/>
      <c r="X3045" s="58"/>
      <c r="Y3045" s="58"/>
      <c r="Z3045" s="58"/>
      <c r="AA3045" s="54"/>
      <c r="AB3045" s="54"/>
      <c r="AC3045" s="54"/>
      <c r="AD3045" s="54"/>
      <c r="AE3045" s="54"/>
      <c r="AF3045" s="54"/>
      <c r="AG3045" s="54"/>
      <c r="AH3045" s="54"/>
      <c r="AI3045" s="54"/>
      <c r="AJ3045" s="54"/>
      <c r="AK3045" s="54"/>
    </row>
    <row r="3046" spans="7:37" s="1" customFormat="1" ht="13.9" customHeight="1" x14ac:dyDescent="0.2"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58"/>
      <c r="R3046" s="58"/>
      <c r="S3046" s="58"/>
      <c r="T3046" s="58"/>
      <c r="U3046" s="58"/>
      <c r="V3046" s="58"/>
      <c r="W3046" s="58"/>
      <c r="X3046" s="58"/>
      <c r="Y3046" s="58"/>
      <c r="Z3046" s="58"/>
      <c r="AA3046" s="54"/>
      <c r="AB3046" s="54"/>
      <c r="AC3046" s="54"/>
      <c r="AD3046" s="54"/>
      <c r="AE3046" s="54"/>
      <c r="AF3046" s="54"/>
      <c r="AG3046" s="54"/>
      <c r="AH3046" s="54"/>
      <c r="AI3046" s="54"/>
      <c r="AJ3046" s="54"/>
      <c r="AK3046" s="54"/>
    </row>
    <row r="3047" spans="7:37" s="1" customFormat="1" ht="13.9" customHeight="1" x14ac:dyDescent="0.2"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58"/>
      <c r="R3047" s="58"/>
      <c r="S3047" s="58"/>
      <c r="T3047" s="58"/>
      <c r="U3047" s="58"/>
      <c r="V3047" s="58"/>
      <c r="W3047" s="58"/>
      <c r="X3047" s="58"/>
      <c r="Y3047" s="58"/>
      <c r="Z3047" s="58"/>
      <c r="AA3047" s="54"/>
      <c r="AB3047" s="54"/>
      <c r="AC3047" s="54"/>
      <c r="AD3047" s="54"/>
      <c r="AE3047" s="54"/>
      <c r="AF3047" s="54"/>
      <c r="AG3047" s="54"/>
      <c r="AH3047" s="54"/>
      <c r="AI3047" s="54"/>
      <c r="AJ3047" s="54"/>
      <c r="AK3047" s="54"/>
    </row>
    <row r="3048" spans="7:37" s="1" customFormat="1" ht="13.9" customHeight="1" x14ac:dyDescent="0.2"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58"/>
      <c r="R3048" s="58"/>
      <c r="S3048" s="58"/>
      <c r="T3048" s="58"/>
      <c r="U3048" s="58"/>
      <c r="V3048" s="58"/>
      <c r="W3048" s="58"/>
      <c r="X3048" s="58"/>
      <c r="Y3048" s="58"/>
      <c r="Z3048" s="58"/>
      <c r="AA3048" s="54"/>
      <c r="AB3048" s="54"/>
      <c r="AC3048" s="54"/>
      <c r="AD3048" s="54"/>
      <c r="AE3048" s="54"/>
      <c r="AF3048" s="54"/>
      <c r="AG3048" s="54"/>
      <c r="AH3048" s="54"/>
      <c r="AI3048" s="54"/>
      <c r="AJ3048" s="54"/>
      <c r="AK3048" s="54"/>
    </row>
    <row r="3049" spans="7:37" s="1" customFormat="1" ht="13.9" customHeight="1" x14ac:dyDescent="0.2"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58"/>
      <c r="R3049" s="58"/>
      <c r="S3049" s="58"/>
      <c r="T3049" s="58"/>
      <c r="U3049" s="58"/>
      <c r="V3049" s="58"/>
      <c r="W3049" s="58"/>
      <c r="X3049" s="58"/>
      <c r="Y3049" s="58"/>
      <c r="Z3049" s="58"/>
      <c r="AA3049" s="54"/>
      <c r="AB3049" s="54"/>
      <c r="AC3049" s="54"/>
      <c r="AD3049" s="54"/>
      <c r="AE3049" s="54"/>
      <c r="AF3049" s="54"/>
      <c r="AG3049" s="54"/>
      <c r="AH3049" s="54"/>
      <c r="AI3049" s="54"/>
      <c r="AJ3049" s="54"/>
      <c r="AK3049" s="54"/>
    </row>
    <row r="3050" spans="7:37" s="1" customFormat="1" ht="13.9" customHeight="1" x14ac:dyDescent="0.2"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58"/>
      <c r="R3050" s="58"/>
      <c r="S3050" s="58"/>
      <c r="T3050" s="58"/>
      <c r="U3050" s="58"/>
      <c r="V3050" s="58"/>
      <c r="W3050" s="58"/>
      <c r="X3050" s="58"/>
      <c r="Y3050" s="58"/>
      <c r="Z3050" s="58"/>
      <c r="AA3050" s="54"/>
      <c r="AB3050" s="54"/>
      <c r="AC3050" s="54"/>
      <c r="AD3050" s="54"/>
      <c r="AE3050" s="54"/>
      <c r="AF3050" s="54"/>
      <c r="AG3050" s="54"/>
      <c r="AH3050" s="54"/>
      <c r="AI3050" s="54"/>
      <c r="AJ3050" s="54"/>
      <c r="AK3050" s="54"/>
    </row>
    <row r="3051" spans="7:37" s="1" customFormat="1" ht="13.9" customHeight="1" x14ac:dyDescent="0.2"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58"/>
      <c r="R3051" s="58"/>
      <c r="S3051" s="58"/>
      <c r="T3051" s="58"/>
      <c r="U3051" s="58"/>
      <c r="V3051" s="58"/>
      <c r="W3051" s="58"/>
      <c r="X3051" s="58"/>
      <c r="Y3051" s="58"/>
      <c r="Z3051" s="58"/>
      <c r="AA3051" s="54"/>
      <c r="AB3051" s="54"/>
      <c r="AC3051" s="54"/>
      <c r="AD3051" s="54"/>
      <c r="AE3051" s="54"/>
      <c r="AF3051" s="54"/>
      <c r="AG3051" s="54"/>
      <c r="AH3051" s="54"/>
      <c r="AI3051" s="54"/>
      <c r="AJ3051" s="54"/>
      <c r="AK3051" s="54"/>
    </row>
    <row r="3052" spans="7:37" s="1" customFormat="1" ht="13.9" customHeight="1" x14ac:dyDescent="0.2"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58"/>
      <c r="R3052" s="58"/>
      <c r="S3052" s="58"/>
      <c r="T3052" s="58"/>
      <c r="U3052" s="58"/>
      <c r="V3052" s="58"/>
      <c r="W3052" s="58"/>
      <c r="X3052" s="58"/>
      <c r="Y3052" s="58"/>
      <c r="Z3052" s="58"/>
      <c r="AA3052" s="54"/>
      <c r="AB3052" s="54"/>
      <c r="AC3052" s="54"/>
      <c r="AD3052" s="54"/>
      <c r="AE3052" s="54"/>
      <c r="AF3052" s="54"/>
      <c r="AG3052" s="54"/>
      <c r="AH3052" s="54"/>
      <c r="AI3052" s="54"/>
      <c r="AJ3052" s="54"/>
      <c r="AK3052" s="54"/>
    </row>
    <row r="3053" spans="7:37" s="1" customFormat="1" ht="13.9" customHeight="1" x14ac:dyDescent="0.2"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58"/>
      <c r="R3053" s="58"/>
      <c r="S3053" s="58"/>
      <c r="T3053" s="58"/>
      <c r="U3053" s="58"/>
      <c r="V3053" s="58"/>
      <c r="W3053" s="58"/>
      <c r="X3053" s="58"/>
      <c r="Y3053" s="58"/>
      <c r="Z3053" s="58"/>
      <c r="AA3053" s="54"/>
      <c r="AB3053" s="54"/>
      <c r="AC3053" s="54"/>
      <c r="AD3053" s="54"/>
      <c r="AE3053" s="54"/>
      <c r="AF3053" s="54"/>
      <c r="AG3053" s="54"/>
      <c r="AH3053" s="54"/>
      <c r="AI3053" s="54"/>
      <c r="AJ3053" s="54"/>
      <c r="AK3053" s="54"/>
    </row>
    <row r="3054" spans="7:37" s="1" customFormat="1" ht="13.9" customHeight="1" x14ac:dyDescent="0.2"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58"/>
      <c r="R3054" s="58"/>
      <c r="S3054" s="58"/>
      <c r="T3054" s="58"/>
      <c r="U3054" s="58"/>
      <c r="V3054" s="58"/>
      <c r="W3054" s="58"/>
      <c r="X3054" s="58"/>
      <c r="Y3054" s="58"/>
      <c r="Z3054" s="58"/>
      <c r="AA3054" s="54"/>
      <c r="AB3054" s="54"/>
      <c r="AC3054" s="54"/>
      <c r="AD3054" s="54"/>
      <c r="AE3054" s="54"/>
      <c r="AF3054" s="54"/>
      <c r="AG3054" s="54"/>
      <c r="AH3054" s="54"/>
      <c r="AI3054" s="54"/>
      <c r="AJ3054" s="54"/>
      <c r="AK3054" s="54"/>
    </row>
    <row r="3055" spans="7:37" s="1" customFormat="1" ht="13.9" customHeight="1" x14ac:dyDescent="0.2"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58"/>
      <c r="R3055" s="58"/>
      <c r="S3055" s="58"/>
      <c r="T3055" s="58"/>
      <c r="U3055" s="58"/>
      <c r="V3055" s="58"/>
      <c r="W3055" s="58"/>
      <c r="X3055" s="58"/>
      <c r="Y3055" s="58"/>
      <c r="Z3055" s="58"/>
      <c r="AA3055" s="54"/>
      <c r="AB3055" s="54"/>
      <c r="AC3055" s="54"/>
      <c r="AD3055" s="54"/>
      <c r="AE3055" s="54"/>
      <c r="AF3055" s="54"/>
      <c r="AG3055" s="54"/>
      <c r="AH3055" s="54"/>
      <c r="AI3055" s="54"/>
      <c r="AJ3055" s="54"/>
      <c r="AK3055" s="54"/>
    </row>
    <row r="3056" spans="7:37" s="1" customFormat="1" ht="13.9" customHeight="1" x14ac:dyDescent="0.2"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58"/>
      <c r="R3056" s="58"/>
      <c r="S3056" s="58"/>
      <c r="T3056" s="58"/>
      <c r="U3056" s="58"/>
      <c r="V3056" s="58"/>
      <c r="W3056" s="58"/>
      <c r="X3056" s="58"/>
      <c r="Y3056" s="58"/>
      <c r="Z3056" s="58"/>
      <c r="AA3056" s="54"/>
      <c r="AB3056" s="54"/>
      <c r="AC3056" s="54"/>
      <c r="AD3056" s="54"/>
      <c r="AE3056" s="54"/>
      <c r="AF3056" s="54"/>
      <c r="AG3056" s="54"/>
      <c r="AH3056" s="54"/>
      <c r="AI3056" s="54"/>
      <c r="AJ3056" s="54"/>
      <c r="AK3056" s="54"/>
    </row>
    <row r="3057" spans="7:37" s="1" customFormat="1" ht="13.9" customHeight="1" x14ac:dyDescent="0.2"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58"/>
      <c r="R3057" s="58"/>
      <c r="S3057" s="58"/>
      <c r="T3057" s="58"/>
      <c r="U3057" s="58"/>
      <c r="V3057" s="58"/>
      <c r="W3057" s="58"/>
      <c r="X3057" s="58"/>
      <c r="Y3057" s="58"/>
      <c r="Z3057" s="58"/>
      <c r="AA3057" s="54"/>
      <c r="AB3057" s="54"/>
      <c r="AC3057" s="54"/>
      <c r="AD3057" s="54"/>
      <c r="AE3057" s="54"/>
      <c r="AF3057" s="54"/>
      <c r="AG3057" s="54"/>
      <c r="AH3057" s="54"/>
      <c r="AI3057" s="54"/>
      <c r="AJ3057" s="54"/>
      <c r="AK3057" s="54"/>
    </row>
    <row r="3058" spans="7:37" s="1" customFormat="1" ht="13.9" customHeight="1" x14ac:dyDescent="0.2"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58"/>
      <c r="R3058" s="58"/>
      <c r="S3058" s="58"/>
      <c r="T3058" s="58"/>
      <c r="U3058" s="58"/>
      <c r="V3058" s="58"/>
      <c r="W3058" s="58"/>
      <c r="X3058" s="58"/>
      <c r="Y3058" s="58"/>
      <c r="Z3058" s="58"/>
      <c r="AA3058" s="54"/>
      <c r="AB3058" s="54"/>
      <c r="AC3058" s="54"/>
      <c r="AD3058" s="54"/>
      <c r="AE3058" s="54"/>
      <c r="AF3058" s="54"/>
      <c r="AG3058" s="54"/>
      <c r="AH3058" s="54"/>
      <c r="AI3058" s="54"/>
      <c r="AJ3058" s="54"/>
      <c r="AK3058" s="54"/>
    </row>
    <row r="3059" spans="7:37" s="1" customFormat="1" ht="13.9" customHeight="1" x14ac:dyDescent="0.2"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58"/>
      <c r="R3059" s="58"/>
      <c r="S3059" s="58"/>
      <c r="T3059" s="58"/>
      <c r="U3059" s="58"/>
      <c r="V3059" s="58"/>
      <c r="W3059" s="58"/>
      <c r="X3059" s="58"/>
      <c r="Y3059" s="58"/>
      <c r="Z3059" s="58"/>
      <c r="AA3059" s="54"/>
      <c r="AB3059" s="54"/>
      <c r="AC3059" s="54"/>
      <c r="AD3059" s="54"/>
      <c r="AE3059" s="54"/>
      <c r="AF3059" s="54"/>
      <c r="AG3059" s="54"/>
      <c r="AH3059" s="54"/>
      <c r="AI3059" s="54"/>
      <c r="AJ3059" s="54"/>
      <c r="AK3059" s="54"/>
    </row>
    <row r="3060" spans="7:37" s="1" customFormat="1" ht="13.9" customHeight="1" x14ac:dyDescent="0.2"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  <c r="Q3060" s="58"/>
      <c r="R3060" s="58"/>
      <c r="S3060" s="58"/>
      <c r="T3060" s="58"/>
      <c r="U3060" s="58"/>
      <c r="V3060" s="58"/>
      <c r="W3060" s="58"/>
      <c r="X3060" s="58"/>
      <c r="Y3060" s="58"/>
      <c r="Z3060" s="58"/>
      <c r="AA3060" s="54"/>
      <c r="AB3060" s="54"/>
      <c r="AC3060" s="54"/>
      <c r="AD3060" s="54"/>
      <c r="AE3060" s="54"/>
      <c r="AF3060" s="54"/>
      <c r="AG3060" s="54"/>
      <c r="AH3060" s="54"/>
      <c r="AI3060" s="54"/>
      <c r="AJ3060" s="54"/>
      <c r="AK3060" s="54"/>
    </row>
    <row r="3061" spans="7:37" s="1" customFormat="1" ht="13.9" customHeight="1" x14ac:dyDescent="0.2"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  <c r="Q3061" s="58"/>
      <c r="R3061" s="58"/>
      <c r="S3061" s="58"/>
      <c r="T3061" s="58"/>
      <c r="U3061" s="58"/>
      <c r="V3061" s="58"/>
      <c r="W3061" s="58"/>
      <c r="X3061" s="58"/>
      <c r="Y3061" s="58"/>
      <c r="Z3061" s="58"/>
      <c r="AA3061" s="54"/>
      <c r="AB3061" s="54"/>
      <c r="AC3061" s="54"/>
      <c r="AD3061" s="54"/>
      <c r="AE3061" s="54"/>
      <c r="AF3061" s="54"/>
      <c r="AG3061" s="54"/>
      <c r="AH3061" s="54"/>
      <c r="AI3061" s="54"/>
      <c r="AJ3061" s="54"/>
      <c r="AK3061" s="54"/>
    </row>
    <row r="3062" spans="7:37" s="1" customFormat="1" ht="13.9" customHeight="1" x14ac:dyDescent="0.2"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  <c r="Q3062" s="58"/>
      <c r="R3062" s="58"/>
      <c r="S3062" s="58"/>
      <c r="T3062" s="58"/>
      <c r="U3062" s="58"/>
      <c r="V3062" s="58"/>
      <c r="W3062" s="58"/>
      <c r="X3062" s="58"/>
      <c r="Y3062" s="58"/>
      <c r="Z3062" s="58"/>
      <c r="AA3062" s="54"/>
      <c r="AB3062" s="54"/>
      <c r="AC3062" s="54"/>
      <c r="AD3062" s="54"/>
      <c r="AE3062" s="54"/>
      <c r="AF3062" s="54"/>
      <c r="AG3062" s="54"/>
      <c r="AH3062" s="54"/>
      <c r="AI3062" s="54"/>
      <c r="AJ3062" s="54"/>
      <c r="AK3062" s="54"/>
    </row>
    <row r="3063" spans="7:37" s="1" customFormat="1" ht="13.9" customHeight="1" x14ac:dyDescent="0.2"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  <c r="Q3063" s="58"/>
      <c r="R3063" s="58"/>
      <c r="S3063" s="58"/>
      <c r="T3063" s="58"/>
      <c r="U3063" s="58"/>
      <c r="V3063" s="58"/>
      <c r="W3063" s="58"/>
      <c r="X3063" s="58"/>
      <c r="Y3063" s="58"/>
      <c r="Z3063" s="58"/>
      <c r="AA3063" s="54"/>
      <c r="AB3063" s="54"/>
      <c r="AC3063" s="54"/>
      <c r="AD3063" s="54"/>
      <c r="AE3063" s="54"/>
      <c r="AF3063" s="54"/>
      <c r="AG3063" s="54"/>
      <c r="AH3063" s="54"/>
      <c r="AI3063" s="54"/>
      <c r="AJ3063" s="54"/>
      <c r="AK3063" s="54"/>
    </row>
    <row r="3064" spans="7:37" s="1" customFormat="1" ht="13.9" customHeight="1" x14ac:dyDescent="0.2"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  <c r="Q3064" s="58"/>
      <c r="R3064" s="58"/>
      <c r="S3064" s="58"/>
      <c r="T3064" s="58"/>
      <c r="U3064" s="58"/>
      <c r="V3064" s="58"/>
      <c r="W3064" s="58"/>
      <c r="X3064" s="58"/>
      <c r="Y3064" s="58"/>
      <c r="Z3064" s="58"/>
      <c r="AA3064" s="54"/>
      <c r="AB3064" s="54"/>
      <c r="AC3064" s="54"/>
      <c r="AD3064" s="54"/>
      <c r="AE3064" s="54"/>
      <c r="AF3064" s="54"/>
      <c r="AG3064" s="54"/>
      <c r="AH3064" s="54"/>
      <c r="AI3064" s="54"/>
      <c r="AJ3064" s="54"/>
      <c r="AK3064" s="54"/>
    </row>
    <row r="3065" spans="7:37" s="1" customFormat="1" ht="13.9" customHeight="1" x14ac:dyDescent="0.2"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58"/>
      <c r="R3065" s="58"/>
      <c r="S3065" s="58"/>
      <c r="T3065" s="58"/>
      <c r="U3065" s="58"/>
      <c r="V3065" s="58"/>
      <c r="W3065" s="58"/>
      <c r="X3065" s="58"/>
      <c r="Y3065" s="58"/>
      <c r="Z3065" s="58"/>
      <c r="AA3065" s="54"/>
      <c r="AB3065" s="54"/>
      <c r="AC3065" s="54"/>
      <c r="AD3065" s="54"/>
      <c r="AE3065" s="54"/>
      <c r="AF3065" s="54"/>
      <c r="AG3065" s="54"/>
      <c r="AH3065" s="54"/>
      <c r="AI3065" s="54"/>
      <c r="AJ3065" s="54"/>
      <c r="AK3065" s="54"/>
    </row>
    <row r="3066" spans="7:37" s="1" customFormat="1" ht="13.9" customHeight="1" x14ac:dyDescent="0.2"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58"/>
      <c r="R3066" s="58"/>
      <c r="S3066" s="58"/>
      <c r="T3066" s="58"/>
      <c r="U3066" s="58"/>
      <c r="V3066" s="58"/>
      <c r="W3066" s="58"/>
      <c r="X3066" s="58"/>
      <c r="Y3066" s="58"/>
      <c r="Z3066" s="58"/>
      <c r="AA3066" s="54"/>
      <c r="AB3066" s="54"/>
      <c r="AC3066" s="54"/>
      <c r="AD3066" s="54"/>
      <c r="AE3066" s="54"/>
      <c r="AF3066" s="54"/>
      <c r="AG3066" s="54"/>
      <c r="AH3066" s="54"/>
      <c r="AI3066" s="54"/>
      <c r="AJ3066" s="54"/>
      <c r="AK3066" s="54"/>
    </row>
    <row r="3067" spans="7:37" s="1" customFormat="1" ht="13.9" customHeight="1" x14ac:dyDescent="0.2"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58"/>
      <c r="R3067" s="58"/>
      <c r="S3067" s="58"/>
      <c r="T3067" s="58"/>
      <c r="U3067" s="58"/>
      <c r="V3067" s="58"/>
      <c r="W3067" s="58"/>
      <c r="X3067" s="58"/>
      <c r="Y3067" s="58"/>
      <c r="Z3067" s="58"/>
      <c r="AA3067" s="54"/>
      <c r="AB3067" s="54"/>
      <c r="AC3067" s="54"/>
      <c r="AD3067" s="54"/>
      <c r="AE3067" s="54"/>
      <c r="AF3067" s="54"/>
      <c r="AG3067" s="54"/>
      <c r="AH3067" s="54"/>
      <c r="AI3067" s="54"/>
      <c r="AJ3067" s="54"/>
      <c r="AK3067" s="54"/>
    </row>
    <row r="3068" spans="7:37" s="1" customFormat="1" ht="13.9" customHeight="1" x14ac:dyDescent="0.2"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58"/>
      <c r="R3068" s="58"/>
      <c r="S3068" s="58"/>
      <c r="T3068" s="58"/>
      <c r="U3068" s="58"/>
      <c r="V3068" s="58"/>
      <c r="W3068" s="58"/>
      <c r="X3068" s="58"/>
      <c r="Y3068" s="58"/>
      <c r="Z3068" s="58"/>
      <c r="AA3068" s="54"/>
      <c r="AB3068" s="54"/>
      <c r="AC3068" s="54"/>
      <c r="AD3068" s="54"/>
      <c r="AE3068" s="54"/>
      <c r="AF3068" s="54"/>
      <c r="AG3068" s="54"/>
      <c r="AH3068" s="54"/>
      <c r="AI3068" s="54"/>
      <c r="AJ3068" s="54"/>
      <c r="AK3068" s="54"/>
    </row>
    <row r="3069" spans="7:37" s="1" customFormat="1" ht="13.9" customHeight="1" x14ac:dyDescent="0.2"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58"/>
      <c r="R3069" s="58"/>
      <c r="S3069" s="58"/>
      <c r="T3069" s="58"/>
      <c r="U3069" s="58"/>
      <c r="V3069" s="58"/>
      <c r="W3069" s="58"/>
      <c r="X3069" s="58"/>
      <c r="Y3069" s="58"/>
      <c r="Z3069" s="58"/>
      <c r="AA3069" s="54"/>
      <c r="AB3069" s="54"/>
      <c r="AC3069" s="54"/>
      <c r="AD3069" s="54"/>
      <c r="AE3069" s="54"/>
      <c r="AF3069" s="54"/>
      <c r="AG3069" s="54"/>
      <c r="AH3069" s="54"/>
      <c r="AI3069" s="54"/>
      <c r="AJ3069" s="54"/>
      <c r="AK3069" s="54"/>
    </row>
    <row r="3070" spans="7:37" s="1" customFormat="1" ht="13.9" customHeight="1" x14ac:dyDescent="0.2"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58"/>
      <c r="R3070" s="58"/>
      <c r="S3070" s="58"/>
      <c r="T3070" s="58"/>
      <c r="U3070" s="58"/>
      <c r="V3070" s="58"/>
      <c r="W3070" s="58"/>
      <c r="X3070" s="58"/>
      <c r="Y3070" s="58"/>
      <c r="Z3070" s="58"/>
      <c r="AA3070" s="54"/>
      <c r="AB3070" s="54"/>
      <c r="AC3070" s="54"/>
      <c r="AD3070" s="54"/>
      <c r="AE3070" s="54"/>
      <c r="AF3070" s="54"/>
      <c r="AG3070" s="54"/>
      <c r="AH3070" s="54"/>
      <c r="AI3070" s="54"/>
      <c r="AJ3070" s="54"/>
      <c r="AK3070" s="54"/>
    </row>
    <row r="3071" spans="7:37" s="1" customFormat="1" ht="13.9" customHeight="1" x14ac:dyDescent="0.2"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58"/>
      <c r="R3071" s="58"/>
      <c r="S3071" s="58"/>
      <c r="T3071" s="58"/>
      <c r="U3071" s="58"/>
      <c r="V3071" s="58"/>
      <c r="W3071" s="58"/>
      <c r="X3071" s="58"/>
      <c r="Y3071" s="58"/>
      <c r="Z3071" s="58"/>
      <c r="AA3071" s="54"/>
      <c r="AB3071" s="54"/>
      <c r="AC3071" s="54"/>
      <c r="AD3071" s="54"/>
      <c r="AE3071" s="54"/>
      <c r="AF3071" s="54"/>
      <c r="AG3071" s="54"/>
      <c r="AH3071" s="54"/>
      <c r="AI3071" s="54"/>
      <c r="AJ3071" s="54"/>
      <c r="AK3071" s="54"/>
    </row>
    <row r="3072" spans="7:37" s="1" customFormat="1" ht="13.9" customHeight="1" x14ac:dyDescent="0.2"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58"/>
      <c r="R3072" s="58"/>
      <c r="S3072" s="58"/>
      <c r="T3072" s="58"/>
      <c r="U3072" s="58"/>
      <c r="V3072" s="58"/>
      <c r="W3072" s="58"/>
      <c r="X3072" s="58"/>
      <c r="Y3072" s="58"/>
      <c r="Z3072" s="58"/>
      <c r="AA3072" s="54"/>
      <c r="AB3072" s="54"/>
      <c r="AC3072" s="54"/>
      <c r="AD3072" s="54"/>
      <c r="AE3072" s="54"/>
      <c r="AF3072" s="54"/>
      <c r="AG3072" s="54"/>
      <c r="AH3072" s="54"/>
      <c r="AI3072" s="54"/>
      <c r="AJ3072" s="54"/>
      <c r="AK3072" s="54"/>
    </row>
    <row r="3073" spans="7:37" s="1" customFormat="1" ht="13.9" customHeight="1" x14ac:dyDescent="0.2"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58"/>
      <c r="R3073" s="58"/>
      <c r="S3073" s="58"/>
      <c r="T3073" s="58"/>
      <c r="U3073" s="58"/>
      <c r="V3073" s="58"/>
      <c r="W3073" s="58"/>
      <c r="X3073" s="58"/>
      <c r="Y3073" s="58"/>
      <c r="Z3073" s="58"/>
      <c r="AA3073" s="54"/>
      <c r="AB3073" s="54"/>
      <c r="AC3073" s="54"/>
      <c r="AD3073" s="54"/>
      <c r="AE3073" s="54"/>
      <c r="AF3073" s="54"/>
      <c r="AG3073" s="54"/>
      <c r="AH3073" s="54"/>
      <c r="AI3073" s="54"/>
      <c r="AJ3073" s="54"/>
      <c r="AK3073" s="54"/>
    </row>
    <row r="3074" spans="7:37" s="1" customFormat="1" ht="13.9" customHeight="1" x14ac:dyDescent="0.2"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58"/>
      <c r="R3074" s="58"/>
      <c r="S3074" s="58"/>
      <c r="T3074" s="58"/>
      <c r="U3074" s="58"/>
      <c r="V3074" s="58"/>
      <c r="W3074" s="58"/>
      <c r="X3074" s="58"/>
      <c r="Y3074" s="58"/>
      <c r="Z3074" s="58"/>
      <c r="AA3074" s="54"/>
      <c r="AB3074" s="54"/>
      <c r="AC3074" s="54"/>
      <c r="AD3074" s="54"/>
      <c r="AE3074" s="54"/>
      <c r="AF3074" s="54"/>
      <c r="AG3074" s="54"/>
      <c r="AH3074" s="54"/>
      <c r="AI3074" s="54"/>
      <c r="AJ3074" s="54"/>
      <c r="AK3074" s="54"/>
    </row>
    <row r="3075" spans="7:37" s="1" customFormat="1" ht="13.9" customHeight="1" x14ac:dyDescent="0.2"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58"/>
      <c r="R3075" s="58"/>
      <c r="S3075" s="58"/>
      <c r="T3075" s="58"/>
      <c r="U3075" s="58"/>
      <c r="V3075" s="58"/>
      <c r="W3075" s="58"/>
      <c r="X3075" s="58"/>
      <c r="Y3075" s="58"/>
      <c r="Z3075" s="58"/>
      <c r="AA3075" s="54"/>
      <c r="AB3075" s="54"/>
      <c r="AC3075" s="54"/>
      <c r="AD3075" s="54"/>
      <c r="AE3075" s="54"/>
      <c r="AF3075" s="54"/>
      <c r="AG3075" s="54"/>
      <c r="AH3075" s="54"/>
      <c r="AI3075" s="54"/>
      <c r="AJ3075" s="54"/>
      <c r="AK3075" s="54"/>
    </row>
    <row r="3076" spans="7:37" s="1" customFormat="1" ht="13.9" customHeight="1" x14ac:dyDescent="0.2"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58"/>
      <c r="R3076" s="58"/>
      <c r="S3076" s="58"/>
      <c r="T3076" s="58"/>
      <c r="U3076" s="58"/>
      <c r="V3076" s="58"/>
      <c r="W3076" s="58"/>
      <c r="X3076" s="58"/>
      <c r="Y3076" s="58"/>
      <c r="Z3076" s="58"/>
      <c r="AA3076" s="54"/>
      <c r="AB3076" s="54"/>
      <c r="AC3076" s="54"/>
      <c r="AD3076" s="54"/>
      <c r="AE3076" s="54"/>
      <c r="AF3076" s="54"/>
      <c r="AG3076" s="54"/>
      <c r="AH3076" s="54"/>
      <c r="AI3076" s="54"/>
      <c r="AJ3076" s="54"/>
      <c r="AK3076" s="54"/>
    </row>
    <row r="3077" spans="7:37" s="1" customFormat="1" ht="13.9" customHeight="1" x14ac:dyDescent="0.2"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58"/>
      <c r="R3077" s="58"/>
      <c r="S3077" s="58"/>
      <c r="T3077" s="58"/>
      <c r="U3077" s="58"/>
      <c r="V3077" s="58"/>
      <c r="W3077" s="58"/>
      <c r="X3077" s="58"/>
      <c r="Y3077" s="58"/>
      <c r="Z3077" s="58"/>
      <c r="AA3077" s="54"/>
      <c r="AB3077" s="54"/>
      <c r="AC3077" s="54"/>
      <c r="AD3077" s="54"/>
      <c r="AE3077" s="54"/>
      <c r="AF3077" s="54"/>
      <c r="AG3077" s="54"/>
      <c r="AH3077" s="54"/>
      <c r="AI3077" s="54"/>
      <c r="AJ3077" s="54"/>
      <c r="AK3077" s="54"/>
    </row>
    <row r="3078" spans="7:37" s="1" customFormat="1" ht="13.9" customHeight="1" x14ac:dyDescent="0.2"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58"/>
      <c r="R3078" s="58"/>
      <c r="S3078" s="58"/>
      <c r="T3078" s="58"/>
      <c r="U3078" s="58"/>
      <c r="V3078" s="58"/>
      <c r="W3078" s="58"/>
      <c r="X3078" s="58"/>
      <c r="Y3078" s="58"/>
      <c r="Z3078" s="58"/>
      <c r="AA3078" s="54"/>
      <c r="AB3078" s="54"/>
      <c r="AC3078" s="54"/>
      <c r="AD3078" s="54"/>
      <c r="AE3078" s="54"/>
      <c r="AF3078" s="54"/>
      <c r="AG3078" s="54"/>
      <c r="AH3078" s="54"/>
      <c r="AI3078" s="54"/>
      <c r="AJ3078" s="54"/>
      <c r="AK3078" s="54"/>
    </row>
    <row r="3079" spans="7:37" s="1" customFormat="1" ht="13.9" customHeight="1" x14ac:dyDescent="0.2"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58"/>
      <c r="R3079" s="58"/>
      <c r="S3079" s="58"/>
      <c r="T3079" s="58"/>
      <c r="U3079" s="58"/>
      <c r="V3079" s="58"/>
      <c r="W3079" s="58"/>
      <c r="X3079" s="58"/>
      <c r="Y3079" s="58"/>
      <c r="Z3079" s="58"/>
      <c r="AA3079" s="54"/>
      <c r="AB3079" s="54"/>
      <c r="AC3079" s="54"/>
      <c r="AD3079" s="54"/>
      <c r="AE3079" s="54"/>
      <c r="AF3079" s="54"/>
      <c r="AG3079" s="54"/>
      <c r="AH3079" s="54"/>
      <c r="AI3079" s="54"/>
      <c r="AJ3079" s="54"/>
      <c r="AK3079" s="54"/>
    </row>
    <row r="3080" spans="7:37" s="1" customFormat="1" ht="13.9" customHeight="1" x14ac:dyDescent="0.2"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58"/>
      <c r="R3080" s="58"/>
      <c r="S3080" s="58"/>
      <c r="T3080" s="58"/>
      <c r="U3080" s="58"/>
      <c r="V3080" s="58"/>
      <c r="W3080" s="58"/>
      <c r="X3080" s="58"/>
      <c r="Y3080" s="58"/>
      <c r="Z3080" s="58"/>
      <c r="AA3080" s="54"/>
      <c r="AB3080" s="54"/>
      <c r="AC3080" s="54"/>
      <c r="AD3080" s="54"/>
      <c r="AE3080" s="54"/>
      <c r="AF3080" s="54"/>
      <c r="AG3080" s="54"/>
      <c r="AH3080" s="54"/>
      <c r="AI3080" s="54"/>
      <c r="AJ3080" s="54"/>
      <c r="AK3080" s="54"/>
    </row>
    <row r="3081" spans="7:37" s="1" customFormat="1" ht="13.9" customHeight="1" x14ac:dyDescent="0.2"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58"/>
      <c r="R3081" s="58"/>
      <c r="S3081" s="58"/>
      <c r="T3081" s="58"/>
      <c r="U3081" s="58"/>
      <c r="V3081" s="58"/>
      <c r="W3081" s="58"/>
      <c r="X3081" s="58"/>
      <c r="Y3081" s="58"/>
      <c r="Z3081" s="58"/>
      <c r="AA3081" s="54"/>
      <c r="AB3081" s="54"/>
      <c r="AC3081" s="54"/>
      <c r="AD3081" s="54"/>
      <c r="AE3081" s="54"/>
      <c r="AF3081" s="54"/>
      <c r="AG3081" s="54"/>
      <c r="AH3081" s="54"/>
      <c r="AI3081" s="54"/>
      <c r="AJ3081" s="54"/>
      <c r="AK3081" s="54"/>
    </row>
    <row r="3082" spans="7:37" s="1" customFormat="1" ht="13.9" customHeight="1" x14ac:dyDescent="0.2"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58"/>
      <c r="R3082" s="58"/>
      <c r="S3082" s="58"/>
      <c r="T3082" s="58"/>
      <c r="U3082" s="58"/>
      <c r="V3082" s="58"/>
      <c r="W3082" s="58"/>
      <c r="X3082" s="58"/>
      <c r="Y3082" s="58"/>
      <c r="Z3082" s="58"/>
      <c r="AA3082" s="54"/>
      <c r="AB3082" s="54"/>
      <c r="AC3082" s="54"/>
      <c r="AD3082" s="54"/>
      <c r="AE3082" s="54"/>
      <c r="AF3082" s="54"/>
      <c r="AG3082" s="54"/>
      <c r="AH3082" s="54"/>
      <c r="AI3082" s="54"/>
      <c r="AJ3082" s="54"/>
      <c r="AK3082" s="54"/>
    </row>
    <row r="3083" spans="7:37" s="1" customFormat="1" ht="13.9" customHeight="1" x14ac:dyDescent="0.2"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58"/>
      <c r="R3083" s="58"/>
      <c r="S3083" s="58"/>
      <c r="T3083" s="58"/>
      <c r="U3083" s="58"/>
      <c r="V3083" s="58"/>
      <c r="W3083" s="58"/>
      <c r="X3083" s="58"/>
      <c r="Y3083" s="58"/>
      <c r="Z3083" s="58"/>
      <c r="AA3083" s="54"/>
      <c r="AB3083" s="54"/>
      <c r="AC3083" s="54"/>
      <c r="AD3083" s="54"/>
      <c r="AE3083" s="54"/>
      <c r="AF3083" s="54"/>
      <c r="AG3083" s="54"/>
      <c r="AH3083" s="54"/>
      <c r="AI3083" s="54"/>
      <c r="AJ3083" s="54"/>
      <c r="AK3083" s="54"/>
    </row>
    <row r="3084" spans="7:37" s="1" customFormat="1" ht="13.9" customHeight="1" x14ac:dyDescent="0.2"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58"/>
      <c r="R3084" s="58"/>
      <c r="S3084" s="58"/>
      <c r="T3084" s="58"/>
      <c r="U3084" s="58"/>
      <c r="V3084" s="58"/>
      <c r="W3084" s="58"/>
      <c r="X3084" s="58"/>
      <c r="Y3084" s="58"/>
      <c r="Z3084" s="58"/>
      <c r="AA3084" s="54"/>
      <c r="AB3084" s="54"/>
      <c r="AC3084" s="54"/>
      <c r="AD3084" s="54"/>
      <c r="AE3084" s="54"/>
      <c r="AF3084" s="54"/>
      <c r="AG3084" s="54"/>
      <c r="AH3084" s="54"/>
      <c r="AI3084" s="54"/>
      <c r="AJ3084" s="54"/>
      <c r="AK3084" s="54"/>
    </row>
    <row r="3085" spans="7:37" s="1" customFormat="1" ht="13.9" customHeight="1" x14ac:dyDescent="0.2"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58"/>
      <c r="R3085" s="58"/>
      <c r="S3085" s="58"/>
      <c r="T3085" s="58"/>
      <c r="U3085" s="58"/>
      <c r="V3085" s="58"/>
      <c r="W3085" s="58"/>
      <c r="X3085" s="58"/>
      <c r="Y3085" s="58"/>
      <c r="Z3085" s="58"/>
      <c r="AA3085" s="54"/>
      <c r="AB3085" s="54"/>
      <c r="AC3085" s="54"/>
      <c r="AD3085" s="54"/>
      <c r="AE3085" s="54"/>
      <c r="AF3085" s="54"/>
      <c r="AG3085" s="54"/>
      <c r="AH3085" s="54"/>
      <c r="AI3085" s="54"/>
      <c r="AJ3085" s="54"/>
      <c r="AK3085" s="54"/>
    </row>
    <row r="3086" spans="7:37" s="1" customFormat="1" ht="13.9" customHeight="1" x14ac:dyDescent="0.2"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58"/>
      <c r="R3086" s="58"/>
      <c r="S3086" s="58"/>
      <c r="T3086" s="58"/>
      <c r="U3086" s="58"/>
      <c r="V3086" s="58"/>
      <c r="W3086" s="58"/>
      <c r="X3086" s="58"/>
      <c r="Y3086" s="58"/>
      <c r="Z3086" s="58"/>
      <c r="AA3086" s="54"/>
      <c r="AB3086" s="54"/>
      <c r="AC3086" s="54"/>
      <c r="AD3086" s="54"/>
      <c r="AE3086" s="54"/>
      <c r="AF3086" s="54"/>
      <c r="AG3086" s="54"/>
      <c r="AH3086" s="54"/>
      <c r="AI3086" s="54"/>
      <c r="AJ3086" s="54"/>
      <c r="AK3086" s="54"/>
    </row>
    <row r="3087" spans="7:37" s="1" customFormat="1" ht="13.9" customHeight="1" x14ac:dyDescent="0.2"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58"/>
      <c r="R3087" s="58"/>
      <c r="S3087" s="58"/>
      <c r="T3087" s="58"/>
      <c r="U3087" s="58"/>
      <c r="V3087" s="58"/>
      <c r="W3087" s="58"/>
      <c r="X3087" s="58"/>
      <c r="Y3087" s="58"/>
      <c r="Z3087" s="58"/>
      <c r="AA3087" s="54"/>
      <c r="AB3087" s="54"/>
      <c r="AC3087" s="54"/>
      <c r="AD3087" s="54"/>
      <c r="AE3087" s="54"/>
      <c r="AF3087" s="54"/>
      <c r="AG3087" s="54"/>
      <c r="AH3087" s="54"/>
      <c r="AI3087" s="54"/>
      <c r="AJ3087" s="54"/>
      <c r="AK3087" s="54"/>
    </row>
    <row r="3088" spans="7:37" s="1" customFormat="1" ht="13.9" customHeight="1" x14ac:dyDescent="0.2"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58"/>
      <c r="R3088" s="58"/>
      <c r="S3088" s="58"/>
      <c r="T3088" s="58"/>
      <c r="U3088" s="58"/>
      <c r="V3088" s="58"/>
      <c r="W3088" s="58"/>
      <c r="X3088" s="58"/>
      <c r="Y3088" s="58"/>
      <c r="Z3088" s="58"/>
      <c r="AA3088" s="54"/>
      <c r="AB3088" s="54"/>
      <c r="AC3088" s="54"/>
      <c r="AD3088" s="54"/>
      <c r="AE3088" s="54"/>
      <c r="AF3088" s="54"/>
      <c r="AG3088" s="54"/>
      <c r="AH3088" s="54"/>
      <c r="AI3088" s="54"/>
      <c r="AJ3088" s="54"/>
      <c r="AK3088" s="54"/>
    </row>
    <row r="3089" spans="7:37" s="1" customFormat="1" ht="13.9" customHeight="1" x14ac:dyDescent="0.2"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58"/>
      <c r="R3089" s="58"/>
      <c r="S3089" s="58"/>
      <c r="T3089" s="58"/>
      <c r="U3089" s="58"/>
      <c r="V3089" s="58"/>
      <c r="W3089" s="58"/>
      <c r="X3089" s="58"/>
      <c r="Y3089" s="58"/>
      <c r="Z3089" s="58"/>
      <c r="AA3089" s="54"/>
      <c r="AB3089" s="54"/>
      <c r="AC3089" s="54"/>
      <c r="AD3089" s="54"/>
      <c r="AE3089" s="54"/>
      <c r="AF3089" s="54"/>
      <c r="AG3089" s="54"/>
      <c r="AH3089" s="54"/>
      <c r="AI3089" s="54"/>
      <c r="AJ3089" s="54"/>
      <c r="AK3089" s="54"/>
    </row>
    <row r="3090" spans="7:37" s="1" customFormat="1" ht="13.9" customHeight="1" x14ac:dyDescent="0.2"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58"/>
      <c r="R3090" s="58"/>
      <c r="S3090" s="58"/>
      <c r="T3090" s="58"/>
      <c r="U3090" s="58"/>
      <c r="V3090" s="58"/>
      <c r="W3090" s="58"/>
      <c r="X3090" s="58"/>
      <c r="Y3090" s="58"/>
      <c r="Z3090" s="58"/>
      <c r="AA3090" s="54"/>
      <c r="AB3090" s="54"/>
      <c r="AC3090" s="54"/>
      <c r="AD3090" s="54"/>
      <c r="AE3090" s="54"/>
      <c r="AF3090" s="54"/>
      <c r="AG3090" s="54"/>
      <c r="AH3090" s="54"/>
      <c r="AI3090" s="54"/>
      <c r="AJ3090" s="54"/>
      <c r="AK3090" s="54"/>
    </row>
    <row r="3091" spans="7:37" s="1" customFormat="1" ht="13.9" customHeight="1" x14ac:dyDescent="0.2"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58"/>
      <c r="R3091" s="58"/>
      <c r="S3091" s="58"/>
      <c r="T3091" s="58"/>
      <c r="U3091" s="58"/>
      <c r="V3091" s="58"/>
      <c r="W3091" s="58"/>
      <c r="X3091" s="58"/>
      <c r="Y3091" s="58"/>
      <c r="Z3091" s="58"/>
      <c r="AA3091" s="54"/>
      <c r="AB3091" s="54"/>
      <c r="AC3091" s="54"/>
      <c r="AD3091" s="54"/>
      <c r="AE3091" s="54"/>
      <c r="AF3091" s="54"/>
      <c r="AG3091" s="54"/>
      <c r="AH3091" s="54"/>
      <c r="AI3091" s="54"/>
      <c r="AJ3091" s="54"/>
      <c r="AK3091" s="54"/>
    </row>
    <row r="3092" spans="7:37" s="1" customFormat="1" ht="13.9" customHeight="1" x14ac:dyDescent="0.2"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58"/>
      <c r="R3092" s="58"/>
      <c r="S3092" s="58"/>
      <c r="T3092" s="58"/>
      <c r="U3092" s="58"/>
      <c r="V3092" s="58"/>
      <c r="W3092" s="58"/>
      <c r="X3092" s="58"/>
      <c r="Y3092" s="58"/>
      <c r="Z3092" s="58"/>
      <c r="AA3092" s="54"/>
      <c r="AB3092" s="54"/>
      <c r="AC3092" s="54"/>
      <c r="AD3092" s="54"/>
      <c r="AE3092" s="54"/>
      <c r="AF3092" s="54"/>
      <c r="AG3092" s="54"/>
      <c r="AH3092" s="54"/>
      <c r="AI3092" s="54"/>
      <c r="AJ3092" s="54"/>
      <c r="AK3092" s="54"/>
    </row>
    <row r="3093" spans="7:37" s="1" customFormat="1" ht="13.9" customHeight="1" x14ac:dyDescent="0.2"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58"/>
      <c r="R3093" s="58"/>
      <c r="S3093" s="58"/>
      <c r="T3093" s="58"/>
      <c r="U3093" s="58"/>
      <c r="V3093" s="58"/>
      <c r="W3093" s="58"/>
      <c r="X3093" s="58"/>
      <c r="Y3093" s="58"/>
      <c r="Z3093" s="58"/>
      <c r="AA3093" s="54"/>
      <c r="AB3093" s="54"/>
      <c r="AC3093" s="54"/>
      <c r="AD3093" s="54"/>
      <c r="AE3093" s="54"/>
      <c r="AF3093" s="54"/>
      <c r="AG3093" s="54"/>
      <c r="AH3093" s="54"/>
      <c r="AI3093" s="54"/>
      <c r="AJ3093" s="54"/>
      <c r="AK3093" s="54"/>
    </row>
    <row r="3094" spans="7:37" s="1" customFormat="1" ht="13.9" customHeight="1" x14ac:dyDescent="0.2"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58"/>
      <c r="R3094" s="58"/>
      <c r="S3094" s="58"/>
      <c r="T3094" s="58"/>
      <c r="U3094" s="58"/>
      <c r="V3094" s="58"/>
      <c r="W3094" s="58"/>
      <c r="X3094" s="58"/>
      <c r="Y3094" s="58"/>
      <c r="Z3094" s="58"/>
      <c r="AA3094" s="54"/>
      <c r="AB3094" s="54"/>
      <c r="AC3094" s="54"/>
      <c r="AD3094" s="54"/>
      <c r="AE3094" s="54"/>
      <c r="AF3094" s="54"/>
      <c r="AG3094" s="54"/>
      <c r="AH3094" s="54"/>
      <c r="AI3094" s="54"/>
      <c r="AJ3094" s="54"/>
      <c r="AK3094" s="54"/>
    </row>
    <row r="3095" spans="7:37" s="1" customFormat="1" ht="13.9" customHeight="1" x14ac:dyDescent="0.2"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58"/>
      <c r="R3095" s="58"/>
      <c r="S3095" s="58"/>
      <c r="T3095" s="58"/>
      <c r="U3095" s="58"/>
      <c r="V3095" s="58"/>
      <c r="W3095" s="58"/>
      <c r="X3095" s="58"/>
      <c r="Y3095" s="58"/>
      <c r="Z3095" s="58"/>
      <c r="AA3095" s="54"/>
      <c r="AB3095" s="54"/>
      <c r="AC3095" s="54"/>
      <c r="AD3095" s="54"/>
      <c r="AE3095" s="54"/>
      <c r="AF3095" s="54"/>
      <c r="AG3095" s="54"/>
      <c r="AH3095" s="54"/>
      <c r="AI3095" s="54"/>
      <c r="AJ3095" s="54"/>
      <c r="AK3095" s="54"/>
    </row>
    <row r="3096" spans="7:37" s="1" customFormat="1" ht="13.9" customHeight="1" x14ac:dyDescent="0.2"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58"/>
      <c r="R3096" s="58"/>
      <c r="S3096" s="58"/>
      <c r="T3096" s="58"/>
      <c r="U3096" s="58"/>
      <c r="V3096" s="58"/>
      <c r="W3096" s="58"/>
      <c r="X3096" s="58"/>
      <c r="Y3096" s="58"/>
      <c r="Z3096" s="58"/>
      <c r="AA3096" s="54"/>
      <c r="AB3096" s="54"/>
      <c r="AC3096" s="54"/>
      <c r="AD3096" s="54"/>
      <c r="AE3096" s="54"/>
      <c r="AF3096" s="54"/>
      <c r="AG3096" s="54"/>
      <c r="AH3096" s="54"/>
      <c r="AI3096" s="54"/>
      <c r="AJ3096" s="54"/>
      <c r="AK3096" s="54"/>
    </row>
    <row r="3097" spans="7:37" s="1" customFormat="1" ht="13.9" customHeight="1" x14ac:dyDescent="0.2"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58"/>
      <c r="R3097" s="58"/>
      <c r="S3097" s="58"/>
      <c r="T3097" s="58"/>
      <c r="U3097" s="58"/>
      <c r="V3097" s="58"/>
      <c r="W3097" s="58"/>
      <c r="X3097" s="58"/>
      <c r="Y3097" s="58"/>
      <c r="Z3097" s="58"/>
      <c r="AA3097" s="54"/>
      <c r="AB3097" s="54"/>
      <c r="AC3097" s="54"/>
      <c r="AD3097" s="54"/>
      <c r="AE3097" s="54"/>
      <c r="AF3097" s="54"/>
      <c r="AG3097" s="54"/>
      <c r="AH3097" s="54"/>
      <c r="AI3097" s="54"/>
      <c r="AJ3097" s="54"/>
      <c r="AK3097" s="54"/>
    </row>
    <row r="3098" spans="7:37" s="1" customFormat="1" ht="13.9" customHeight="1" x14ac:dyDescent="0.2"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58"/>
      <c r="R3098" s="58"/>
      <c r="S3098" s="58"/>
      <c r="T3098" s="58"/>
      <c r="U3098" s="58"/>
      <c r="V3098" s="58"/>
      <c r="W3098" s="58"/>
      <c r="X3098" s="58"/>
      <c r="Y3098" s="58"/>
      <c r="Z3098" s="58"/>
      <c r="AA3098" s="54"/>
      <c r="AB3098" s="54"/>
      <c r="AC3098" s="54"/>
      <c r="AD3098" s="54"/>
      <c r="AE3098" s="54"/>
      <c r="AF3098" s="54"/>
      <c r="AG3098" s="54"/>
      <c r="AH3098" s="54"/>
      <c r="AI3098" s="54"/>
      <c r="AJ3098" s="54"/>
      <c r="AK3098" s="54"/>
    </row>
    <row r="3099" spans="7:37" s="1" customFormat="1" ht="13.9" customHeight="1" x14ac:dyDescent="0.2"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58"/>
      <c r="R3099" s="58"/>
      <c r="S3099" s="58"/>
      <c r="T3099" s="58"/>
      <c r="U3099" s="58"/>
      <c r="V3099" s="58"/>
      <c r="W3099" s="58"/>
      <c r="X3099" s="58"/>
      <c r="Y3099" s="58"/>
      <c r="Z3099" s="58"/>
      <c r="AA3099" s="54"/>
      <c r="AB3099" s="54"/>
      <c r="AC3099" s="54"/>
      <c r="AD3099" s="54"/>
      <c r="AE3099" s="54"/>
      <c r="AF3099" s="54"/>
      <c r="AG3099" s="54"/>
      <c r="AH3099" s="54"/>
      <c r="AI3099" s="54"/>
      <c r="AJ3099" s="54"/>
      <c r="AK3099" s="54"/>
    </row>
    <row r="3100" spans="7:37" s="1" customFormat="1" ht="13.9" customHeight="1" x14ac:dyDescent="0.2"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58"/>
      <c r="R3100" s="58"/>
      <c r="S3100" s="58"/>
      <c r="T3100" s="58"/>
      <c r="U3100" s="58"/>
      <c r="V3100" s="58"/>
      <c r="W3100" s="58"/>
      <c r="X3100" s="58"/>
      <c r="Y3100" s="58"/>
      <c r="Z3100" s="58"/>
      <c r="AA3100" s="54"/>
      <c r="AB3100" s="54"/>
      <c r="AC3100" s="54"/>
      <c r="AD3100" s="54"/>
      <c r="AE3100" s="54"/>
      <c r="AF3100" s="54"/>
      <c r="AG3100" s="54"/>
      <c r="AH3100" s="54"/>
      <c r="AI3100" s="54"/>
      <c r="AJ3100" s="54"/>
      <c r="AK3100" s="54"/>
    </row>
    <row r="3101" spans="7:37" s="1" customFormat="1" ht="13.9" customHeight="1" x14ac:dyDescent="0.2"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58"/>
      <c r="R3101" s="58"/>
      <c r="S3101" s="58"/>
      <c r="T3101" s="58"/>
      <c r="U3101" s="58"/>
      <c r="V3101" s="58"/>
      <c r="W3101" s="58"/>
      <c r="X3101" s="58"/>
      <c r="Y3101" s="58"/>
      <c r="Z3101" s="58"/>
      <c r="AA3101" s="54"/>
      <c r="AB3101" s="54"/>
      <c r="AC3101" s="54"/>
      <c r="AD3101" s="54"/>
      <c r="AE3101" s="54"/>
      <c r="AF3101" s="54"/>
      <c r="AG3101" s="54"/>
      <c r="AH3101" s="54"/>
      <c r="AI3101" s="54"/>
      <c r="AJ3101" s="54"/>
      <c r="AK3101" s="54"/>
    </row>
    <row r="3102" spans="7:37" s="1" customFormat="1" ht="13.9" customHeight="1" x14ac:dyDescent="0.2"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58"/>
      <c r="R3102" s="58"/>
      <c r="S3102" s="58"/>
      <c r="T3102" s="58"/>
      <c r="U3102" s="58"/>
      <c r="V3102" s="58"/>
      <c r="W3102" s="58"/>
      <c r="X3102" s="58"/>
      <c r="Y3102" s="58"/>
      <c r="Z3102" s="58"/>
      <c r="AA3102" s="54"/>
      <c r="AB3102" s="54"/>
      <c r="AC3102" s="54"/>
      <c r="AD3102" s="54"/>
      <c r="AE3102" s="54"/>
      <c r="AF3102" s="54"/>
      <c r="AG3102" s="54"/>
      <c r="AH3102" s="54"/>
      <c r="AI3102" s="54"/>
      <c r="AJ3102" s="54"/>
      <c r="AK3102" s="54"/>
    </row>
    <row r="3103" spans="7:37" s="1" customFormat="1" ht="13.9" customHeight="1" x14ac:dyDescent="0.2"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58"/>
      <c r="R3103" s="58"/>
      <c r="S3103" s="58"/>
      <c r="T3103" s="58"/>
      <c r="U3103" s="58"/>
      <c r="V3103" s="58"/>
      <c r="W3103" s="58"/>
      <c r="X3103" s="58"/>
      <c r="Y3103" s="58"/>
      <c r="Z3103" s="58"/>
      <c r="AA3103" s="54"/>
      <c r="AB3103" s="54"/>
      <c r="AC3103" s="54"/>
      <c r="AD3103" s="54"/>
      <c r="AE3103" s="54"/>
      <c r="AF3103" s="54"/>
      <c r="AG3103" s="54"/>
      <c r="AH3103" s="54"/>
      <c r="AI3103" s="54"/>
      <c r="AJ3103" s="54"/>
      <c r="AK3103" s="54"/>
    </row>
    <row r="3104" spans="7:37" s="1" customFormat="1" ht="13.9" customHeight="1" x14ac:dyDescent="0.2"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58"/>
      <c r="R3104" s="58"/>
      <c r="S3104" s="58"/>
      <c r="T3104" s="58"/>
      <c r="U3104" s="58"/>
      <c r="V3104" s="58"/>
      <c r="W3104" s="58"/>
      <c r="X3104" s="58"/>
      <c r="Y3104" s="58"/>
      <c r="Z3104" s="58"/>
      <c r="AA3104" s="54"/>
      <c r="AB3104" s="54"/>
      <c r="AC3104" s="54"/>
      <c r="AD3104" s="54"/>
      <c r="AE3104" s="54"/>
      <c r="AF3104" s="54"/>
      <c r="AG3104" s="54"/>
      <c r="AH3104" s="54"/>
      <c r="AI3104" s="54"/>
      <c r="AJ3104" s="54"/>
      <c r="AK3104" s="54"/>
    </row>
    <row r="3105" spans="7:37" s="1" customFormat="1" ht="13.9" customHeight="1" x14ac:dyDescent="0.2"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58"/>
      <c r="R3105" s="58"/>
      <c r="S3105" s="58"/>
      <c r="T3105" s="58"/>
      <c r="U3105" s="58"/>
      <c r="V3105" s="58"/>
      <c r="W3105" s="58"/>
      <c r="X3105" s="58"/>
      <c r="Y3105" s="58"/>
      <c r="Z3105" s="58"/>
      <c r="AA3105" s="54"/>
      <c r="AB3105" s="54"/>
      <c r="AC3105" s="54"/>
      <c r="AD3105" s="54"/>
      <c r="AE3105" s="54"/>
      <c r="AF3105" s="54"/>
      <c r="AG3105" s="54"/>
      <c r="AH3105" s="54"/>
      <c r="AI3105" s="54"/>
      <c r="AJ3105" s="54"/>
      <c r="AK3105" s="54"/>
    </row>
    <row r="3106" spans="7:37" s="1" customFormat="1" ht="13.9" customHeight="1" x14ac:dyDescent="0.2"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58"/>
      <c r="R3106" s="58"/>
      <c r="S3106" s="58"/>
      <c r="T3106" s="58"/>
      <c r="U3106" s="58"/>
      <c r="V3106" s="58"/>
      <c r="W3106" s="58"/>
      <c r="X3106" s="58"/>
      <c r="Y3106" s="58"/>
      <c r="Z3106" s="58"/>
      <c r="AA3106" s="54"/>
      <c r="AB3106" s="54"/>
      <c r="AC3106" s="54"/>
      <c r="AD3106" s="54"/>
      <c r="AE3106" s="54"/>
      <c r="AF3106" s="54"/>
      <c r="AG3106" s="54"/>
      <c r="AH3106" s="54"/>
      <c r="AI3106" s="54"/>
      <c r="AJ3106" s="54"/>
      <c r="AK3106" s="54"/>
    </row>
    <row r="3107" spans="7:37" s="1" customFormat="1" ht="13.9" customHeight="1" x14ac:dyDescent="0.2"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58"/>
      <c r="R3107" s="58"/>
      <c r="S3107" s="58"/>
      <c r="T3107" s="58"/>
      <c r="U3107" s="58"/>
      <c r="V3107" s="58"/>
      <c r="W3107" s="58"/>
      <c r="X3107" s="58"/>
      <c r="Y3107" s="58"/>
      <c r="Z3107" s="58"/>
      <c r="AA3107" s="54"/>
      <c r="AB3107" s="54"/>
      <c r="AC3107" s="54"/>
      <c r="AD3107" s="54"/>
      <c r="AE3107" s="54"/>
      <c r="AF3107" s="54"/>
      <c r="AG3107" s="54"/>
      <c r="AH3107" s="54"/>
      <c r="AI3107" s="54"/>
      <c r="AJ3107" s="54"/>
      <c r="AK3107" s="54"/>
    </row>
    <row r="3108" spans="7:37" s="1" customFormat="1" ht="13.9" customHeight="1" x14ac:dyDescent="0.2"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58"/>
      <c r="R3108" s="58"/>
      <c r="S3108" s="58"/>
      <c r="T3108" s="58"/>
      <c r="U3108" s="58"/>
      <c r="V3108" s="58"/>
      <c r="W3108" s="58"/>
      <c r="X3108" s="58"/>
      <c r="Y3108" s="58"/>
      <c r="Z3108" s="58"/>
      <c r="AA3108" s="54"/>
      <c r="AB3108" s="54"/>
      <c r="AC3108" s="54"/>
      <c r="AD3108" s="54"/>
      <c r="AE3108" s="54"/>
      <c r="AF3108" s="54"/>
      <c r="AG3108" s="54"/>
      <c r="AH3108" s="54"/>
      <c r="AI3108" s="54"/>
      <c r="AJ3108" s="54"/>
      <c r="AK3108" s="54"/>
    </row>
    <row r="3109" spans="7:37" s="1" customFormat="1" ht="13.9" customHeight="1" x14ac:dyDescent="0.2"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58"/>
      <c r="R3109" s="58"/>
      <c r="S3109" s="58"/>
      <c r="T3109" s="58"/>
      <c r="U3109" s="58"/>
      <c r="V3109" s="58"/>
      <c r="W3109" s="58"/>
      <c r="X3109" s="58"/>
      <c r="Y3109" s="58"/>
      <c r="Z3109" s="58"/>
      <c r="AA3109" s="54"/>
      <c r="AB3109" s="54"/>
      <c r="AC3109" s="54"/>
      <c r="AD3109" s="54"/>
      <c r="AE3109" s="54"/>
      <c r="AF3109" s="54"/>
      <c r="AG3109" s="54"/>
      <c r="AH3109" s="54"/>
      <c r="AI3109" s="54"/>
      <c r="AJ3109" s="54"/>
      <c r="AK3109" s="54"/>
    </row>
    <row r="3110" spans="7:37" s="1" customFormat="1" ht="13.9" customHeight="1" x14ac:dyDescent="0.2"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58"/>
      <c r="R3110" s="58"/>
      <c r="S3110" s="58"/>
      <c r="T3110" s="58"/>
      <c r="U3110" s="58"/>
      <c r="V3110" s="58"/>
      <c r="W3110" s="58"/>
      <c r="X3110" s="58"/>
      <c r="Y3110" s="58"/>
      <c r="Z3110" s="58"/>
      <c r="AA3110" s="54"/>
      <c r="AB3110" s="54"/>
      <c r="AC3110" s="54"/>
      <c r="AD3110" s="54"/>
      <c r="AE3110" s="54"/>
      <c r="AF3110" s="54"/>
      <c r="AG3110" s="54"/>
      <c r="AH3110" s="54"/>
      <c r="AI3110" s="54"/>
      <c r="AJ3110" s="54"/>
      <c r="AK3110" s="54"/>
    </row>
    <row r="3111" spans="7:37" s="1" customFormat="1" ht="13.9" customHeight="1" x14ac:dyDescent="0.2"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58"/>
      <c r="R3111" s="58"/>
      <c r="S3111" s="58"/>
      <c r="T3111" s="58"/>
      <c r="U3111" s="58"/>
      <c r="V3111" s="58"/>
      <c r="W3111" s="58"/>
      <c r="X3111" s="58"/>
      <c r="Y3111" s="58"/>
      <c r="Z3111" s="58"/>
      <c r="AA3111" s="54"/>
      <c r="AB3111" s="54"/>
      <c r="AC3111" s="54"/>
      <c r="AD3111" s="54"/>
      <c r="AE3111" s="54"/>
      <c r="AF3111" s="54"/>
      <c r="AG3111" s="54"/>
      <c r="AH3111" s="54"/>
      <c r="AI3111" s="54"/>
      <c r="AJ3111" s="54"/>
      <c r="AK3111" s="54"/>
    </row>
    <row r="3112" spans="7:37" s="1" customFormat="1" ht="13.9" customHeight="1" x14ac:dyDescent="0.2"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58"/>
      <c r="R3112" s="58"/>
      <c r="S3112" s="58"/>
      <c r="T3112" s="58"/>
      <c r="U3112" s="58"/>
      <c r="V3112" s="58"/>
      <c r="W3112" s="58"/>
      <c r="X3112" s="58"/>
      <c r="Y3112" s="58"/>
      <c r="Z3112" s="58"/>
      <c r="AA3112" s="54"/>
      <c r="AB3112" s="54"/>
      <c r="AC3112" s="54"/>
      <c r="AD3112" s="54"/>
      <c r="AE3112" s="54"/>
      <c r="AF3112" s="54"/>
      <c r="AG3112" s="54"/>
      <c r="AH3112" s="54"/>
      <c r="AI3112" s="54"/>
      <c r="AJ3112" s="54"/>
      <c r="AK3112" s="54"/>
    </row>
    <row r="3113" spans="7:37" s="1" customFormat="1" ht="13.9" customHeight="1" x14ac:dyDescent="0.2"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58"/>
      <c r="R3113" s="58"/>
      <c r="S3113" s="58"/>
      <c r="T3113" s="58"/>
      <c r="U3113" s="58"/>
      <c r="V3113" s="58"/>
      <c r="W3113" s="58"/>
      <c r="X3113" s="58"/>
      <c r="Y3113" s="58"/>
      <c r="Z3113" s="58"/>
      <c r="AA3113" s="54"/>
      <c r="AB3113" s="54"/>
      <c r="AC3113" s="54"/>
      <c r="AD3113" s="54"/>
      <c r="AE3113" s="54"/>
      <c r="AF3113" s="54"/>
      <c r="AG3113" s="54"/>
      <c r="AH3113" s="54"/>
      <c r="AI3113" s="54"/>
      <c r="AJ3113" s="54"/>
      <c r="AK3113" s="54"/>
    </row>
    <row r="3114" spans="7:37" s="1" customFormat="1" ht="13.9" customHeight="1" x14ac:dyDescent="0.2"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58"/>
      <c r="R3114" s="58"/>
      <c r="S3114" s="58"/>
      <c r="T3114" s="58"/>
      <c r="U3114" s="58"/>
      <c r="V3114" s="58"/>
      <c r="W3114" s="58"/>
      <c r="X3114" s="58"/>
      <c r="Y3114" s="58"/>
      <c r="Z3114" s="58"/>
      <c r="AA3114" s="54"/>
      <c r="AB3114" s="54"/>
      <c r="AC3114" s="54"/>
      <c r="AD3114" s="54"/>
      <c r="AE3114" s="54"/>
      <c r="AF3114" s="54"/>
      <c r="AG3114" s="54"/>
      <c r="AH3114" s="54"/>
      <c r="AI3114" s="54"/>
      <c r="AJ3114" s="54"/>
      <c r="AK3114" s="54"/>
    </row>
    <row r="3115" spans="7:37" s="1" customFormat="1" ht="13.9" customHeight="1" x14ac:dyDescent="0.2"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58"/>
      <c r="R3115" s="58"/>
      <c r="S3115" s="58"/>
      <c r="T3115" s="58"/>
      <c r="U3115" s="58"/>
      <c r="V3115" s="58"/>
      <c r="W3115" s="58"/>
      <c r="X3115" s="58"/>
      <c r="Y3115" s="58"/>
      <c r="Z3115" s="58"/>
      <c r="AA3115" s="54"/>
      <c r="AB3115" s="54"/>
      <c r="AC3115" s="54"/>
      <c r="AD3115" s="54"/>
      <c r="AE3115" s="54"/>
      <c r="AF3115" s="54"/>
      <c r="AG3115" s="54"/>
      <c r="AH3115" s="54"/>
      <c r="AI3115" s="54"/>
      <c r="AJ3115" s="54"/>
      <c r="AK3115" s="54"/>
    </row>
    <row r="3116" spans="7:37" s="1" customFormat="1" ht="13.9" customHeight="1" x14ac:dyDescent="0.2"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58"/>
      <c r="R3116" s="58"/>
      <c r="S3116" s="58"/>
      <c r="T3116" s="58"/>
      <c r="U3116" s="58"/>
      <c r="V3116" s="58"/>
      <c r="W3116" s="58"/>
      <c r="X3116" s="58"/>
      <c r="Y3116" s="58"/>
      <c r="Z3116" s="58"/>
      <c r="AA3116" s="54"/>
      <c r="AB3116" s="54"/>
      <c r="AC3116" s="54"/>
      <c r="AD3116" s="54"/>
      <c r="AE3116" s="54"/>
      <c r="AF3116" s="54"/>
      <c r="AG3116" s="54"/>
      <c r="AH3116" s="54"/>
      <c r="AI3116" s="54"/>
      <c r="AJ3116" s="54"/>
      <c r="AK3116" s="54"/>
    </row>
    <row r="3117" spans="7:37" s="1" customFormat="1" ht="13.9" customHeight="1" x14ac:dyDescent="0.2"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58"/>
      <c r="R3117" s="58"/>
      <c r="S3117" s="58"/>
      <c r="T3117" s="58"/>
      <c r="U3117" s="58"/>
      <c r="V3117" s="58"/>
      <c r="W3117" s="58"/>
      <c r="X3117" s="58"/>
      <c r="Y3117" s="58"/>
      <c r="Z3117" s="58"/>
      <c r="AA3117" s="54"/>
      <c r="AB3117" s="54"/>
      <c r="AC3117" s="54"/>
      <c r="AD3117" s="54"/>
      <c r="AE3117" s="54"/>
      <c r="AF3117" s="54"/>
      <c r="AG3117" s="54"/>
      <c r="AH3117" s="54"/>
      <c r="AI3117" s="54"/>
      <c r="AJ3117" s="54"/>
      <c r="AK3117" s="54"/>
    </row>
    <row r="3118" spans="7:37" s="1" customFormat="1" ht="13.9" customHeight="1" x14ac:dyDescent="0.2"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58"/>
      <c r="R3118" s="58"/>
      <c r="S3118" s="58"/>
      <c r="T3118" s="58"/>
      <c r="U3118" s="58"/>
      <c r="V3118" s="58"/>
      <c r="W3118" s="58"/>
      <c r="X3118" s="58"/>
      <c r="Y3118" s="58"/>
      <c r="Z3118" s="58"/>
      <c r="AA3118" s="54"/>
      <c r="AB3118" s="54"/>
      <c r="AC3118" s="54"/>
      <c r="AD3118" s="54"/>
      <c r="AE3118" s="54"/>
      <c r="AF3118" s="54"/>
      <c r="AG3118" s="54"/>
      <c r="AH3118" s="54"/>
      <c r="AI3118" s="54"/>
      <c r="AJ3118" s="54"/>
      <c r="AK3118" s="54"/>
    </row>
    <row r="3119" spans="7:37" s="1" customFormat="1" ht="13.9" customHeight="1" x14ac:dyDescent="0.2"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58"/>
      <c r="R3119" s="58"/>
      <c r="S3119" s="58"/>
      <c r="T3119" s="58"/>
      <c r="U3119" s="58"/>
      <c r="V3119" s="58"/>
      <c r="W3119" s="58"/>
      <c r="X3119" s="58"/>
      <c r="Y3119" s="58"/>
      <c r="Z3119" s="58"/>
      <c r="AA3119" s="54"/>
      <c r="AB3119" s="54"/>
      <c r="AC3119" s="54"/>
      <c r="AD3119" s="54"/>
      <c r="AE3119" s="54"/>
      <c r="AF3119" s="54"/>
      <c r="AG3119" s="54"/>
      <c r="AH3119" s="54"/>
      <c r="AI3119" s="54"/>
      <c r="AJ3119" s="54"/>
      <c r="AK3119" s="54"/>
    </row>
    <row r="3120" spans="7:37" s="1" customFormat="1" ht="13.9" customHeight="1" x14ac:dyDescent="0.2"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58"/>
      <c r="R3120" s="58"/>
      <c r="S3120" s="58"/>
      <c r="T3120" s="58"/>
      <c r="U3120" s="58"/>
      <c r="V3120" s="58"/>
      <c r="W3120" s="58"/>
      <c r="X3120" s="58"/>
      <c r="Y3120" s="58"/>
      <c r="Z3120" s="58"/>
      <c r="AA3120" s="54"/>
      <c r="AB3120" s="54"/>
      <c r="AC3120" s="54"/>
      <c r="AD3120" s="54"/>
      <c r="AE3120" s="54"/>
      <c r="AF3120" s="54"/>
      <c r="AG3120" s="54"/>
      <c r="AH3120" s="54"/>
      <c r="AI3120" s="54"/>
      <c r="AJ3120" s="54"/>
      <c r="AK3120" s="54"/>
    </row>
    <row r="3121" spans="7:37" s="1" customFormat="1" ht="13.9" customHeight="1" x14ac:dyDescent="0.2"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58"/>
      <c r="R3121" s="58"/>
      <c r="S3121" s="58"/>
      <c r="T3121" s="58"/>
      <c r="U3121" s="58"/>
      <c r="V3121" s="58"/>
      <c r="W3121" s="58"/>
      <c r="X3121" s="58"/>
      <c r="Y3121" s="58"/>
      <c r="Z3121" s="58"/>
      <c r="AA3121" s="54"/>
      <c r="AB3121" s="54"/>
      <c r="AC3121" s="54"/>
      <c r="AD3121" s="54"/>
      <c r="AE3121" s="54"/>
      <c r="AF3121" s="54"/>
      <c r="AG3121" s="54"/>
      <c r="AH3121" s="54"/>
      <c r="AI3121" s="54"/>
      <c r="AJ3121" s="54"/>
      <c r="AK3121" s="54"/>
    </row>
    <row r="3122" spans="7:37" s="1" customFormat="1" ht="13.9" customHeight="1" x14ac:dyDescent="0.2"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58"/>
      <c r="R3122" s="58"/>
      <c r="S3122" s="58"/>
      <c r="T3122" s="58"/>
      <c r="U3122" s="58"/>
      <c r="V3122" s="58"/>
      <c r="W3122" s="58"/>
      <c r="X3122" s="58"/>
      <c r="Y3122" s="58"/>
      <c r="Z3122" s="58"/>
      <c r="AA3122" s="54"/>
      <c r="AB3122" s="54"/>
      <c r="AC3122" s="54"/>
      <c r="AD3122" s="54"/>
      <c r="AE3122" s="54"/>
      <c r="AF3122" s="54"/>
      <c r="AG3122" s="54"/>
      <c r="AH3122" s="54"/>
      <c r="AI3122" s="54"/>
      <c r="AJ3122" s="54"/>
      <c r="AK3122" s="54"/>
    </row>
    <row r="3123" spans="7:37" s="1" customFormat="1" ht="13.9" customHeight="1" x14ac:dyDescent="0.2"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58"/>
      <c r="R3123" s="58"/>
      <c r="S3123" s="58"/>
      <c r="T3123" s="58"/>
      <c r="U3123" s="58"/>
      <c r="V3123" s="58"/>
      <c r="W3123" s="58"/>
      <c r="X3123" s="58"/>
      <c r="Y3123" s="58"/>
      <c r="Z3123" s="58"/>
      <c r="AA3123" s="54"/>
      <c r="AB3123" s="54"/>
      <c r="AC3123" s="54"/>
      <c r="AD3123" s="54"/>
      <c r="AE3123" s="54"/>
      <c r="AF3123" s="54"/>
      <c r="AG3123" s="54"/>
      <c r="AH3123" s="54"/>
      <c r="AI3123" s="54"/>
      <c r="AJ3123" s="54"/>
      <c r="AK3123" s="54"/>
    </row>
    <row r="3124" spans="7:37" s="1" customFormat="1" ht="13.9" customHeight="1" x14ac:dyDescent="0.2"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58"/>
      <c r="R3124" s="58"/>
      <c r="S3124" s="58"/>
      <c r="T3124" s="58"/>
      <c r="U3124" s="58"/>
      <c r="V3124" s="58"/>
      <c r="W3124" s="58"/>
      <c r="X3124" s="58"/>
      <c r="Y3124" s="58"/>
      <c r="Z3124" s="58"/>
      <c r="AA3124" s="54"/>
      <c r="AB3124" s="54"/>
      <c r="AC3124" s="54"/>
      <c r="AD3124" s="54"/>
      <c r="AE3124" s="54"/>
      <c r="AF3124" s="54"/>
      <c r="AG3124" s="54"/>
      <c r="AH3124" s="54"/>
      <c r="AI3124" s="54"/>
      <c r="AJ3124" s="54"/>
      <c r="AK3124" s="54"/>
    </row>
    <row r="3125" spans="7:37" s="1" customFormat="1" ht="13.9" customHeight="1" x14ac:dyDescent="0.2"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58"/>
      <c r="R3125" s="58"/>
      <c r="S3125" s="58"/>
      <c r="T3125" s="58"/>
      <c r="U3125" s="58"/>
      <c r="V3125" s="58"/>
      <c r="W3125" s="58"/>
      <c r="X3125" s="58"/>
      <c r="Y3125" s="58"/>
      <c r="Z3125" s="58"/>
      <c r="AA3125" s="54"/>
      <c r="AB3125" s="54"/>
      <c r="AC3125" s="54"/>
      <c r="AD3125" s="54"/>
      <c r="AE3125" s="54"/>
      <c r="AF3125" s="54"/>
      <c r="AG3125" s="54"/>
      <c r="AH3125" s="54"/>
      <c r="AI3125" s="54"/>
      <c r="AJ3125" s="54"/>
      <c r="AK3125" s="54"/>
    </row>
    <row r="3126" spans="7:37" s="1" customFormat="1" ht="13.9" customHeight="1" x14ac:dyDescent="0.2"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58"/>
      <c r="R3126" s="58"/>
      <c r="S3126" s="58"/>
      <c r="T3126" s="58"/>
      <c r="U3126" s="58"/>
      <c r="V3126" s="58"/>
      <c r="W3126" s="58"/>
      <c r="X3126" s="58"/>
      <c r="Y3126" s="58"/>
      <c r="Z3126" s="58"/>
      <c r="AA3126" s="54"/>
      <c r="AB3126" s="54"/>
      <c r="AC3126" s="54"/>
      <c r="AD3126" s="54"/>
      <c r="AE3126" s="54"/>
      <c r="AF3126" s="54"/>
      <c r="AG3126" s="54"/>
      <c r="AH3126" s="54"/>
      <c r="AI3126" s="54"/>
      <c r="AJ3126" s="54"/>
      <c r="AK3126" s="54"/>
    </row>
    <row r="3127" spans="7:37" s="1" customFormat="1" ht="13.9" customHeight="1" x14ac:dyDescent="0.2"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58"/>
      <c r="R3127" s="58"/>
      <c r="S3127" s="58"/>
      <c r="T3127" s="58"/>
      <c r="U3127" s="58"/>
      <c r="V3127" s="58"/>
      <c r="W3127" s="58"/>
      <c r="X3127" s="58"/>
      <c r="Y3127" s="58"/>
      <c r="Z3127" s="58"/>
      <c r="AA3127" s="54"/>
      <c r="AB3127" s="54"/>
      <c r="AC3127" s="54"/>
      <c r="AD3127" s="54"/>
      <c r="AE3127" s="54"/>
      <c r="AF3127" s="54"/>
      <c r="AG3127" s="54"/>
      <c r="AH3127" s="54"/>
      <c r="AI3127" s="54"/>
      <c r="AJ3127" s="54"/>
      <c r="AK3127" s="54"/>
    </row>
    <row r="3128" spans="7:37" s="1" customFormat="1" ht="13.9" customHeight="1" x14ac:dyDescent="0.2"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58"/>
      <c r="R3128" s="58"/>
      <c r="S3128" s="58"/>
      <c r="T3128" s="58"/>
      <c r="U3128" s="58"/>
      <c r="V3128" s="58"/>
      <c r="W3128" s="58"/>
      <c r="X3128" s="58"/>
      <c r="Y3128" s="58"/>
      <c r="Z3128" s="58"/>
      <c r="AA3128" s="54"/>
      <c r="AB3128" s="54"/>
      <c r="AC3128" s="54"/>
      <c r="AD3128" s="54"/>
      <c r="AE3128" s="54"/>
      <c r="AF3128" s="54"/>
      <c r="AG3128" s="54"/>
      <c r="AH3128" s="54"/>
      <c r="AI3128" s="54"/>
      <c r="AJ3128" s="54"/>
      <c r="AK3128" s="54"/>
    </row>
    <row r="3129" spans="7:37" s="1" customFormat="1" ht="13.9" customHeight="1" x14ac:dyDescent="0.2"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58"/>
      <c r="R3129" s="58"/>
      <c r="S3129" s="58"/>
      <c r="T3129" s="58"/>
      <c r="U3129" s="58"/>
      <c r="V3129" s="58"/>
      <c r="W3129" s="58"/>
      <c r="X3129" s="58"/>
      <c r="Y3129" s="58"/>
      <c r="Z3129" s="58"/>
      <c r="AA3129" s="54"/>
      <c r="AB3129" s="54"/>
      <c r="AC3129" s="54"/>
      <c r="AD3129" s="54"/>
      <c r="AE3129" s="54"/>
      <c r="AF3129" s="54"/>
      <c r="AG3129" s="54"/>
      <c r="AH3129" s="54"/>
      <c r="AI3129" s="54"/>
      <c r="AJ3129" s="54"/>
      <c r="AK3129" s="54"/>
    </row>
    <row r="3130" spans="7:37" s="1" customFormat="1" ht="13.9" customHeight="1" x14ac:dyDescent="0.2"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58"/>
      <c r="R3130" s="58"/>
      <c r="S3130" s="58"/>
      <c r="T3130" s="58"/>
      <c r="U3130" s="58"/>
      <c r="V3130" s="58"/>
      <c r="W3130" s="58"/>
      <c r="X3130" s="58"/>
      <c r="Y3130" s="58"/>
      <c r="Z3130" s="58"/>
      <c r="AA3130" s="54"/>
      <c r="AB3130" s="54"/>
      <c r="AC3130" s="54"/>
      <c r="AD3130" s="54"/>
      <c r="AE3130" s="54"/>
      <c r="AF3130" s="54"/>
      <c r="AG3130" s="54"/>
      <c r="AH3130" s="54"/>
      <c r="AI3130" s="54"/>
      <c r="AJ3130" s="54"/>
      <c r="AK3130" s="54"/>
    </row>
    <row r="3131" spans="7:37" s="1" customFormat="1" ht="13.9" customHeight="1" x14ac:dyDescent="0.2"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58"/>
      <c r="R3131" s="58"/>
      <c r="S3131" s="58"/>
      <c r="T3131" s="58"/>
      <c r="U3131" s="58"/>
      <c r="V3131" s="58"/>
      <c r="W3131" s="58"/>
      <c r="X3131" s="58"/>
      <c r="Y3131" s="58"/>
      <c r="Z3131" s="58"/>
      <c r="AA3131" s="54"/>
      <c r="AB3131" s="54"/>
      <c r="AC3131" s="54"/>
      <c r="AD3131" s="54"/>
      <c r="AE3131" s="54"/>
      <c r="AF3131" s="54"/>
      <c r="AG3131" s="54"/>
      <c r="AH3131" s="54"/>
      <c r="AI3131" s="54"/>
      <c r="AJ3131" s="54"/>
      <c r="AK3131" s="54"/>
    </row>
    <row r="3132" spans="7:37" s="1" customFormat="1" ht="13.9" customHeight="1" x14ac:dyDescent="0.2"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58"/>
      <c r="R3132" s="58"/>
      <c r="S3132" s="58"/>
      <c r="T3132" s="58"/>
      <c r="U3132" s="58"/>
      <c r="V3132" s="58"/>
      <c r="W3132" s="58"/>
      <c r="X3132" s="58"/>
      <c r="Y3132" s="58"/>
      <c r="Z3132" s="58"/>
      <c r="AA3132" s="54"/>
      <c r="AB3132" s="54"/>
      <c r="AC3132" s="54"/>
      <c r="AD3132" s="54"/>
      <c r="AE3132" s="54"/>
      <c r="AF3132" s="54"/>
      <c r="AG3132" s="54"/>
      <c r="AH3132" s="54"/>
      <c r="AI3132" s="54"/>
      <c r="AJ3132" s="54"/>
      <c r="AK3132" s="54"/>
    </row>
    <row r="3133" spans="7:37" s="1" customFormat="1" ht="13.9" customHeight="1" x14ac:dyDescent="0.2"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58"/>
      <c r="R3133" s="58"/>
      <c r="S3133" s="58"/>
      <c r="T3133" s="58"/>
      <c r="U3133" s="58"/>
      <c r="V3133" s="58"/>
      <c r="W3133" s="58"/>
      <c r="X3133" s="58"/>
      <c r="Y3133" s="58"/>
      <c r="Z3133" s="58"/>
      <c r="AA3133" s="54"/>
      <c r="AB3133" s="54"/>
      <c r="AC3133" s="54"/>
      <c r="AD3133" s="54"/>
      <c r="AE3133" s="54"/>
      <c r="AF3133" s="54"/>
      <c r="AG3133" s="54"/>
      <c r="AH3133" s="54"/>
      <c r="AI3133" s="54"/>
      <c r="AJ3133" s="54"/>
      <c r="AK3133" s="54"/>
    </row>
    <row r="3134" spans="7:37" s="1" customFormat="1" ht="13.9" customHeight="1" x14ac:dyDescent="0.2"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58"/>
      <c r="R3134" s="58"/>
      <c r="S3134" s="58"/>
      <c r="T3134" s="58"/>
      <c r="U3134" s="58"/>
      <c r="V3134" s="58"/>
      <c r="W3134" s="58"/>
      <c r="X3134" s="58"/>
      <c r="Y3134" s="58"/>
      <c r="Z3134" s="58"/>
      <c r="AA3134" s="54"/>
      <c r="AB3134" s="54"/>
      <c r="AC3134" s="54"/>
      <c r="AD3134" s="54"/>
      <c r="AE3134" s="54"/>
      <c r="AF3134" s="54"/>
      <c r="AG3134" s="54"/>
      <c r="AH3134" s="54"/>
      <c r="AI3134" s="54"/>
      <c r="AJ3134" s="54"/>
      <c r="AK3134" s="54"/>
    </row>
    <row r="3135" spans="7:37" s="1" customFormat="1" ht="13.9" customHeight="1" x14ac:dyDescent="0.2"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58"/>
      <c r="R3135" s="58"/>
      <c r="S3135" s="58"/>
      <c r="T3135" s="58"/>
      <c r="U3135" s="58"/>
      <c r="V3135" s="58"/>
      <c r="W3135" s="58"/>
      <c r="X3135" s="58"/>
      <c r="Y3135" s="58"/>
      <c r="Z3135" s="58"/>
      <c r="AA3135" s="54"/>
      <c r="AB3135" s="54"/>
      <c r="AC3135" s="54"/>
      <c r="AD3135" s="54"/>
      <c r="AE3135" s="54"/>
      <c r="AF3135" s="54"/>
      <c r="AG3135" s="54"/>
      <c r="AH3135" s="54"/>
      <c r="AI3135" s="54"/>
      <c r="AJ3135" s="54"/>
      <c r="AK3135" s="54"/>
    </row>
    <row r="3136" spans="7:37" s="1" customFormat="1" ht="13.9" customHeight="1" x14ac:dyDescent="0.2"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58"/>
      <c r="R3136" s="58"/>
      <c r="S3136" s="58"/>
      <c r="T3136" s="58"/>
      <c r="U3136" s="58"/>
      <c r="V3136" s="58"/>
      <c r="W3136" s="58"/>
      <c r="X3136" s="58"/>
      <c r="Y3136" s="58"/>
      <c r="Z3136" s="58"/>
      <c r="AA3136" s="54"/>
      <c r="AB3136" s="54"/>
      <c r="AC3136" s="54"/>
      <c r="AD3136" s="54"/>
      <c r="AE3136" s="54"/>
      <c r="AF3136" s="54"/>
      <c r="AG3136" s="54"/>
      <c r="AH3136" s="54"/>
      <c r="AI3136" s="54"/>
      <c r="AJ3136" s="54"/>
      <c r="AK3136" s="54"/>
    </row>
    <row r="3137" spans="7:37" s="1" customFormat="1" ht="13.9" customHeight="1" x14ac:dyDescent="0.2"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58"/>
      <c r="R3137" s="58"/>
      <c r="S3137" s="58"/>
      <c r="T3137" s="58"/>
      <c r="U3137" s="58"/>
      <c r="V3137" s="58"/>
      <c r="W3137" s="58"/>
      <c r="X3137" s="58"/>
      <c r="Y3137" s="58"/>
      <c r="Z3137" s="58"/>
      <c r="AA3137" s="54"/>
      <c r="AB3137" s="54"/>
      <c r="AC3137" s="54"/>
      <c r="AD3137" s="54"/>
      <c r="AE3137" s="54"/>
      <c r="AF3137" s="54"/>
      <c r="AG3137" s="54"/>
      <c r="AH3137" s="54"/>
      <c r="AI3137" s="54"/>
      <c r="AJ3137" s="54"/>
      <c r="AK3137" s="54"/>
    </row>
    <row r="3138" spans="7:37" s="1" customFormat="1" ht="13.9" customHeight="1" x14ac:dyDescent="0.2"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58"/>
      <c r="R3138" s="58"/>
      <c r="S3138" s="58"/>
      <c r="T3138" s="58"/>
      <c r="U3138" s="58"/>
      <c r="V3138" s="58"/>
      <c r="W3138" s="58"/>
      <c r="X3138" s="58"/>
      <c r="Y3138" s="58"/>
      <c r="Z3138" s="58"/>
      <c r="AA3138" s="54"/>
      <c r="AB3138" s="54"/>
      <c r="AC3138" s="54"/>
      <c r="AD3138" s="54"/>
      <c r="AE3138" s="54"/>
      <c r="AF3138" s="54"/>
      <c r="AG3138" s="54"/>
      <c r="AH3138" s="54"/>
      <c r="AI3138" s="54"/>
      <c r="AJ3138" s="54"/>
      <c r="AK3138" s="54"/>
    </row>
    <row r="3139" spans="7:37" s="1" customFormat="1" ht="13.9" customHeight="1" x14ac:dyDescent="0.2"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58"/>
      <c r="R3139" s="58"/>
      <c r="S3139" s="58"/>
      <c r="T3139" s="58"/>
      <c r="U3139" s="58"/>
      <c r="V3139" s="58"/>
      <c r="W3139" s="58"/>
      <c r="X3139" s="58"/>
      <c r="Y3139" s="58"/>
      <c r="Z3139" s="58"/>
      <c r="AA3139" s="54"/>
      <c r="AB3139" s="54"/>
      <c r="AC3139" s="54"/>
      <c r="AD3139" s="54"/>
      <c r="AE3139" s="54"/>
      <c r="AF3139" s="54"/>
      <c r="AG3139" s="54"/>
      <c r="AH3139" s="54"/>
      <c r="AI3139" s="54"/>
      <c r="AJ3139" s="54"/>
      <c r="AK3139" s="54"/>
    </row>
    <row r="3140" spans="7:37" s="1" customFormat="1" ht="13.9" customHeight="1" x14ac:dyDescent="0.2"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58"/>
      <c r="R3140" s="58"/>
      <c r="S3140" s="58"/>
      <c r="T3140" s="58"/>
      <c r="U3140" s="58"/>
      <c r="V3140" s="58"/>
      <c r="W3140" s="58"/>
      <c r="X3140" s="58"/>
      <c r="Y3140" s="58"/>
      <c r="Z3140" s="58"/>
      <c r="AA3140" s="54"/>
      <c r="AB3140" s="54"/>
      <c r="AC3140" s="54"/>
      <c r="AD3140" s="54"/>
      <c r="AE3140" s="54"/>
      <c r="AF3140" s="54"/>
      <c r="AG3140" s="54"/>
      <c r="AH3140" s="54"/>
      <c r="AI3140" s="54"/>
      <c r="AJ3140" s="54"/>
      <c r="AK3140" s="54"/>
    </row>
    <row r="3141" spans="7:37" s="1" customFormat="1" ht="13.9" customHeight="1" x14ac:dyDescent="0.2"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58"/>
      <c r="R3141" s="58"/>
      <c r="S3141" s="58"/>
      <c r="T3141" s="58"/>
      <c r="U3141" s="58"/>
      <c r="V3141" s="58"/>
      <c r="W3141" s="58"/>
      <c r="X3141" s="58"/>
      <c r="Y3141" s="58"/>
      <c r="Z3141" s="58"/>
      <c r="AA3141" s="54"/>
      <c r="AB3141" s="54"/>
      <c r="AC3141" s="54"/>
      <c r="AD3141" s="54"/>
      <c r="AE3141" s="54"/>
      <c r="AF3141" s="54"/>
      <c r="AG3141" s="54"/>
      <c r="AH3141" s="54"/>
      <c r="AI3141" s="54"/>
      <c r="AJ3141" s="54"/>
      <c r="AK3141" s="54"/>
    </row>
    <row r="3142" spans="7:37" s="1" customFormat="1" ht="13.9" customHeight="1" x14ac:dyDescent="0.2"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58"/>
      <c r="R3142" s="58"/>
      <c r="S3142" s="58"/>
      <c r="T3142" s="58"/>
      <c r="U3142" s="58"/>
      <c r="V3142" s="58"/>
      <c r="W3142" s="58"/>
      <c r="X3142" s="58"/>
      <c r="Y3142" s="58"/>
      <c r="Z3142" s="58"/>
      <c r="AA3142" s="54"/>
      <c r="AB3142" s="54"/>
      <c r="AC3142" s="54"/>
      <c r="AD3142" s="54"/>
      <c r="AE3142" s="54"/>
      <c r="AF3142" s="54"/>
      <c r="AG3142" s="54"/>
      <c r="AH3142" s="54"/>
      <c r="AI3142" s="54"/>
      <c r="AJ3142" s="54"/>
      <c r="AK3142" s="54"/>
    </row>
    <row r="3143" spans="7:37" s="1" customFormat="1" ht="13.9" customHeight="1" x14ac:dyDescent="0.2"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58"/>
      <c r="R3143" s="58"/>
      <c r="S3143" s="58"/>
      <c r="T3143" s="58"/>
      <c r="U3143" s="58"/>
      <c r="V3143" s="58"/>
      <c r="W3143" s="58"/>
      <c r="X3143" s="58"/>
      <c r="Y3143" s="58"/>
      <c r="Z3143" s="58"/>
      <c r="AA3143" s="54"/>
      <c r="AB3143" s="54"/>
      <c r="AC3143" s="54"/>
      <c r="AD3143" s="54"/>
      <c r="AE3143" s="54"/>
      <c r="AF3143" s="54"/>
      <c r="AG3143" s="54"/>
      <c r="AH3143" s="54"/>
      <c r="AI3143" s="54"/>
      <c r="AJ3143" s="54"/>
      <c r="AK3143" s="54"/>
    </row>
    <row r="3144" spans="7:37" s="1" customFormat="1" ht="13.9" customHeight="1" x14ac:dyDescent="0.2"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58"/>
      <c r="R3144" s="58"/>
      <c r="S3144" s="58"/>
      <c r="T3144" s="58"/>
      <c r="U3144" s="58"/>
      <c r="V3144" s="58"/>
      <c r="W3144" s="58"/>
      <c r="X3144" s="58"/>
      <c r="Y3144" s="58"/>
      <c r="Z3144" s="58"/>
      <c r="AA3144" s="54"/>
      <c r="AB3144" s="54"/>
      <c r="AC3144" s="54"/>
      <c r="AD3144" s="54"/>
      <c r="AE3144" s="54"/>
      <c r="AF3144" s="54"/>
      <c r="AG3144" s="54"/>
      <c r="AH3144" s="54"/>
      <c r="AI3144" s="54"/>
      <c r="AJ3144" s="54"/>
      <c r="AK3144" s="54"/>
    </row>
    <row r="3145" spans="7:37" s="1" customFormat="1" ht="13.9" customHeight="1" x14ac:dyDescent="0.2"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58"/>
      <c r="R3145" s="58"/>
      <c r="S3145" s="58"/>
      <c r="T3145" s="58"/>
      <c r="U3145" s="58"/>
      <c r="V3145" s="58"/>
      <c r="W3145" s="58"/>
      <c r="X3145" s="58"/>
      <c r="Y3145" s="58"/>
      <c r="Z3145" s="58"/>
      <c r="AA3145" s="54"/>
      <c r="AB3145" s="54"/>
      <c r="AC3145" s="54"/>
      <c r="AD3145" s="54"/>
      <c r="AE3145" s="54"/>
      <c r="AF3145" s="54"/>
      <c r="AG3145" s="54"/>
      <c r="AH3145" s="54"/>
      <c r="AI3145" s="54"/>
      <c r="AJ3145" s="54"/>
      <c r="AK3145" s="54"/>
    </row>
    <row r="3146" spans="7:37" s="1" customFormat="1" ht="13.9" customHeight="1" x14ac:dyDescent="0.2"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58"/>
      <c r="R3146" s="58"/>
      <c r="S3146" s="58"/>
      <c r="T3146" s="58"/>
      <c r="U3146" s="58"/>
      <c r="V3146" s="58"/>
      <c r="W3146" s="58"/>
      <c r="X3146" s="58"/>
      <c r="Y3146" s="58"/>
      <c r="Z3146" s="58"/>
      <c r="AA3146" s="54"/>
      <c r="AB3146" s="54"/>
      <c r="AC3146" s="54"/>
      <c r="AD3146" s="54"/>
      <c r="AE3146" s="54"/>
      <c r="AF3146" s="54"/>
      <c r="AG3146" s="54"/>
      <c r="AH3146" s="54"/>
      <c r="AI3146" s="54"/>
      <c r="AJ3146" s="54"/>
      <c r="AK3146" s="54"/>
    </row>
    <row r="3147" spans="7:37" s="1" customFormat="1" ht="13.9" customHeight="1" x14ac:dyDescent="0.2"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58"/>
      <c r="R3147" s="58"/>
      <c r="S3147" s="58"/>
      <c r="T3147" s="58"/>
      <c r="U3147" s="58"/>
      <c r="V3147" s="58"/>
      <c r="W3147" s="58"/>
      <c r="X3147" s="58"/>
      <c r="Y3147" s="58"/>
      <c r="Z3147" s="58"/>
      <c r="AA3147" s="54"/>
      <c r="AB3147" s="54"/>
      <c r="AC3147" s="54"/>
      <c r="AD3147" s="54"/>
      <c r="AE3147" s="54"/>
      <c r="AF3147" s="54"/>
      <c r="AG3147" s="54"/>
      <c r="AH3147" s="54"/>
      <c r="AI3147" s="54"/>
      <c r="AJ3147" s="54"/>
      <c r="AK3147" s="54"/>
    </row>
    <row r="3148" spans="7:37" s="1" customFormat="1" ht="13.9" customHeight="1" x14ac:dyDescent="0.2"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58"/>
      <c r="R3148" s="58"/>
      <c r="S3148" s="58"/>
      <c r="T3148" s="58"/>
      <c r="U3148" s="58"/>
      <c r="V3148" s="58"/>
      <c r="W3148" s="58"/>
      <c r="X3148" s="58"/>
      <c r="Y3148" s="58"/>
      <c r="Z3148" s="58"/>
      <c r="AA3148" s="54"/>
      <c r="AB3148" s="54"/>
      <c r="AC3148" s="54"/>
      <c r="AD3148" s="54"/>
      <c r="AE3148" s="54"/>
      <c r="AF3148" s="54"/>
      <c r="AG3148" s="54"/>
      <c r="AH3148" s="54"/>
      <c r="AI3148" s="54"/>
      <c r="AJ3148" s="54"/>
      <c r="AK3148" s="54"/>
    </row>
    <row r="3149" spans="7:37" s="1" customFormat="1" ht="13.9" customHeight="1" x14ac:dyDescent="0.2"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58"/>
      <c r="R3149" s="58"/>
      <c r="S3149" s="58"/>
      <c r="T3149" s="58"/>
      <c r="U3149" s="58"/>
      <c r="V3149" s="58"/>
      <c r="W3149" s="58"/>
      <c r="X3149" s="58"/>
      <c r="Y3149" s="58"/>
      <c r="Z3149" s="58"/>
      <c r="AA3149" s="54"/>
      <c r="AB3149" s="54"/>
      <c r="AC3149" s="54"/>
      <c r="AD3149" s="54"/>
      <c r="AE3149" s="54"/>
      <c r="AF3149" s="54"/>
      <c r="AG3149" s="54"/>
      <c r="AH3149" s="54"/>
      <c r="AI3149" s="54"/>
      <c r="AJ3149" s="54"/>
      <c r="AK3149" s="54"/>
    </row>
    <row r="3150" spans="7:37" s="1" customFormat="1" ht="13.9" customHeight="1" x14ac:dyDescent="0.2"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58"/>
      <c r="R3150" s="58"/>
      <c r="S3150" s="58"/>
      <c r="T3150" s="58"/>
      <c r="U3150" s="58"/>
      <c r="V3150" s="58"/>
      <c r="W3150" s="58"/>
      <c r="X3150" s="58"/>
      <c r="Y3150" s="58"/>
      <c r="Z3150" s="58"/>
      <c r="AA3150" s="54"/>
      <c r="AB3150" s="54"/>
      <c r="AC3150" s="54"/>
      <c r="AD3150" s="54"/>
      <c r="AE3150" s="54"/>
      <c r="AF3150" s="54"/>
      <c r="AG3150" s="54"/>
      <c r="AH3150" s="54"/>
      <c r="AI3150" s="54"/>
      <c r="AJ3150" s="54"/>
      <c r="AK3150" s="54"/>
    </row>
    <row r="3151" spans="7:37" s="1" customFormat="1" ht="13.9" customHeight="1" x14ac:dyDescent="0.2"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58"/>
      <c r="R3151" s="58"/>
      <c r="S3151" s="58"/>
      <c r="T3151" s="58"/>
      <c r="U3151" s="58"/>
      <c r="V3151" s="58"/>
      <c r="W3151" s="58"/>
      <c r="X3151" s="58"/>
      <c r="Y3151" s="58"/>
      <c r="Z3151" s="58"/>
      <c r="AA3151" s="54"/>
      <c r="AB3151" s="54"/>
      <c r="AC3151" s="54"/>
      <c r="AD3151" s="54"/>
      <c r="AE3151" s="54"/>
      <c r="AF3151" s="54"/>
      <c r="AG3151" s="54"/>
      <c r="AH3151" s="54"/>
      <c r="AI3151" s="54"/>
      <c r="AJ3151" s="54"/>
      <c r="AK3151" s="54"/>
    </row>
    <row r="3152" spans="7:37" s="1" customFormat="1" ht="13.9" customHeight="1" x14ac:dyDescent="0.2"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  <c r="Q3152" s="58"/>
      <c r="R3152" s="58"/>
      <c r="S3152" s="58"/>
      <c r="T3152" s="58"/>
      <c r="U3152" s="58"/>
      <c r="V3152" s="58"/>
      <c r="W3152" s="58"/>
      <c r="X3152" s="58"/>
      <c r="Y3152" s="58"/>
      <c r="Z3152" s="58"/>
      <c r="AA3152" s="54"/>
      <c r="AB3152" s="54"/>
      <c r="AC3152" s="54"/>
      <c r="AD3152" s="54"/>
      <c r="AE3152" s="54"/>
      <c r="AF3152" s="54"/>
      <c r="AG3152" s="54"/>
      <c r="AH3152" s="54"/>
      <c r="AI3152" s="54"/>
      <c r="AJ3152" s="54"/>
      <c r="AK3152" s="54"/>
    </row>
    <row r="3153" spans="7:37" s="1" customFormat="1" ht="13.9" customHeight="1" x14ac:dyDescent="0.2"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58"/>
      <c r="R3153" s="58"/>
      <c r="S3153" s="58"/>
      <c r="T3153" s="58"/>
      <c r="U3153" s="58"/>
      <c r="V3153" s="58"/>
      <c r="W3153" s="58"/>
      <c r="X3153" s="58"/>
      <c r="Y3153" s="58"/>
      <c r="Z3153" s="58"/>
      <c r="AA3153" s="54"/>
      <c r="AB3153" s="54"/>
      <c r="AC3153" s="54"/>
      <c r="AD3153" s="54"/>
      <c r="AE3153" s="54"/>
      <c r="AF3153" s="54"/>
      <c r="AG3153" s="54"/>
      <c r="AH3153" s="54"/>
      <c r="AI3153" s="54"/>
      <c r="AJ3153" s="54"/>
      <c r="AK3153" s="54"/>
    </row>
    <row r="3154" spans="7:37" s="1" customFormat="1" ht="13.9" customHeight="1" x14ac:dyDescent="0.2"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58"/>
      <c r="R3154" s="58"/>
      <c r="S3154" s="58"/>
      <c r="T3154" s="58"/>
      <c r="U3154" s="58"/>
      <c r="V3154" s="58"/>
      <c r="W3154" s="58"/>
      <c r="X3154" s="58"/>
      <c r="Y3154" s="58"/>
      <c r="Z3154" s="58"/>
      <c r="AA3154" s="54"/>
      <c r="AB3154" s="54"/>
      <c r="AC3154" s="54"/>
      <c r="AD3154" s="54"/>
      <c r="AE3154" s="54"/>
      <c r="AF3154" s="54"/>
      <c r="AG3154" s="54"/>
      <c r="AH3154" s="54"/>
      <c r="AI3154" s="54"/>
      <c r="AJ3154" s="54"/>
      <c r="AK3154" s="54"/>
    </row>
    <row r="3155" spans="7:37" s="1" customFormat="1" ht="13.9" customHeight="1" x14ac:dyDescent="0.2"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58"/>
      <c r="R3155" s="58"/>
      <c r="S3155" s="58"/>
      <c r="T3155" s="58"/>
      <c r="U3155" s="58"/>
      <c r="V3155" s="58"/>
      <c r="W3155" s="58"/>
      <c r="X3155" s="58"/>
      <c r="Y3155" s="58"/>
      <c r="Z3155" s="58"/>
      <c r="AA3155" s="54"/>
      <c r="AB3155" s="54"/>
      <c r="AC3155" s="54"/>
      <c r="AD3155" s="54"/>
      <c r="AE3155" s="54"/>
      <c r="AF3155" s="54"/>
      <c r="AG3155" s="54"/>
      <c r="AH3155" s="54"/>
      <c r="AI3155" s="54"/>
      <c r="AJ3155" s="54"/>
      <c r="AK3155" s="54"/>
    </row>
    <row r="3156" spans="7:37" s="1" customFormat="1" ht="13.9" customHeight="1" x14ac:dyDescent="0.2"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58"/>
      <c r="R3156" s="58"/>
      <c r="S3156" s="58"/>
      <c r="T3156" s="58"/>
      <c r="U3156" s="58"/>
      <c r="V3156" s="58"/>
      <c r="W3156" s="58"/>
      <c r="X3156" s="58"/>
      <c r="Y3156" s="58"/>
      <c r="Z3156" s="58"/>
      <c r="AA3156" s="54"/>
      <c r="AB3156" s="54"/>
      <c r="AC3156" s="54"/>
      <c r="AD3156" s="54"/>
      <c r="AE3156" s="54"/>
      <c r="AF3156" s="54"/>
      <c r="AG3156" s="54"/>
      <c r="AH3156" s="54"/>
      <c r="AI3156" s="54"/>
      <c r="AJ3156" s="54"/>
      <c r="AK3156" s="54"/>
    </row>
    <row r="3157" spans="7:37" s="1" customFormat="1" ht="13.9" customHeight="1" x14ac:dyDescent="0.2"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58"/>
      <c r="R3157" s="58"/>
      <c r="S3157" s="58"/>
      <c r="T3157" s="58"/>
      <c r="U3157" s="58"/>
      <c r="V3157" s="58"/>
      <c r="W3157" s="58"/>
      <c r="X3157" s="58"/>
      <c r="Y3157" s="58"/>
      <c r="Z3157" s="58"/>
      <c r="AA3157" s="54"/>
      <c r="AB3157" s="54"/>
      <c r="AC3157" s="54"/>
      <c r="AD3157" s="54"/>
      <c r="AE3157" s="54"/>
      <c r="AF3157" s="54"/>
      <c r="AG3157" s="54"/>
      <c r="AH3157" s="54"/>
      <c r="AI3157" s="54"/>
      <c r="AJ3157" s="54"/>
      <c r="AK3157" s="54"/>
    </row>
    <row r="3158" spans="7:37" s="1" customFormat="1" ht="13.9" customHeight="1" x14ac:dyDescent="0.2"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58"/>
      <c r="R3158" s="58"/>
      <c r="S3158" s="58"/>
      <c r="T3158" s="58"/>
      <c r="U3158" s="58"/>
      <c r="V3158" s="58"/>
      <c r="W3158" s="58"/>
      <c r="X3158" s="58"/>
      <c r="Y3158" s="58"/>
      <c r="Z3158" s="58"/>
      <c r="AA3158" s="54"/>
      <c r="AB3158" s="54"/>
      <c r="AC3158" s="54"/>
      <c r="AD3158" s="54"/>
      <c r="AE3158" s="54"/>
      <c r="AF3158" s="54"/>
      <c r="AG3158" s="54"/>
      <c r="AH3158" s="54"/>
      <c r="AI3158" s="54"/>
      <c r="AJ3158" s="54"/>
      <c r="AK3158" s="54"/>
    </row>
    <row r="3159" spans="7:37" s="1" customFormat="1" ht="13.9" customHeight="1" x14ac:dyDescent="0.2"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58"/>
      <c r="R3159" s="58"/>
      <c r="S3159" s="58"/>
      <c r="T3159" s="58"/>
      <c r="U3159" s="58"/>
      <c r="V3159" s="58"/>
      <c r="W3159" s="58"/>
      <c r="X3159" s="58"/>
      <c r="Y3159" s="58"/>
      <c r="Z3159" s="58"/>
      <c r="AA3159" s="54"/>
      <c r="AB3159" s="54"/>
      <c r="AC3159" s="54"/>
      <c r="AD3159" s="54"/>
      <c r="AE3159" s="54"/>
      <c r="AF3159" s="54"/>
      <c r="AG3159" s="54"/>
      <c r="AH3159" s="54"/>
      <c r="AI3159" s="54"/>
      <c r="AJ3159" s="54"/>
      <c r="AK3159" s="54"/>
    </row>
    <row r="3160" spans="7:37" s="1" customFormat="1" ht="13.9" customHeight="1" x14ac:dyDescent="0.2"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58"/>
      <c r="R3160" s="58"/>
      <c r="S3160" s="58"/>
      <c r="T3160" s="58"/>
      <c r="U3160" s="58"/>
      <c r="V3160" s="58"/>
      <c r="W3160" s="58"/>
      <c r="X3160" s="58"/>
      <c r="Y3160" s="58"/>
      <c r="Z3160" s="58"/>
      <c r="AA3160" s="54"/>
      <c r="AB3160" s="54"/>
      <c r="AC3160" s="54"/>
      <c r="AD3160" s="54"/>
      <c r="AE3160" s="54"/>
      <c r="AF3160" s="54"/>
      <c r="AG3160" s="54"/>
      <c r="AH3160" s="54"/>
      <c r="AI3160" s="54"/>
      <c r="AJ3160" s="54"/>
      <c r="AK3160" s="54"/>
    </row>
    <row r="3161" spans="7:37" s="1" customFormat="1" ht="13.9" customHeight="1" x14ac:dyDescent="0.2"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58"/>
      <c r="R3161" s="58"/>
      <c r="S3161" s="58"/>
      <c r="T3161" s="58"/>
      <c r="U3161" s="58"/>
      <c r="V3161" s="58"/>
      <c r="W3161" s="58"/>
      <c r="X3161" s="58"/>
      <c r="Y3161" s="58"/>
      <c r="Z3161" s="58"/>
      <c r="AA3161" s="54"/>
      <c r="AB3161" s="54"/>
      <c r="AC3161" s="54"/>
      <c r="AD3161" s="54"/>
      <c r="AE3161" s="54"/>
      <c r="AF3161" s="54"/>
      <c r="AG3161" s="54"/>
      <c r="AH3161" s="54"/>
      <c r="AI3161" s="54"/>
      <c r="AJ3161" s="54"/>
      <c r="AK3161" s="54"/>
    </row>
    <row r="3162" spans="7:37" s="1" customFormat="1" ht="13.9" customHeight="1" x14ac:dyDescent="0.2"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58"/>
      <c r="R3162" s="58"/>
      <c r="S3162" s="58"/>
      <c r="T3162" s="58"/>
      <c r="U3162" s="58"/>
      <c r="V3162" s="58"/>
      <c r="W3162" s="58"/>
      <c r="X3162" s="58"/>
      <c r="Y3162" s="58"/>
      <c r="Z3162" s="58"/>
      <c r="AA3162" s="54"/>
      <c r="AB3162" s="54"/>
      <c r="AC3162" s="54"/>
      <c r="AD3162" s="54"/>
      <c r="AE3162" s="54"/>
      <c r="AF3162" s="54"/>
      <c r="AG3162" s="54"/>
      <c r="AH3162" s="54"/>
      <c r="AI3162" s="54"/>
      <c r="AJ3162" s="54"/>
      <c r="AK3162" s="54"/>
    </row>
    <row r="3163" spans="7:37" s="1" customFormat="1" ht="13.9" customHeight="1" x14ac:dyDescent="0.2"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58"/>
      <c r="R3163" s="58"/>
      <c r="S3163" s="58"/>
      <c r="T3163" s="58"/>
      <c r="U3163" s="58"/>
      <c r="V3163" s="58"/>
      <c r="W3163" s="58"/>
      <c r="X3163" s="58"/>
      <c r="Y3163" s="58"/>
      <c r="Z3163" s="58"/>
      <c r="AA3163" s="54"/>
      <c r="AB3163" s="54"/>
      <c r="AC3163" s="54"/>
      <c r="AD3163" s="54"/>
      <c r="AE3163" s="54"/>
      <c r="AF3163" s="54"/>
      <c r="AG3163" s="54"/>
      <c r="AH3163" s="54"/>
      <c r="AI3163" s="54"/>
      <c r="AJ3163" s="54"/>
      <c r="AK3163" s="54"/>
    </row>
    <row r="3164" spans="7:37" s="1" customFormat="1" ht="13.9" customHeight="1" x14ac:dyDescent="0.2"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58"/>
      <c r="R3164" s="58"/>
      <c r="S3164" s="58"/>
      <c r="T3164" s="58"/>
      <c r="U3164" s="58"/>
      <c r="V3164" s="58"/>
      <c r="W3164" s="58"/>
      <c r="X3164" s="58"/>
      <c r="Y3164" s="58"/>
      <c r="Z3164" s="58"/>
      <c r="AA3164" s="54"/>
      <c r="AB3164" s="54"/>
      <c r="AC3164" s="54"/>
      <c r="AD3164" s="54"/>
      <c r="AE3164" s="54"/>
      <c r="AF3164" s="54"/>
      <c r="AG3164" s="54"/>
      <c r="AH3164" s="54"/>
      <c r="AI3164" s="54"/>
      <c r="AJ3164" s="54"/>
      <c r="AK3164" s="54"/>
    </row>
    <row r="3165" spans="7:37" s="1" customFormat="1" ht="13.9" customHeight="1" x14ac:dyDescent="0.2"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58"/>
      <c r="R3165" s="58"/>
      <c r="S3165" s="58"/>
      <c r="T3165" s="58"/>
      <c r="U3165" s="58"/>
      <c r="V3165" s="58"/>
      <c r="W3165" s="58"/>
      <c r="X3165" s="58"/>
      <c r="Y3165" s="58"/>
      <c r="Z3165" s="58"/>
      <c r="AA3165" s="54"/>
      <c r="AB3165" s="54"/>
      <c r="AC3165" s="54"/>
      <c r="AD3165" s="54"/>
      <c r="AE3165" s="54"/>
      <c r="AF3165" s="54"/>
      <c r="AG3165" s="54"/>
      <c r="AH3165" s="54"/>
      <c r="AI3165" s="54"/>
      <c r="AJ3165" s="54"/>
      <c r="AK3165" s="54"/>
    </row>
    <row r="3166" spans="7:37" s="1" customFormat="1" ht="13.9" customHeight="1" x14ac:dyDescent="0.2"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58"/>
      <c r="R3166" s="58"/>
      <c r="S3166" s="58"/>
      <c r="T3166" s="58"/>
      <c r="U3166" s="58"/>
      <c r="V3166" s="58"/>
      <c r="W3166" s="58"/>
      <c r="X3166" s="58"/>
      <c r="Y3166" s="58"/>
      <c r="Z3166" s="58"/>
      <c r="AA3166" s="54"/>
      <c r="AB3166" s="54"/>
      <c r="AC3166" s="54"/>
      <c r="AD3166" s="54"/>
      <c r="AE3166" s="54"/>
      <c r="AF3166" s="54"/>
      <c r="AG3166" s="54"/>
      <c r="AH3166" s="54"/>
      <c r="AI3166" s="54"/>
      <c r="AJ3166" s="54"/>
      <c r="AK3166" s="54"/>
    </row>
    <row r="3167" spans="7:37" s="1" customFormat="1" ht="13.9" customHeight="1" x14ac:dyDescent="0.2"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58"/>
      <c r="R3167" s="58"/>
      <c r="S3167" s="58"/>
      <c r="T3167" s="58"/>
      <c r="U3167" s="58"/>
      <c r="V3167" s="58"/>
      <c r="W3167" s="58"/>
      <c r="X3167" s="58"/>
      <c r="Y3167" s="58"/>
      <c r="Z3167" s="58"/>
      <c r="AA3167" s="54"/>
      <c r="AB3167" s="54"/>
      <c r="AC3167" s="54"/>
      <c r="AD3167" s="54"/>
      <c r="AE3167" s="54"/>
      <c r="AF3167" s="54"/>
      <c r="AG3167" s="54"/>
      <c r="AH3167" s="54"/>
      <c r="AI3167" s="54"/>
      <c r="AJ3167" s="54"/>
      <c r="AK3167" s="54"/>
    </row>
    <row r="3168" spans="7:37" s="1" customFormat="1" ht="13.9" customHeight="1" x14ac:dyDescent="0.2"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58"/>
      <c r="R3168" s="58"/>
      <c r="S3168" s="58"/>
      <c r="T3168" s="58"/>
      <c r="U3168" s="58"/>
      <c r="V3168" s="58"/>
      <c r="W3168" s="58"/>
      <c r="X3168" s="58"/>
      <c r="Y3168" s="58"/>
      <c r="Z3168" s="58"/>
      <c r="AA3168" s="54"/>
      <c r="AB3168" s="54"/>
      <c r="AC3168" s="54"/>
      <c r="AD3168" s="54"/>
      <c r="AE3168" s="54"/>
      <c r="AF3168" s="54"/>
      <c r="AG3168" s="54"/>
      <c r="AH3168" s="54"/>
      <c r="AI3168" s="54"/>
      <c r="AJ3168" s="54"/>
      <c r="AK3168" s="54"/>
    </row>
    <row r="3169" spans="7:37" s="1" customFormat="1" ht="13.9" customHeight="1" x14ac:dyDescent="0.2"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58"/>
      <c r="R3169" s="58"/>
      <c r="S3169" s="58"/>
      <c r="T3169" s="58"/>
      <c r="U3169" s="58"/>
      <c r="V3169" s="58"/>
      <c r="W3169" s="58"/>
      <c r="X3169" s="58"/>
      <c r="Y3169" s="58"/>
      <c r="Z3169" s="58"/>
      <c r="AA3169" s="54"/>
      <c r="AB3169" s="54"/>
      <c r="AC3169" s="54"/>
      <c r="AD3169" s="54"/>
      <c r="AE3169" s="54"/>
      <c r="AF3169" s="54"/>
      <c r="AG3169" s="54"/>
      <c r="AH3169" s="54"/>
      <c r="AI3169" s="54"/>
      <c r="AJ3169" s="54"/>
      <c r="AK3169" s="54"/>
    </row>
    <row r="3170" spans="7:37" s="1" customFormat="1" ht="13.9" customHeight="1" x14ac:dyDescent="0.2"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58"/>
      <c r="R3170" s="58"/>
      <c r="S3170" s="58"/>
      <c r="T3170" s="58"/>
      <c r="U3170" s="58"/>
      <c r="V3170" s="58"/>
      <c r="W3170" s="58"/>
      <c r="X3170" s="58"/>
      <c r="Y3170" s="58"/>
      <c r="Z3170" s="58"/>
      <c r="AA3170" s="54"/>
      <c r="AB3170" s="54"/>
      <c r="AC3170" s="54"/>
      <c r="AD3170" s="54"/>
      <c r="AE3170" s="54"/>
      <c r="AF3170" s="54"/>
      <c r="AG3170" s="54"/>
      <c r="AH3170" s="54"/>
      <c r="AI3170" s="54"/>
      <c r="AJ3170" s="54"/>
      <c r="AK3170" s="54"/>
    </row>
    <row r="3171" spans="7:37" s="1" customFormat="1" ht="13.9" customHeight="1" x14ac:dyDescent="0.2"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58"/>
      <c r="R3171" s="58"/>
      <c r="S3171" s="58"/>
      <c r="T3171" s="58"/>
      <c r="U3171" s="58"/>
      <c r="V3171" s="58"/>
      <c r="W3171" s="58"/>
      <c r="X3171" s="58"/>
      <c r="Y3171" s="58"/>
      <c r="Z3171" s="58"/>
      <c r="AA3171" s="54"/>
      <c r="AB3171" s="54"/>
      <c r="AC3171" s="54"/>
      <c r="AD3171" s="54"/>
      <c r="AE3171" s="54"/>
      <c r="AF3171" s="54"/>
      <c r="AG3171" s="54"/>
      <c r="AH3171" s="54"/>
      <c r="AI3171" s="54"/>
      <c r="AJ3171" s="54"/>
      <c r="AK3171" s="54"/>
    </row>
    <row r="3172" spans="7:37" s="1" customFormat="1" ht="13.9" customHeight="1" x14ac:dyDescent="0.2"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58"/>
      <c r="R3172" s="58"/>
      <c r="S3172" s="58"/>
      <c r="T3172" s="58"/>
      <c r="U3172" s="58"/>
      <c r="V3172" s="58"/>
      <c r="W3172" s="58"/>
      <c r="X3172" s="58"/>
      <c r="Y3172" s="58"/>
      <c r="Z3172" s="58"/>
      <c r="AA3172" s="54"/>
      <c r="AB3172" s="54"/>
      <c r="AC3172" s="54"/>
      <c r="AD3172" s="54"/>
      <c r="AE3172" s="54"/>
      <c r="AF3172" s="54"/>
      <c r="AG3172" s="54"/>
      <c r="AH3172" s="54"/>
      <c r="AI3172" s="54"/>
      <c r="AJ3172" s="54"/>
      <c r="AK3172" s="54"/>
    </row>
    <row r="3173" spans="7:37" s="1" customFormat="1" ht="13.9" customHeight="1" x14ac:dyDescent="0.2"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58"/>
      <c r="R3173" s="58"/>
      <c r="S3173" s="58"/>
      <c r="T3173" s="58"/>
      <c r="U3173" s="58"/>
      <c r="V3173" s="58"/>
      <c r="W3173" s="58"/>
      <c r="X3173" s="58"/>
      <c r="Y3173" s="58"/>
      <c r="Z3173" s="58"/>
      <c r="AA3173" s="54"/>
      <c r="AB3173" s="54"/>
      <c r="AC3173" s="54"/>
      <c r="AD3173" s="54"/>
      <c r="AE3173" s="54"/>
      <c r="AF3173" s="54"/>
      <c r="AG3173" s="54"/>
      <c r="AH3173" s="54"/>
      <c r="AI3173" s="54"/>
      <c r="AJ3173" s="54"/>
      <c r="AK3173" s="54"/>
    </row>
    <row r="3174" spans="7:37" s="1" customFormat="1" ht="13.9" customHeight="1" x14ac:dyDescent="0.2"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58"/>
      <c r="R3174" s="58"/>
      <c r="S3174" s="58"/>
      <c r="T3174" s="58"/>
      <c r="U3174" s="58"/>
      <c r="V3174" s="58"/>
      <c r="W3174" s="58"/>
      <c r="X3174" s="58"/>
      <c r="Y3174" s="58"/>
      <c r="Z3174" s="58"/>
      <c r="AA3174" s="54"/>
      <c r="AB3174" s="54"/>
      <c r="AC3174" s="54"/>
      <c r="AD3174" s="54"/>
      <c r="AE3174" s="54"/>
      <c r="AF3174" s="54"/>
      <c r="AG3174" s="54"/>
      <c r="AH3174" s="54"/>
      <c r="AI3174" s="54"/>
      <c r="AJ3174" s="54"/>
      <c r="AK3174" s="54"/>
    </row>
    <row r="3175" spans="7:37" s="1" customFormat="1" ht="13.9" customHeight="1" x14ac:dyDescent="0.2"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58"/>
      <c r="R3175" s="58"/>
      <c r="S3175" s="58"/>
      <c r="T3175" s="58"/>
      <c r="U3175" s="58"/>
      <c r="V3175" s="58"/>
      <c r="W3175" s="58"/>
      <c r="X3175" s="58"/>
      <c r="Y3175" s="58"/>
      <c r="Z3175" s="58"/>
      <c r="AA3175" s="54"/>
      <c r="AB3175" s="54"/>
      <c r="AC3175" s="54"/>
      <c r="AD3175" s="54"/>
      <c r="AE3175" s="54"/>
      <c r="AF3175" s="54"/>
      <c r="AG3175" s="54"/>
      <c r="AH3175" s="54"/>
      <c r="AI3175" s="54"/>
      <c r="AJ3175" s="54"/>
      <c r="AK3175" s="54"/>
    </row>
    <row r="3176" spans="7:37" s="1" customFormat="1" ht="13.9" customHeight="1" x14ac:dyDescent="0.2"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58"/>
      <c r="R3176" s="58"/>
      <c r="S3176" s="58"/>
      <c r="T3176" s="58"/>
      <c r="U3176" s="58"/>
      <c r="V3176" s="58"/>
      <c r="W3176" s="58"/>
      <c r="X3176" s="58"/>
      <c r="Y3176" s="58"/>
      <c r="Z3176" s="58"/>
      <c r="AA3176" s="54"/>
      <c r="AB3176" s="54"/>
      <c r="AC3176" s="54"/>
      <c r="AD3176" s="54"/>
      <c r="AE3176" s="54"/>
      <c r="AF3176" s="54"/>
      <c r="AG3176" s="54"/>
      <c r="AH3176" s="54"/>
      <c r="AI3176" s="54"/>
      <c r="AJ3176" s="54"/>
      <c r="AK3176" s="54"/>
    </row>
    <row r="3177" spans="7:37" s="1" customFormat="1" ht="13.9" customHeight="1" x14ac:dyDescent="0.2"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58"/>
      <c r="R3177" s="58"/>
      <c r="S3177" s="58"/>
      <c r="T3177" s="58"/>
      <c r="U3177" s="58"/>
      <c r="V3177" s="58"/>
      <c r="W3177" s="58"/>
      <c r="X3177" s="58"/>
      <c r="Y3177" s="58"/>
      <c r="Z3177" s="58"/>
      <c r="AA3177" s="54"/>
      <c r="AB3177" s="54"/>
      <c r="AC3177" s="54"/>
      <c r="AD3177" s="54"/>
      <c r="AE3177" s="54"/>
      <c r="AF3177" s="54"/>
      <c r="AG3177" s="54"/>
      <c r="AH3177" s="54"/>
      <c r="AI3177" s="54"/>
      <c r="AJ3177" s="54"/>
      <c r="AK3177" s="54"/>
    </row>
    <row r="3178" spans="7:37" s="1" customFormat="1" ht="13.9" customHeight="1" x14ac:dyDescent="0.2"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58"/>
      <c r="R3178" s="58"/>
      <c r="S3178" s="58"/>
      <c r="T3178" s="58"/>
      <c r="U3178" s="58"/>
      <c r="V3178" s="58"/>
      <c r="W3178" s="58"/>
      <c r="X3178" s="58"/>
      <c r="Y3178" s="58"/>
      <c r="Z3178" s="58"/>
      <c r="AA3178" s="54"/>
      <c r="AB3178" s="54"/>
      <c r="AC3178" s="54"/>
      <c r="AD3178" s="54"/>
      <c r="AE3178" s="54"/>
      <c r="AF3178" s="54"/>
      <c r="AG3178" s="54"/>
      <c r="AH3178" s="54"/>
      <c r="AI3178" s="54"/>
      <c r="AJ3178" s="54"/>
      <c r="AK3178" s="54"/>
    </row>
    <row r="3179" spans="7:37" s="1" customFormat="1" ht="13.9" customHeight="1" x14ac:dyDescent="0.2"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58"/>
      <c r="R3179" s="58"/>
      <c r="S3179" s="58"/>
      <c r="T3179" s="58"/>
      <c r="U3179" s="58"/>
      <c r="V3179" s="58"/>
      <c r="W3179" s="58"/>
      <c r="X3179" s="58"/>
      <c r="Y3179" s="58"/>
      <c r="Z3179" s="58"/>
      <c r="AA3179" s="54"/>
      <c r="AB3179" s="54"/>
      <c r="AC3179" s="54"/>
      <c r="AD3179" s="54"/>
      <c r="AE3179" s="54"/>
      <c r="AF3179" s="54"/>
      <c r="AG3179" s="54"/>
      <c r="AH3179" s="54"/>
      <c r="AI3179" s="54"/>
      <c r="AJ3179" s="54"/>
      <c r="AK3179" s="54"/>
    </row>
    <row r="3180" spans="7:37" s="1" customFormat="1" ht="13.9" customHeight="1" x14ac:dyDescent="0.2"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58"/>
      <c r="R3180" s="58"/>
      <c r="S3180" s="58"/>
      <c r="T3180" s="58"/>
      <c r="U3180" s="58"/>
      <c r="V3180" s="58"/>
      <c r="W3180" s="58"/>
      <c r="X3180" s="58"/>
      <c r="Y3180" s="58"/>
      <c r="Z3180" s="58"/>
      <c r="AA3180" s="54"/>
      <c r="AB3180" s="54"/>
      <c r="AC3180" s="54"/>
      <c r="AD3180" s="54"/>
      <c r="AE3180" s="54"/>
      <c r="AF3180" s="54"/>
      <c r="AG3180" s="54"/>
      <c r="AH3180" s="54"/>
      <c r="AI3180" s="54"/>
      <c r="AJ3180" s="54"/>
      <c r="AK3180" s="54"/>
    </row>
    <row r="3181" spans="7:37" s="1" customFormat="1" ht="13.9" customHeight="1" x14ac:dyDescent="0.2"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58"/>
      <c r="R3181" s="58"/>
      <c r="S3181" s="58"/>
      <c r="T3181" s="58"/>
      <c r="U3181" s="58"/>
      <c r="V3181" s="58"/>
      <c r="W3181" s="58"/>
      <c r="X3181" s="58"/>
      <c r="Y3181" s="58"/>
      <c r="Z3181" s="58"/>
      <c r="AA3181" s="54"/>
      <c r="AB3181" s="54"/>
      <c r="AC3181" s="54"/>
      <c r="AD3181" s="54"/>
      <c r="AE3181" s="54"/>
      <c r="AF3181" s="54"/>
      <c r="AG3181" s="54"/>
      <c r="AH3181" s="54"/>
      <c r="AI3181" s="54"/>
      <c r="AJ3181" s="54"/>
      <c r="AK3181" s="54"/>
    </row>
    <row r="3182" spans="7:37" s="1" customFormat="1" ht="13.9" customHeight="1" x14ac:dyDescent="0.2"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58"/>
      <c r="R3182" s="58"/>
      <c r="S3182" s="58"/>
      <c r="T3182" s="58"/>
      <c r="U3182" s="58"/>
      <c r="V3182" s="58"/>
      <c r="W3182" s="58"/>
      <c r="X3182" s="58"/>
      <c r="Y3182" s="58"/>
      <c r="Z3182" s="58"/>
      <c r="AA3182" s="54"/>
      <c r="AB3182" s="54"/>
      <c r="AC3182" s="54"/>
      <c r="AD3182" s="54"/>
      <c r="AE3182" s="54"/>
      <c r="AF3182" s="54"/>
      <c r="AG3182" s="54"/>
      <c r="AH3182" s="54"/>
      <c r="AI3182" s="54"/>
      <c r="AJ3182" s="54"/>
      <c r="AK3182" s="54"/>
    </row>
    <row r="3183" spans="7:37" s="1" customFormat="1" ht="13.9" customHeight="1" x14ac:dyDescent="0.2"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58"/>
      <c r="R3183" s="58"/>
      <c r="S3183" s="58"/>
      <c r="T3183" s="58"/>
      <c r="U3183" s="58"/>
      <c r="V3183" s="58"/>
      <c r="W3183" s="58"/>
      <c r="X3183" s="58"/>
      <c r="Y3183" s="58"/>
      <c r="Z3183" s="58"/>
      <c r="AA3183" s="54"/>
      <c r="AB3183" s="54"/>
      <c r="AC3183" s="54"/>
      <c r="AD3183" s="54"/>
      <c r="AE3183" s="54"/>
      <c r="AF3183" s="54"/>
      <c r="AG3183" s="54"/>
      <c r="AH3183" s="54"/>
      <c r="AI3183" s="54"/>
      <c r="AJ3183" s="54"/>
      <c r="AK3183" s="54"/>
    </row>
    <row r="3184" spans="7:37" s="1" customFormat="1" ht="13.9" customHeight="1" x14ac:dyDescent="0.2"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58"/>
      <c r="R3184" s="58"/>
      <c r="S3184" s="58"/>
      <c r="T3184" s="58"/>
      <c r="U3184" s="58"/>
      <c r="V3184" s="58"/>
      <c r="W3184" s="58"/>
      <c r="X3184" s="58"/>
      <c r="Y3184" s="58"/>
      <c r="Z3184" s="58"/>
      <c r="AA3184" s="54"/>
      <c r="AB3184" s="54"/>
      <c r="AC3184" s="54"/>
      <c r="AD3184" s="54"/>
      <c r="AE3184" s="54"/>
      <c r="AF3184" s="54"/>
      <c r="AG3184" s="54"/>
      <c r="AH3184" s="54"/>
      <c r="AI3184" s="54"/>
      <c r="AJ3184" s="54"/>
      <c r="AK3184" s="54"/>
    </row>
    <row r="3185" spans="7:37" s="1" customFormat="1" ht="13.9" customHeight="1" x14ac:dyDescent="0.2"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58"/>
      <c r="R3185" s="58"/>
      <c r="S3185" s="58"/>
      <c r="T3185" s="58"/>
      <c r="U3185" s="58"/>
      <c r="V3185" s="58"/>
      <c r="W3185" s="58"/>
      <c r="X3185" s="58"/>
      <c r="Y3185" s="58"/>
      <c r="Z3185" s="58"/>
      <c r="AA3185" s="54"/>
      <c r="AB3185" s="54"/>
      <c r="AC3185" s="54"/>
      <c r="AD3185" s="54"/>
      <c r="AE3185" s="54"/>
      <c r="AF3185" s="54"/>
      <c r="AG3185" s="54"/>
      <c r="AH3185" s="54"/>
      <c r="AI3185" s="54"/>
      <c r="AJ3185" s="54"/>
      <c r="AK3185" s="54"/>
    </row>
    <row r="3186" spans="7:37" s="1" customFormat="1" ht="13.9" customHeight="1" x14ac:dyDescent="0.2"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  <c r="S3186" s="58"/>
      <c r="T3186" s="58"/>
      <c r="U3186" s="58"/>
      <c r="V3186" s="58"/>
      <c r="W3186" s="58"/>
      <c r="X3186" s="58"/>
      <c r="Y3186" s="58"/>
      <c r="Z3186" s="58"/>
      <c r="AA3186" s="54"/>
      <c r="AB3186" s="54"/>
      <c r="AC3186" s="54"/>
      <c r="AD3186" s="54"/>
      <c r="AE3186" s="54"/>
      <c r="AF3186" s="54"/>
      <c r="AG3186" s="54"/>
      <c r="AH3186" s="54"/>
      <c r="AI3186" s="54"/>
      <c r="AJ3186" s="54"/>
      <c r="AK3186" s="54"/>
    </row>
    <row r="3187" spans="7:37" s="1" customFormat="1" ht="13.9" customHeight="1" x14ac:dyDescent="0.2"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58"/>
      <c r="R3187" s="58"/>
      <c r="S3187" s="58"/>
      <c r="T3187" s="58"/>
      <c r="U3187" s="58"/>
      <c r="V3187" s="58"/>
      <c r="W3187" s="58"/>
      <c r="X3187" s="58"/>
      <c r="Y3187" s="58"/>
      <c r="Z3187" s="58"/>
      <c r="AA3187" s="54"/>
      <c r="AB3187" s="54"/>
      <c r="AC3187" s="54"/>
      <c r="AD3187" s="54"/>
      <c r="AE3187" s="54"/>
      <c r="AF3187" s="54"/>
      <c r="AG3187" s="54"/>
      <c r="AH3187" s="54"/>
      <c r="AI3187" s="54"/>
      <c r="AJ3187" s="54"/>
      <c r="AK3187" s="54"/>
    </row>
    <row r="3188" spans="7:37" s="1" customFormat="1" ht="13.9" customHeight="1" x14ac:dyDescent="0.2"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58"/>
      <c r="R3188" s="58"/>
      <c r="S3188" s="58"/>
      <c r="T3188" s="58"/>
      <c r="U3188" s="58"/>
      <c r="V3188" s="58"/>
      <c r="W3188" s="58"/>
      <c r="X3188" s="58"/>
      <c r="Y3188" s="58"/>
      <c r="Z3188" s="58"/>
      <c r="AA3188" s="54"/>
      <c r="AB3188" s="54"/>
      <c r="AC3188" s="54"/>
      <c r="AD3188" s="54"/>
      <c r="AE3188" s="54"/>
      <c r="AF3188" s="54"/>
      <c r="AG3188" s="54"/>
      <c r="AH3188" s="54"/>
      <c r="AI3188" s="54"/>
      <c r="AJ3188" s="54"/>
      <c r="AK3188" s="54"/>
    </row>
    <row r="3189" spans="7:37" s="1" customFormat="1" ht="13.9" customHeight="1" x14ac:dyDescent="0.2"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58"/>
      <c r="R3189" s="58"/>
      <c r="S3189" s="58"/>
      <c r="T3189" s="58"/>
      <c r="U3189" s="58"/>
      <c r="V3189" s="58"/>
      <c r="W3189" s="58"/>
      <c r="X3189" s="58"/>
      <c r="Y3189" s="58"/>
      <c r="Z3189" s="58"/>
      <c r="AA3189" s="54"/>
      <c r="AB3189" s="54"/>
      <c r="AC3189" s="54"/>
      <c r="AD3189" s="54"/>
      <c r="AE3189" s="54"/>
      <c r="AF3189" s="54"/>
      <c r="AG3189" s="54"/>
      <c r="AH3189" s="54"/>
      <c r="AI3189" s="54"/>
      <c r="AJ3189" s="54"/>
      <c r="AK3189" s="54"/>
    </row>
    <row r="3190" spans="7:37" s="1" customFormat="1" ht="13.9" customHeight="1" x14ac:dyDescent="0.2"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58"/>
      <c r="R3190" s="58"/>
      <c r="S3190" s="58"/>
      <c r="T3190" s="58"/>
      <c r="U3190" s="58"/>
      <c r="V3190" s="58"/>
      <c r="W3190" s="58"/>
      <c r="X3190" s="58"/>
      <c r="Y3190" s="58"/>
      <c r="Z3190" s="58"/>
      <c r="AA3190" s="54"/>
      <c r="AB3190" s="54"/>
      <c r="AC3190" s="54"/>
      <c r="AD3190" s="54"/>
      <c r="AE3190" s="54"/>
      <c r="AF3190" s="54"/>
      <c r="AG3190" s="54"/>
      <c r="AH3190" s="54"/>
      <c r="AI3190" s="54"/>
      <c r="AJ3190" s="54"/>
      <c r="AK3190" s="54"/>
    </row>
    <row r="3191" spans="7:37" s="1" customFormat="1" ht="13.9" customHeight="1" x14ac:dyDescent="0.2"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58"/>
      <c r="R3191" s="58"/>
      <c r="S3191" s="58"/>
      <c r="T3191" s="58"/>
      <c r="U3191" s="58"/>
      <c r="V3191" s="58"/>
      <c r="W3191" s="58"/>
      <c r="X3191" s="58"/>
      <c r="Y3191" s="58"/>
      <c r="Z3191" s="58"/>
      <c r="AA3191" s="54"/>
      <c r="AB3191" s="54"/>
      <c r="AC3191" s="54"/>
      <c r="AD3191" s="54"/>
      <c r="AE3191" s="54"/>
      <c r="AF3191" s="54"/>
      <c r="AG3191" s="54"/>
      <c r="AH3191" s="54"/>
      <c r="AI3191" s="54"/>
      <c r="AJ3191" s="54"/>
      <c r="AK3191" s="54"/>
    </row>
    <row r="3192" spans="7:37" s="1" customFormat="1" ht="13.9" customHeight="1" x14ac:dyDescent="0.2"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58"/>
      <c r="R3192" s="58"/>
      <c r="S3192" s="58"/>
      <c r="T3192" s="58"/>
      <c r="U3192" s="58"/>
      <c r="V3192" s="58"/>
      <c r="W3192" s="58"/>
      <c r="X3192" s="58"/>
      <c r="Y3192" s="58"/>
      <c r="Z3192" s="58"/>
      <c r="AA3192" s="54"/>
      <c r="AB3192" s="54"/>
      <c r="AC3192" s="54"/>
      <c r="AD3192" s="54"/>
      <c r="AE3192" s="54"/>
      <c r="AF3192" s="54"/>
      <c r="AG3192" s="54"/>
      <c r="AH3192" s="54"/>
      <c r="AI3192" s="54"/>
      <c r="AJ3192" s="54"/>
      <c r="AK3192" s="54"/>
    </row>
    <row r="3193" spans="7:37" s="1" customFormat="1" ht="13.9" customHeight="1" x14ac:dyDescent="0.2"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58"/>
      <c r="R3193" s="58"/>
      <c r="S3193" s="58"/>
      <c r="T3193" s="58"/>
      <c r="U3193" s="58"/>
      <c r="V3193" s="58"/>
      <c r="W3193" s="58"/>
      <c r="X3193" s="58"/>
      <c r="Y3193" s="58"/>
      <c r="Z3193" s="58"/>
      <c r="AA3193" s="54"/>
      <c r="AB3193" s="54"/>
      <c r="AC3193" s="54"/>
      <c r="AD3193" s="54"/>
      <c r="AE3193" s="54"/>
      <c r="AF3193" s="54"/>
      <c r="AG3193" s="54"/>
      <c r="AH3193" s="54"/>
      <c r="AI3193" s="54"/>
      <c r="AJ3193" s="54"/>
      <c r="AK3193" s="54"/>
    </row>
    <row r="3194" spans="7:37" s="1" customFormat="1" ht="13.9" customHeight="1" x14ac:dyDescent="0.2"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58"/>
      <c r="R3194" s="58"/>
      <c r="S3194" s="58"/>
      <c r="T3194" s="58"/>
      <c r="U3194" s="58"/>
      <c r="V3194" s="58"/>
      <c r="W3194" s="58"/>
      <c r="X3194" s="58"/>
      <c r="Y3194" s="58"/>
      <c r="Z3194" s="58"/>
      <c r="AA3194" s="54"/>
      <c r="AB3194" s="54"/>
      <c r="AC3194" s="54"/>
      <c r="AD3194" s="54"/>
      <c r="AE3194" s="54"/>
      <c r="AF3194" s="54"/>
      <c r="AG3194" s="54"/>
      <c r="AH3194" s="54"/>
      <c r="AI3194" s="54"/>
      <c r="AJ3194" s="54"/>
      <c r="AK3194" s="54"/>
    </row>
    <row r="3195" spans="7:37" s="1" customFormat="1" ht="13.9" customHeight="1" x14ac:dyDescent="0.2"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58"/>
      <c r="R3195" s="58"/>
      <c r="S3195" s="58"/>
      <c r="T3195" s="58"/>
      <c r="U3195" s="58"/>
      <c r="V3195" s="58"/>
      <c r="W3195" s="58"/>
      <c r="X3195" s="58"/>
      <c r="Y3195" s="58"/>
      <c r="Z3195" s="58"/>
      <c r="AA3195" s="54"/>
      <c r="AB3195" s="54"/>
      <c r="AC3195" s="54"/>
      <c r="AD3195" s="54"/>
      <c r="AE3195" s="54"/>
      <c r="AF3195" s="54"/>
      <c r="AG3195" s="54"/>
      <c r="AH3195" s="54"/>
      <c r="AI3195" s="54"/>
      <c r="AJ3195" s="54"/>
      <c r="AK3195" s="54"/>
    </row>
    <row r="3196" spans="7:37" s="1" customFormat="1" ht="13.9" customHeight="1" x14ac:dyDescent="0.2"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58"/>
      <c r="R3196" s="58"/>
      <c r="S3196" s="58"/>
      <c r="T3196" s="58"/>
      <c r="U3196" s="58"/>
      <c r="V3196" s="58"/>
      <c r="W3196" s="58"/>
      <c r="X3196" s="58"/>
      <c r="Y3196" s="58"/>
      <c r="Z3196" s="58"/>
      <c r="AA3196" s="54"/>
      <c r="AB3196" s="54"/>
      <c r="AC3196" s="54"/>
      <c r="AD3196" s="54"/>
      <c r="AE3196" s="54"/>
      <c r="AF3196" s="54"/>
      <c r="AG3196" s="54"/>
      <c r="AH3196" s="54"/>
      <c r="AI3196" s="54"/>
      <c r="AJ3196" s="54"/>
      <c r="AK3196" s="54"/>
    </row>
    <row r="3197" spans="7:37" s="1" customFormat="1" ht="13.9" customHeight="1" x14ac:dyDescent="0.2"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58"/>
      <c r="R3197" s="58"/>
      <c r="S3197" s="58"/>
      <c r="T3197" s="58"/>
      <c r="U3197" s="58"/>
      <c r="V3197" s="58"/>
      <c r="W3197" s="58"/>
      <c r="X3197" s="58"/>
      <c r="Y3197" s="58"/>
      <c r="Z3197" s="58"/>
      <c r="AA3197" s="54"/>
      <c r="AB3197" s="54"/>
      <c r="AC3197" s="54"/>
      <c r="AD3197" s="54"/>
      <c r="AE3197" s="54"/>
      <c r="AF3197" s="54"/>
      <c r="AG3197" s="54"/>
      <c r="AH3197" s="54"/>
      <c r="AI3197" s="54"/>
      <c r="AJ3197" s="54"/>
      <c r="AK3197" s="54"/>
    </row>
    <row r="3198" spans="7:37" s="1" customFormat="1" ht="13.9" customHeight="1" x14ac:dyDescent="0.2"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58"/>
      <c r="R3198" s="58"/>
      <c r="S3198" s="58"/>
      <c r="T3198" s="58"/>
      <c r="U3198" s="58"/>
      <c r="V3198" s="58"/>
      <c r="W3198" s="58"/>
      <c r="X3198" s="58"/>
      <c r="Y3198" s="58"/>
      <c r="Z3198" s="58"/>
      <c r="AA3198" s="54"/>
      <c r="AB3198" s="54"/>
      <c r="AC3198" s="54"/>
      <c r="AD3198" s="54"/>
      <c r="AE3198" s="54"/>
      <c r="AF3198" s="54"/>
      <c r="AG3198" s="54"/>
      <c r="AH3198" s="54"/>
      <c r="AI3198" s="54"/>
      <c r="AJ3198" s="54"/>
      <c r="AK3198" s="54"/>
    </row>
    <row r="3199" spans="7:37" s="1" customFormat="1" ht="13.9" customHeight="1" x14ac:dyDescent="0.2"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58"/>
      <c r="R3199" s="58"/>
      <c r="S3199" s="58"/>
      <c r="T3199" s="58"/>
      <c r="U3199" s="58"/>
      <c r="V3199" s="58"/>
      <c r="W3199" s="58"/>
      <c r="X3199" s="58"/>
      <c r="Y3199" s="58"/>
      <c r="Z3199" s="58"/>
      <c r="AA3199" s="54"/>
      <c r="AB3199" s="54"/>
      <c r="AC3199" s="54"/>
      <c r="AD3199" s="54"/>
      <c r="AE3199" s="54"/>
      <c r="AF3199" s="54"/>
      <c r="AG3199" s="54"/>
      <c r="AH3199" s="54"/>
      <c r="AI3199" s="54"/>
      <c r="AJ3199" s="54"/>
      <c r="AK3199" s="54"/>
    </row>
    <row r="3200" spans="7:37" s="1" customFormat="1" ht="13.9" customHeight="1" x14ac:dyDescent="0.2"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58"/>
      <c r="R3200" s="58"/>
      <c r="S3200" s="58"/>
      <c r="T3200" s="58"/>
      <c r="U3200" s="58"/>
      <c r="V3200" s="58"/>
      <c r="W3200" s="58"/>
      <c r="X3200" s="58"/>
      <c r="Y3200" s="58"/>
      <c r="Z3200" s="58"/>
      <c r="AA3200" s="54"/>
      <c r="AB3200" s="54"/>
      <c r="AC3200" s="54"/>
      <c r="AD3200" s="54"/>
      <c r="AE3200" s="54"/>
      <c r="AF3200" s="54"/>
      <c r="AG3200" s="54"/>
      <c r="AH3200" s="54"/>
      <c r="AI3200" s="54"/>
      <c r="AJ3200" s="54"/>
      <c r="AK3200" s="54"/>
    </row>
    <row r="3201" spans="7:37" s="1" customFormat="1" ht="13.9" customHeight="1" x14ac:dyDescent="0.2"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58"/>
      <c r="R3201" s="58"/>
      <c r="S3201" s="58"/>
      <c r="T3201" s="58"/>
      <c r="U3201" s="58"/>
      <c r="V3201" s="58"/>
      <c r="W3201" s="58"/>
      <c r="X3201" s="58"/>
      <c r="Y3201" s="58"/>
      <c r="Z3201" s="58"/>
      <c r="AA3201" s="54"/>
      <c r="AB3201" s="54"/>
      <c r="AC3201" s="54"/>
      <c r="AD3201" s="54"/>
      <c r="AE3201" s="54"/>
      <c r="AF3201" s="54"/>
      <c r="AG3201" s="54"/>
      <c r="AH3201" s="54"/>
      <c r="AI3201" s="54"/>
      <c r="AJ3201" s="54"/>
      <c r="AK3201" s="54"/>
    </row>
    <row r="3202" spans="7:37" s="1" customFormat="1" ht="13.9" customHeight="1" x14ac:dyDescent="0.2"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58"/>
      <c r="R3202" s="58"/>
      <c r="S3202" s="58"/>
      <c r="T3202" s="58"/>
      <c r="U3202" s="58"/>
      <c r="V3202" s="58"/>
      <c r="W3202" s="58"/>
      <c r="X3202" s="58"/>
      <c r="Y3202" s="58"/>
      <c r="Z3202" s="58"/>
      <c r="AA3202" s="54"/>
      <c r="AB3202" s="54"/>
      <c r="AC3202" s="54"/>
      <c r="AD3202" s="54"/>
      <c r="AE3202" s="54"/>
      <c r="AF3202" s="54"/>
      <c r="AG3202" s="54"/>
      <c r="AH3202" s="54"/>
      <c r="AI3202" s="54"/>
      <c r="AJ3202" s="54"/>
      <c r="AK3202" s="54"/>
    </row>
    <row r="3203" spans="7:37" s="1" customFormat="1" ht="13.9" customHeight="1" x14ac:dyDescent="0.2"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58"/>
      <c r="R3203" s="58"/>
      <c r="S3203" s="58"/>
      <c r="T3203" s="58"/>
      <c r="U3203" s="58"/>
      <c r="V3203" s="58"/>
      <c r="W3203" s="58"/>
      <c r="X3203" s="58"/>
      <c r="Y3203" s="58"/>
      <c r="Z3203" s="58"/>
      <c r="AA3203" s="54"/>
      <c r="AB3203" s="54"/>
      <c r="AC3203" s="54"/>
      <c r="AD3203" s="54"/>
      <c r="AE3203" s="54"/>
      <c r="AF3203" s="54"/>
      <c r="AG3203" s="54"/>
      <c r="AH3203" s="54"/>
      <c r="AI3203" s="54"/>
      <c r="AJ3203" s="54"/>
      <c r="AK3203" s="54"/>
    </row>
    <row r="3204" spans="7:37" s="1" customFormat="1" ht="13.9" customHeight="1" x14ac:dyDescent="0.2"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58"/>
      <c r="R3204" s="58"/>
      <c r="S3204" s="58"/>
      <c r="T3204" s="58"/>
      <c r="U3204" s="58"/>
      <c r="V3204" s="58"/>
      <c r="W3204" s="58"/>
      <c r="X3204" s="58"/>
      <c r="Y3204" s="58"/>
      <c r="Z3204" s="58"/>
      <c r="AA3204" s="54"/>
      <c r="AB3204" s="54"/>
      <c r="AC3204" s="54"/>
      <c r="AD3204" s="54"/>
      <c r="AE3204" s="54"/>
      <c r="AF3204" s="54"/>
      <c r="AG3204" s="54"/>
      <c r="AH3204" s="54"/>
      <c r="AI3204" s="54"/>
      <c r="AJ3204" s="54"/>
      <c r="AK3204" s="54"/>
    </row>
    <row r="3205" spans="7:37" s="1" customFormat="1" ht="13.9" customHeight="1" x14ac:dyDescent="0.2"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58"/>
      <c r="R3205" s="58"/>
      <c r="S3205" s="58"/>
      <c r="T3205" s="58"/>
      <c r="U3205" s="58"/>
      <c r="V3205" s="58"/>
      <c r="W3205" s="58"/>
      <c r="X3205" s="58"/>
      <c r="Y3205" s="58"/>
      <c r="Z3205" s="58"/>
      <c r="AA3205" s="54"/>
      <c r="AB3205" s="54"/>
      <c r="AC3205" s="54"/>
      <c r="AD3205" s="54"/>
      <c r="AE3205" s="54"/>
      <c r="AF3205" s="54"/>
      <c r="AG3205" s="54"/>
      <c r="AH3205" s="54"/>
      <c r="AI3205" s="54"/>
      <c r="AJ3205" s="54"/>
      <c r="AK3205" s="54"/>
    </row>
    <row r="3206" spans="7:37" s="1" customFormat="1" ht="13.9" customHeight="1" x14ac:dyDescent="0.2"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58"/>
      <c r="R3206" s="58"/>
      <c r="S3206" s="58"/>
      <c r="T3206" s="58"/>
      <c r="U3206" s="58"/>
      <c r="V3206" s="58"/>
      <c r="W3206" s="58"/>
      <c r="X3206" s="58"/>
      <c r="Y3206" s="58"/>
      <c r="Z3206" s="58"/>
      <c r="AA3206" s="54"/>
      <c r="AB3206" s="54"/>
      <c r="AC3206" s="54"/>
      <c r="AD3206" s="54"/>
      <c r="AE3206" s="54"/>
      <c r="AF3206" s="54"/>
      <c r="AG3206" s="54"/>
      <c r="AH3206" s="54"/>
      <c r="AI3206" s="54"/>
      <c r="AJ3206" s="54"/>
      <c r="AK3206" s="54"/>
    </row>
    <row r="3207" spans="7:37" s="1" customFormat="1" ht="13.9" customHeight="1" x14ac:dyDescent="0.2"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58"/>
      <c r="R3207" s="58"/>
      <c r="S3207" s="58"/>
      <c r="T3207" s="58"/>
      <c r="U3207" s="58"/>
      <c r="V3207" s="58"/>
      <c r="W3207" s="58"/>
      <c r="X3207" s="58"/>
      <c r="Y3207" s="58"/>
      <c r="Z3207" s="58"/>
      <c r="AA3207" s="54"/>
      <c r="AB3207" s="54"/>
      <c r="AC3207" s="54"/>
      <c r="AD3207" s="54"/>
      <c r="AE3207" s="54"/>
      <c r="AF3207" s="54"/>
      <c r="AG3207" s="54"/>
      <c r="AH3207" s="54"/>
      <c r="AI3207" s="54"/>
      <c r="AJ3207" s="54"/>
      <c r="AK3207" s="54"/>
    </row>
    <row r="3208" spans="7:37" s="1" customFormat="1" ht="13.9" customHeight="1" x14ac:dyDescent="0.2"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58"/>
      <c r="R3208" s="58"/>
      <c r="S3208" s="58"/>
      <c r="T3208" s="58"/>
      <c r="U3208" s="58"/>
      <c r="V3208" s="58"/>
      <c r="W3208" s="58"/>
      <c r="X3208" s="58"/>
      <c r="Y3208" s="58"/>
      <c r="Z3208" s="58"/>
      <c r="AA3208" s="54"/>
      <c r="AB3208" s="54"/>
      <c r="AC3208" s="54"/>
      <c r="AD3208" s="54"/>
      <c r="AE3208" s="54"/>
      <c r="AF3208" s="54"/>
      <c r="AG3208" s="54"/>
      <c r="AH3208" s="54"/>
      <c r="AI3208" s="54"/>
      <c r="AJ3208" s="54"/>
      <c r="AK3208" s="54"/>
    </row>
    <row r="3209" spans="7:37" s="1" customFormat="1" ht="13.9" customHeight="1" x14ac:dyDescent="0.2"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58"/>
      <c r="R3209" s="58"/>
      <c r="S3209" s="58"/>
      <c r="T3209" s="58"/>
      <c r="U3209" s="58"/>
      <c r="V3209" s="58"/>
      <c r="W3209" s="58"/>
      <c r="X3209" s="58"/>
      <c r="Y3209" s="58"/>
      <c r="Z3209" s="58"/>
      <c r="AA3209" s="54"/>
      <c r="AB3209" s="54"/>
      <c r="AC3209" s="54"/>
      <c r="AD3209" s="54"/>
      <c r="AE3209" s="54"/>
      <c r="AF3209" s="54"/>
      <c r="AG3209" s="54"/>
      <c r="AH3209" s="54"/>
      <c r="AI3209" s="54"/>
      <c r="AJ3209" s="54"/>
      <c r="AK3209" s="54"/>
    </row>
    <row r="3210" spans="7:37" s="1" customFormat="1" ht="13.9" customHeight="1" x14ac:dyDescent="0.2"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58"/>
      <c r="R3210" s="58"/>
      <c r="S3210" s="58"/>
      <c r="T3210" s="58"/>
      <c r="U3210" s="58"/>
      <c r="V3210" s="58"/>
      <c r="W3210" s="58"/>
      <c r="X3210" s="58"/>
      <c r="Y3210" s="58"/>
      <c r="Z3210" s="58"/>
      <c r="AA3210" s="54"/>
      <c r="AB3210" s="54"/>
      <c r="AC3210" s="54"/>
      <c r="AD3210" s="54"/>
      <c r="AE3210" s="54"/>
      <c r="AF3210" s="54"/>
      <c r="AG3210" s="54"/>
      <c r="AH3210" s="54"/>
      <c r="AI3210" s="54"/>
      <c r="AJ3210" s="54"/>
      <c r="AK3210" s="54"/>
    </row>
    <row r="3211" spans="7:37" s="1" customFormat="1" ht="13.9" customHeight="1" x14ac:dyDescent="0.2"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58"/>
      <c r="R3211" s="58"/>
      <c r="S3211" s="58"/>
      <c r="T3211" s="58"/>
      <c r="U3211" s="58"/>
      <c r="V3211" s="58"/>
      <c r="W3211" s="58"/>
      <c r="X3211" s="58"/>
      <c r="Y3211" s="58"/>
      <c r="Z3211" s="58"/>
      <c r="AA3211" s="54"/>
      <c r="AB3211" s="54"/>
      <c r="AC3211" s="54"/>
      <c r="AD3211" s="54"/>
      <c r="AE3211" s="54"/>
      <c r="AF3211" s="54"/>
      <c r="AG3211" s="54"/>
      <c r="AH3211" s="54"/>
      <c r="AI3211" s="54"/>
      <c r="AJ3211" s="54"/>
      <c r="AK3211" s="54"/>
    </row>
    <row r="3212" spans="7:37" s="1" customFormat="1" ht="13.9" customHeight="1" x14ac:dyDescent="0.2"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58"/>
      <c r="R3212" s="58"/>
      <c r="S3212" s="58"/>
      <c r="T3212" s="58"/>
      <c r="U3212" s="58"/>
      <c r="V3212" s="58"/>
      <c r="W3212" s="58"/>
      <c r="X3212" s="58"/>
      <c r="Y3212" s="58"/>
      <c r="Z3212" s="58"/>
      <c r="AA3212" s="54"/>
      <c r="AB3212" s="54"/>
      <c r="AC3212" s="54"/>
      <c r="AD3212" s="54"/>
      <c r="AE3212" s="54"/>
      <c r="AF3212" s="54"/>
      <c r="AG3212" s="54"/>
      <c r="AH3212" s="54"/>
      <c r="AI3212" s="54"/>
      <c r="AJ3212" s="54"/>
      <c r="AK3212" s="54"/>
    </row>
    <row r="3213" spans="7:37" s="1" customFormat="1" ht="13.9" customHeight="1" x14ac:dyDescent="0.2"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58"/>
      <c r="R3213" s="58"/>
      <c r="S3213" s="58"/>
      <c r="T3213" s="58"/>
      <c r="U3213" s="58"/>
      <c r="V3213" s="58"/>
      <c r="W3213" s="58"/>
      <c r="X3213" s="58"/>
      <c r="Y3213" s="58"/>
      <c r="Z3213" s="58"/>
      <c r="AA3213" s="54"/>
      <c r="AB3213" s="54"/>
      <c r="AC3213" s="54"/>
      <c r="AD3213" s="54"/>
      <c r="AE3213" s="54"/>
      <c r="AF3213" s="54"/>
      <c r="AG3213" s="54"/>
      <c r="AH3213" s="54"/>
      <c r="AI3213" s="54"/>
      <c r="AJ3213" s="54"/>
      <c r="AK3213" s="54"/>
    </row>
    <row r="3214" spans="7:37" s="1" customFormat="1" ht="13.9" customHeight="1" x14ac:dyDescent="0.2"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58"/>
      <c r="R3214" s="58"/>
      <c r="S3214" s="58"/>
      <c r="T3214" s="58"/>
      <c r="U3214" s="58"/>
      <c r="V3214" s="58"/>
      <c r="W3214" s="58"/>
      <c r="X3214" s="58"/>
      <c r="Y3214" s="58"/>
      <c r="Z3214" s="58"/>
      <c r="AA3214" s="54"/>
      <c r="AB3214" s="54"/>
      <c r="AC3214" s="54"/>
      <c r="AD3214" s="54"/>
      <c r="AE3214" s="54"/>
      <c r="AF3214" s="54"/>
      <c r="AG3214" s="54"/>
      <c r="AH3214" s="54"/>
      <c r="AI3214" s="54"/>
      <c r="AJ3214" s="54"/>
      <c r="AK3214" s="54"/>
    </row>
    <row r="3215" spans="7:37" s="1" customFormat="1" ht="13.9" customHeight="1" x14ac:dyDescent="0.2"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58"/>
      <c r="R3215" s="58"/>
      <c r="S3215" s="58"/>
      <c r="T3215" s="58"/>
      <c r="U3215" s="58"/>
      <c r="V3215" s="58"/>
      <c r="W3215" s="58"/>
      <c r="X3215" s="58"/>
      <c r="Y3215" s="58"/>
      <c r="Z3215" s="58"/>
      <c r="AA3215" s="54"/>
      <c r="AB3215" s="54"/>
      <c r="AC3215" s="54"/>
      <c r="AD3215" s="54"/>
      <c r="AE3215" s="54"/>
      <c r="AF3215" s="54"/>
      <c r="AG3215" s="54"/>
      <c r="AH3215" s="54"/>
      <c r="AI3215" s="54"/>
      <c r="AJ3215" s="54"/>
      <c r="AK3215" s="54"/>
    </row>
    <row r="3216" spans="7:37" s="1" customFormat="1" ht="13.9" customHeight="1" x14ac:dyDescent="0.2"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58"/>
      <c r="R3216" s="58"/>
      <c r="S3216" s="58"/>
      <c r="T3216" s="58"/>
      <c r="U3216" s="58"/>
      <c r="V3216" s="58"/>
      <c r="W3216" s="58"/>
      <c r="X3216" s="58"/>
      <c r="Y3216" s="58"/>
      <c r="Z3216" s="58"/>
      <c r="AA3216" s="54"/>
      <c r="AB3216" s="54"/>
      <c r="AC3216" s="54"/>
      <c r="AD3216" s="54"/>
      <c r="AE3216" s="54"/>
      <c r="AF3216" s="54"/>
      <c r="AG3216" s="54"/>
      <c r="AH3216" s="54"/>
      <c r="AI3216" s="54"/>
      <c r="AJ3216" s="54"/>
      <c r="AK3216" s="54"/>
    </row>
    <row r="3217" spans="7:37" s="1" customFormat="1" ht="13.9" customHeight="1" x14ac:dyDescent="0.2"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58"/>
      <c r="R3217" s="58"/>
      <c r="S3217" s="58"/>
      <c r="T3217" s="58"/>
      <c r="U3217" s="58"/>
      <c r="V3217" s="58"/>
      <c r="W3217" s="58"/>
      <c r="X3217" s="58"/>
      <c r="Y3217" s="58"/>
      <c r="Z3217" s="58"/>
      <c r="AA3217" s="54"/>
      <c r="AB3217" s="54"/>
      <c r="AC3217" s="54"/>
      <c r="AD3217" s="54"/>
      <c r="AE3217" s="54"/>
      <c r="AF3217" s="54"/>
      <c r="AG3217" s="54"/>
      <c r="AH3217" s="54"/>
      <c r="AI3217" s="54"/>
      <c r="AJ3217" s="54"/>
      <c r="AK3217" s="54"/>
    </row>
    <row r="3218" spans="7:37" s="1" customFormat="1" ht="13.9" customHeight="1" x14ac:dyDescent="0.2"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58"/>
      <c r="R3218" s="58"/>
      <c r="S3218" s="58"/>
      <c r="T3218" s="58"/>
      <c r="U3218" s="58"/>
      <c r="V3218" s="58"/>
      <c r="W3218" s="58"/>
      <c r="X3218" s="58"/>
      <c r="Y3218" s="58"/>
      <c r="Z3218" s="58"/>
      <c r="AA3218" s="54"/>
      <c r="AB3218" s="54"/>
      <c r="AC3218" s="54"/>
      <c r="AD3218" s="54"/>
      <c r="AE3218" s="54"/>
      <c r="AF3218" s="54"/>
      <c r="AG3218" s="54"/>
      <c r="AH3218" s="54"/>
      <c r="AI3218" s="54"/>
      <c r="AJ3218" s="54"/>
      <c r="AK3218" s="54"/>
    </row>
    <row r="3219" spans="7:37" s="1" customFormat="1" ht="13.9" customHeight="1" x14ac:dyDescent="0.2"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58"/>
      <c r="R3219" s="58"/>
      <c r="S3219" s="58"/>
      <c r="T3219" s="58"/>
      <c r="U3219" s="58"/>
      <c r="V3219" s="58"/>
      <c r="W3219" s="58"/>
      <c r="X3219" s="58"/>
      <c r="Y3219" s="58"/>
      <c r="Z3219" s="58"/>
      <c r="AA3219" s="54"/>
      <c r="AB3219" s="54"/>
      <c r="AC3219" s="54"/>
      <c r="AD3219" s="54"/>
      <c r="AE3219" s="54"/>
      <c r="AF3219" s="54"/>
      <c r="AG3219" s="54"/>
      <c r="AH3219" s="54"/>
      <c r="AI3219" s="54"/>
      <c r="AJ3219" s="54"/>
      <c r="AK3219" s="54"/>
    </row>
    <row r="3220" spans="7:37" s="1" customFormat="1" ht="13.9" customHeight="1" x14ac:dyDescent="0.2"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58"/>
      <c r="R3220" s="58"/>
      <c r="S3220" s="58"/>
      <c r="T3220" s="58"/>
      <c r="U3220" s="58"/>
      <c r="V3220" s="58"/>
      <c r="W3220" s="58"/>
      <c r="X3220" s="58"/>
      <c r="Y3220" s="58"/>
      <c r="Z3220" s="58"/>
      <c r="AA3220" s="54"/>
      <c r="AB3220" s="54"/>
      <c r="AC3220" s="54"/>
      <c r="AD3220" s="54"/>
      <c r="AE3220" s="54"/>
      <c r="AF3220" s="54"/>
      <c r="AG3220" s="54"/>
      <c r="AH3220" s="54"/>
      <c r="AI3220" s="54"/>
      <c r="AJ3220" s="54"/>
      <c r="AK3220" s="54"/>
    </row>
    <row r="3221" spans="7:37" s="1" customFormat="1" ht="13.9" customHeight="1" x14ac:dyDescent="0.2"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58"/>
      <c r="R3221" s="58"/>
      <c r="S3221" s="58"/>
      <c r="T3221" s="58"/>
      <c r="U3221" s="58"/>
      <c r="V3221" s="58"/>
      <c r="W3221" s="58"/>
      <c r="X3221" s="58"/>
      <c r="Y3221" s="58"/>
      <c r="Z3221" s="58"/>
      <c r="AA3221" s="54"/>
      <c r="AB3221" s="54"/>
      <c r="AC3221" s="54"/>
      <c r="AD3221" s="54"/>
      <c r="AE3221" s="54"/>
      <c r="AF3221" s="54"/>
      <c r="AG3221" s="54"/>
      <c r="AH3221" s="54"/>
      <c r="AI3221" s="54"/>
      <c r="AJ3221" s="54"/>
      <c r="AK3221" s="54"/>
    </row>
    <row r="3222" spans="7:37" s="1" customFormat="1" ht="13.9" customHeight="1" x14ac:dyDescent="0.2"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58"/>
      <c r="R3222" s="58"/>
      <c r="S3222" s="58"/>
      <c r="T3222" s="58"/>
      <c r="U3222" s="58"/>
      <c r="V3222" s="58"/>
      <c r="W3222" s="58"/>
      <c r="X3222" s="58"/>
      <c r="Y3222" s="58"/>
      <c r="Z3222" s="58"/>
      <c r="AA3222" s="54"/>
      <c r="AB3222" s="54"/>
      <c r="AC3222" s="54"/>
      <c r="AD3222" s="54"/>
      <c r="AE3222" s="54"/>
      <c r="AF3222" s="54"/>
      <c r="AG3222" s="54"/>
      <c r="AH3222" s="54"/>
      <c r="AI3222" s="54"/>
      <c r="AJ3222" s="54"/>
      <c r="AK3222" s="54"/>
    </row>
    <row r="3223" spans="7:37" s="1" customFormat="1" ht="13.9" customHeight="1" x14ac:dyDescent="0.2"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58"/>
      <c r="R3223" s="58"/>
      <c r="S3223" s="58"/>
      <c r="T3223" s="58"/>
      <c r="U3223" s="58"/>
      <c r="V3223" s="58"/>
      <c r="W3223" s="58"/>
      <c r="X3223" s="58"/>
      <c r="Y3223" s="58"/>
      <c r="Z3223" s="58"/>
      <c r="AA3223" s="54"/>
      <c r="AB3223" s="54"/>
      <c r="AC3223" s="54"/>
      <c r="AD3223" s="54"/>
      <c r="AE3223" s="54"/>
      <c r="AF3223" s="54"/>
      <c r="AG3223" s="54"/>
      <c r="AH3223" s="54"/>
      <c r="AI3223" s="54"/>
      <c r="AJ3223" s="54"/>
      <c r="AK3223" s="54"/>
    </row>
    <row r="3224" spans="7:37" s="1" customFormat="1" ht="13.9" customHeight="1" x14ac:dyDescent="0.2"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58"/>
      <c r="R3224" s="58"/>
      <c r="S3224" s="58"/>
      <c r="T3224" s="58"/>
      <c r="U3224" s="58"/>
      <c r="V3224" s="58"/>
      <c r="W3224" s="58"/>
      <c r="X3224" s="58"/>
      <c r="Y3224" s="58"/>
      <c r="Z3224" s="58"/>
      <c r="AA3224" s="54"/>
      <c r="AB3224" s="54"/>
      <c r="AC3224" s="54"/>
      <c r="AD3224" s="54"/>
      <c r="AE3224" s="54"/>
      <c r="AF3224" s="54"/>
      <c r="AG3224" s="54"/>
      <c r="AH3224" s="54"/>
      <c r="AI3224" s="54"/>
      <c r="AJ3224" s="54"/>
      <c r="AK3224" s="54"/>
    </row>
    <row r="3225" spans="7:37" s="1" customFormat="1" ht="13.9" customHeight="1" x14ac:dyDescent="0.2"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58"/>
      <c r="R3225" s="58"/>
      <c r="S3225" s="58"/>
      <c r="T3225" s="58"/>
      <c r="U3225" s="58"/>
      <c r="V3225" s="58"/>
      <c r="W3225" s="58"/>
      <c r="X3225" s="58"/>
      <c r="Y3225" s="58"/>
      <c r="Z3225" s="58"/>
      <c r="AA3225" s="54"/>
      <c r="AB3225" s="54"/>
      <c r="AC3225" s="54"/>
      <c r="AD3225" s="54"/>
      <c r="AE3225" s="54"/>
      <c r="AF3225" s="54"/>
      <c r="AG3225" s="54"/>
      <c r="AH3225" s="54"/>
      <c r="AI3225" s="54"/>
      <c r="AJ3225" s="54"/>
      <c r="AK3225" s="54"/>
    </row>
    <row r="3226" spans="7:37" s="1" customFormat="1" ht="13.9" customHeight="1" x14ac:dyDescent="0.2"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58"/>
      <c r="R3226" s="58"/>
      <c r="S3226" s="58"/>
      <c r="T3226" s="58"/>
      <c r="U3226" s="58"/>
      <c r="V3226" s="58"/>
      <c r="W3226" s="58"/>
      <c r="X3226" s="58"/>
      <c r="Y3226" s="58"/>
      <c r="Z3226" s="58"/>
      <c r="AA3226" s="54"/>
      <c r="AB3226" s="54"/>
      <c r="AC3226" s="54"/>
      <c r="AD3226" s="54"/>
      <c r="AE3226" s="54"/>
      <c r="AF3226" s="54"/>
      <c r="AG3226" s="54"/>
      <c r="AH3226" s="54"/>
      <c r="AI3226" s="54"/>
      <c r="AJ3226" s="54"/>
      <c r="AK3226" s="54"/>
    </row>
    <row r="3227" spans="7:37" s="1" customFormat="1" ht="13.9" customHeight="1" x14ac:dyDescent="0.2"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58"/>
      <c r="R3227" s="58"/>
      <c r="S3227" s="58"/>
      <c r="T3227" s="58"/>
      <c r="U3227" s="58"/>
      <c r="V3227" s="58"/>
      <c r="W3227" s="58"/>
      <c r="X3227" s="58"/>
      <c r="Y3227" s="58"/>
      <c r="Z3227" s="58"/>
      <c r="AA3227" s="54"/>
      <c r="AB3227" s="54"/>
      <c r="AC3227" s="54"/>
      <c r="AD3227" s="54"/>
      <c r="AE3227" s="54"/>
      <c r="AF3227" s="54"/>
      <c r="AG3227" s="54"/>
      <c r="AH3227" s="54"/>
      <c r="AI3227" s="54"/>
      <c r="AJ3227" s="54"/>
      <c r="AK3227" s="54"/>
    </row>
    <row r="3228" spans="7:37" s="1" customFormat="1" ht="13.9" customHeight="1" x14ac:dyDescent="0.2"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58"/>
      <c r="R3228" s="58"/>
      <c r="S3228" s="58"/>
      <c r="T3228" s="58"/>
      <c r="U3228" s="58"/>
      <c r="V3228" s="58"/>
      <c r="W3228" s="58"/>
      <c r="X3228" s="58"/>
      <c r="Y3228" s="58"/>
      <c r="Z3228" s="58"/>
      <c r="AA3228" s="54"/>
      <c r="AB3228" s="54"/>
      <c r="AC3228" s="54"/>
      <c r="AD3228" s="54"/>
      <c r="AE3228" s="54"/>
      <c r="AF3228" s="54"/>
      <c r="AG3228" s="54"/>
      <c r="AH3228" s="54"/>
      <c r="AI3228" s="54"/>
      <c r="AJ3228" s="54"/>
      <c r="AK3228" s="54"/>
    </row>
    <row r="3229" spans="7:37" s="1" customFormat="1" ht="13.9" customHeight="1" x14ac:dyDescent="0.2"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58"/>
      <c r="R3229" s="58"/>
      <c r="S3229" s="58"/>
      <c r="T3229" s="58"/>
      <c r="U3229" s="58"/>
      <c r="V3229" s="58"/>
      <c r="W3229" s="58"/>
      <c r="X3229" s="58"/>
      <c r="Y3229" s="58"/>
      <c r="Z3229" s="58"/>
      <c r="AA3229" s="54"/>
      <c r="AB3229" s="54"/>
      <c r="AC3229" s="54"/>
      <c r="AD3229" s="54"/>
      <c r="AE3229" s="54"/>
      <c r="AF3229" s="54"/>
      <c r="AG3229" s="54"/>
      <c r="AH3229" s="54"/>
      <c r="AI3229" s="54"/>
      <c r="AJ3229" s="54"/>
      <c r="AK3229" s="54"/>
    </row>
    <row r="3230" spans="7:37" s="1" customFormat="1" ht="13.9" customHeight="1" x14ac:dyDescent="0.2"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58"/>
      <c r="R3230" s="58"/>
      <c r="S3230" s="58"/>
      <c r="T3230" s="58"/>
      <c r="U3230" s="58"/>
      <c r="V3230" s="58"/>
      <c r="W3230" s="58"/>
      <c r="X3230" s="58"/>
      <c r="Y3230" s="58"/>
      <c r="Z3230" s="58"/>
      <c r="AA3230" s="54"/>
      <c r="AB3230" s="54"/>
      <c r="AC3230" s="54"/>
      <c r="AD3230" s="54"/>
      <c r="AE3230" s="54"/>
      <c r="AF3230" s="54"/>
      <c r="AG3230" s="54"/>
      <c r="AH3230" s="54"/>
      <c r="AI3230" s="54"/>
      <c r="AJ3230" s="54"/>
      <c r="AK3230" s="54"/>
    </row>
    <row r="3231" spans="7:37" s="1" customFormat="1" ht="13.9" customHeight="1" x14ac:dyDescent="0.2"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58"/>
      <c r="R3231" s="58"/>
      <c r="S3231" s="58"/>
      <c r="T3231" s="58"/>
      <c r="U3231" s="58"/>
      <c r="V3231" s="58"/>
      <c r="W3231" s="58"/>
      <c r="X3231" s="58"/>
      <c r="Y3231" s="58"/>
      <c r="Z3231" s="58"/>
      <c r="AA3231" s="54"/>
      <c r="AB3231" s="54"/>
      <c r="AC3231" s="54"/>
      <c r="AD3231" s="54"/>
      <c r="AE3231" s="54"/>
      <c r="AF3231" s="54"/>
      <c r="AG3231" s="54"/>
      <c r="AH3231" s="54"/>
      <c r="AI3231" s="54"/>
      <c r="AJ3231" s="54"/>
      <c r="AK3231" s="54"/>
    </row>
    <row r="3232" spans="7:37" s="1" customFormat="1" ht="13.9" customHeight="1" x14ac:dyDescent="0.2"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58"/>
      <c r="R3232" s="58"/>
      <c r="S3232" s="58"/>
      <c r="T3232" s="58"/>
      <c r="U3232" s="58"/>
      <c r="V3232" s="58"/>
      <c r="W3232" s="58"/>
      <c r="X3232" s="58"/>
      <c r="Y3232" s="58"/>
      <c r="Z3232" s="58"/>
      <c r="AA3232" s="54"/>
      <c r="AB3232" s="54"/>
      <c r="AC3232" s="54"/>
      <c r="AD3232" s="54"/>
      <c r="AE3232" s="54"/>
      <c r="AF3232" s="54"/>
      <c r="AG3232" s="54"/>
      <c r="AH3232" s="54"/>
      <c r="AI3232" s="54"/>
      <c r="AJ3232" s="54"/>
      <c r="AK3232" s="54"/>
    </row>
    <row r="3233" spans="7:37" s="1" customFormat="1" ht="13.9" customHeight="1" x14ac:dyDescent="0.2"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58"/>
      <c r="R3233" s="58"/>
      <c r="S3233" s="58"/>
      <c r="T3233" s="58"/>
      <c r="U3233" s="58"/>
      <c r="V3233" s="58"/>
      <c r="W3233" s="58"/>
      <c r="X3233" s="58"/>
      <c r="Y3233" s="58"/>
      <c r="Z3233" s="58"/>
      <c r="AA3233" s="54"/>
      <c r="AB3233" s="54"/>
      <c r="AC3233" s="54"/>
      <c r="AD3233" s="54"/>
      <c r="AE3233" s="54"/>
      <c r="AF3233" s="54"/>
      <c r="AG3233" s="54"/>
      <c r="AH3233" s="54"/>
      <c r="AI3233" s="54"/>
      <c r="AJ3233" s="54"/>
      <c r="AK3233" s="54"/>
    </row>
    <row r="3234" spans="7:37" s="1" customFormat="1" ht="13.9" customHeight="1" x14ac:dyDescent="0.2"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58"/>
      <c r="R3234" s="58"/>
      <c r="S3234" s="58"/>
      <c r="T3234" s="58"/>
      <c r="U3234" s="58"/>
      <c r="V3234" s="58"/>
      <c r="W3234" s="58"/>
      <c r="X3234" s="58"/>
      <c r="Y3234" s="58"/>
      <c r="Z3234" s="58"/>
      <c r="AA3234" s="54"/>
      <c r="AB3234" s="54"/>
      <c r="AC3234" s="54"/>
      <c r="AD3234" s="54"/>
      <c r="AE3234" s="54"/>
      <c r="AF3234" s="54"/>
      <c r="AG3234" s="54"/>
      <c r="AH3234" s="54"/>
      <c r="AI3234" s="54"/>
      <c r="AJ3234" s="54"/>
      <c r="AK3234" s="54"/>
    </row>
    <row r="3235" spans="7:37" s="1" customFormat="1" ht="13.9" customHeight="1" x14ac:dyDescent="0.2"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58"/>
      <c r="R3235" s="58"/>
      <c r="S3235" s="58"/>
      <c r="T3235" s="58"/>
      <c r="U3235" s="58"/>
      <c r="V3235" s="58"/>
      <c r="W3235" s="58"/>
      <c r="X3235" s="58"/>
      <c r="Y3235" s="58"/>
      <c r="Z3235" s="58"/>
      <c r="AA3235" s="54"/>
      <c r="AB3235" s="54"/>
      <c r="AC3235" s="54"/>
      <c r="AD3235" s="54"/>
      <c r="AE3235" s="54"/>
      <c r="AF3235" s="54"/>
      <c r="AG3235" s="54"/>
      <c r="AH3235" s="54"/>
      <c r="AI3235" s="54"/>
      <c r="AJ3235" s="54"/>
      <c r="AK3235" s="54"/>
    </row>
    <row r="3236" spans="7:37" s="1" customFormat="1" ht="13.9" customHeight="1" x14ac:dyDescent="0.2"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  <c r="Q3236" s="58"/>
      <c r="R3236" s="58"/>
      <c r="S3236" s="58"/>
      <c r="T3236" s="58"/>
      <c r="U3236" s="58"/>
      <c r="V3236" s="58"/>
      <c r="W3236" s="58"/>
      <c r="X3236" s="58"/>
      <c r="Y3236" s="58"/>
      <c r="Z3236" s="58"/>
      <c r="AA3236" s="54"/>
      <c r="AB3236" s="54"/>
      <c r="AC3236" s="54"/>
      <c r="AD3236" s="54"/>
      <c r="AE3236" s="54"/>
      <c r="AF3236" s="54"/>
      <c r="AG3236" s="54"/>
      <c r="AH3236" s="54"/>
      <c r="AI3236" s="54"/>
      <c r="AJ3236" s="54"/>
      <c r="AK3236" s="54"/>
    </row>
    <row r="3237" spans="7:37" s="1" customFormat="1" ht="13.9" customHeight="1" x14ac:dyDescent="0.2"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58"/>
      <c r="R3237" s="58"/>
      <c r="S3237" s="58"/>
      <c r="T3237" s="58"/>
      <c r="U3237" s="58"/>
      <c r="V3237" s="58"/>
      <c r="W3237" s="58"/>
      <c r="X3237" s="58"/>
      <c r="Y3237" s="58"/>
      <c r="Z3237" s="58"/>
      <c r="AA3237" s="54"/>
      <c r="AB3237" s="54"/>
      <c r="AC3237" s="54"/>
      <c r="AD3237" s="54"/>
      <c r="AE3237" s="54"/>
      <c r="AF3237" s="54"/>
      <c r="AG3237" s="54"/>
      <c r="AH3237" s="54"/>
      <c r="AI3237" s="54"/>
      <c r="AJ3237" s="54"/>
      <c r="AK3237" s="54"/>
    </row>
    <row r="3238" spans="7:37" s="1" customFormat="1" ht="13.9" customHeight="1" x14ac:dyDescent="0.2"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58"/>
      <c r="R3238" s="58"/>
      <c r="S3238" s="58"/>
      <c r="T3238" s="58"/>
      <c r="U3238" s="58"/>
      <c r="V3238" s="58"/>
      <c r="W3238" s="58"/>
      <c r="X3238" s="58"/>
      <c r="Y3238" s="58"/>
      <c r="Z3238" s="58"/>
      <c r="AA3238" s="54"/>
      <c r="AB3238" s="54"/>
      <c r="AC3238" s="54"/>
      <c r="AD3238" s="54"/>
      <c r="AE3238" s="54"/>
      <c r="AF3238" s="54"/>
      <c r="AG3238" s="54"/>
      <c r="AH3238" s="54"/>
      <c r="AI3238" s="54"/>
      <c r="AJ3238" s="54"/>
      <c r="AK3238" s="54"/>
    </row>
    <row r="3239" spans="7:37" s="1" customFormat="1" ht="13.9" customHeight="1" x14ac:dyDescent="0.2"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58"/>
      <c r="R3239" s="58"/>
      <c r="S3239" s="58"/>
      <c r="T3239" s="58"/>
      <c r="U3239" s="58"/>
      <c r="V3239" s="58"/>
      <c r="W3239" s="58"/>
      <c r="X3239" s="58"/>
      <c r="Y3239" s="58"/>
      <c r="Z3239" s="58"/>
      <c r="AA3239" s="54"/>
      <c r="AB3239" s="54"/>
      <c r="AC3239" s="54"/>
      <c r="AD3239" s="54"/>
      <c r="AE3239" s="54"/>
      <c r="AF3239" s="54"/>
      <c r="AG3239" s="54"/>
      <c r="AH3239" s="54"/>
      <c r="AI3239" s="54"/>
      <c r="AJ3239" s="54"/>
      <c r="AK3239" s="54"/>
    </row>
    <row r="3240" spans="7:37" s="1" customFormat="1" ht="13.9" customHeight="1" x14ac:dyDescent="0.2"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58"/>
      <c r="R3240" s="58"/>
      <c r="S3240" s="58"/>
      <c r="T3240" s="58"/>
      <c r="U3240" s="58"/>
      <c r="V3240" s="58"/>
      <c r="W3240" s="58"/>
      <c r="X3240" s="58"/>
      <c r="Y3240" s="58"/>
      <c r="Z3240" s="58"/>
      <c r="AA3240" s="54"/>
      <c r="AB3240" s="54"/>
      <c r="AC3240" s="54"/>
      <c r="AD3240" s="54"/>
      <c r="AE3240" s="54"/>
      <c r="AF3240" s="54"/>
      <c r="AG3240" s="54"/>
      <c r="AH3240" s="54"/>
      <c r="AI3240" s="54"/>
      <c r="AJ3240" s="54"/>
      <c r="AK3240" s="54"/>
    </row>
    <row r="3241" spans="7:37" s="1" customFormat="1" ht="13.9" customHeight="1" x14ac:dyDescent="0.2"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58"/>
      <c r="R3241" s="58"/>
      <c r="S3241" s="58"/>
      <c r="T3241" s="58"/>
      <c r="U3241" s="58"/>
      <c r="V3241" s="58"/>
      <c r="W3241" s="58"/>
      <c r="X3241" s="58"/>
      <c r="Y3241" s="58"/>
      <c r="Z3241" s="58"/>
      <c r="AA3241" s="54"/>
      <c r="AB3241" s="54"/>
      <c r="AC3241" s="54"/>
      <c r="AD3241" s="54"/>
      <c r="AE3241" s="54"/>
      <c r="AF3241" s="54"/>
      <c r="AG3241" s="54"/>
      <c r="AH3241" s="54"/>
      <c r="AI3241" s="54"/>
      <c r="AJ3241" s="54"/>
      <c r="AK3241" s="54"/>
    </row>
    <row r="3242" spans="7:37" s="1" customFormat="1" ht="13.9" customHeight="1" x14ac:dyDescent="0.2"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58"/>
      <c r="R3242" s="58"/>
      <c r="S3242" s="58"/>
      <c r="T3242" s="58"/>
      <c r="U3242" s="58"/>
      <c r="V3242" s="58"/>
      <c r="W3242" s="58"/>
      <c r="X3242" s="58"/>
      <c r="Y3242" s="58"/>
      <c r="Z3242" s="58"/>
      <c r="AA3242" s="54"/>
      <c r="AB3242" s="54"/>
      <c r="AC3242" s="54"/>
      <c r="AD3242" s="54"/>
      <c r="AE3242" s="54"/>
      <c r="AF3242" s="54"/>
      <c r="AG3242" s="54"/>
      <c r="AH3242" s="54"/>
      <c r="AI3242" s="54"/>
      <c r="AJ3242" s="54"/>
      <c r="AK3242" s="54"/>
    </row>
    <row r="3243" spans="7:37" s="1" customFormat="1" ht="13.9" customHeight="1" x14ac:dyDescent="0.2"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58"/>
      <c r="R3243" s="58"/>
      <c r="S3243" s="58"/>
      <c r="T3243" s="58"/>
      <c r="U3243" s="58"/>
      <c r="V3243" s="58"/>
      <c r="W3243" s="58"/>
      <c r="X3243" s="58"/>
      <c r="Y3243" s="58"/>
      <c r="Z3243" s="58"/>
      <c r="AA3243" s="54"/>
      <c r="AB3243" s="54"/>
      <c r="AC3243" s="54"/>
      <c r="AD3243" s="54"/>
      <c r="AE3243" s="54"/>
      <c r="AF3243" s="54"/>
      <c r="AG3243" s="54"/>
      <c r="AH3243" s="54"/>
      <c r="AI3243" s="54"/>
      <c r="AJ3243" s="54"/>
      <c r="AK3243" s="54"/>
    </row>
    <row r="3244" spans="7:37" s="1" customFormat="1" ht="13.9" customHeight="1" x14ac:dyDescent="0.2"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58"/>
      <c r="R3244" s="58"/>
      <c r="S3244" s="58"/>
      <c r="T3244" s="58"/>
      <c r="U3244" s="58"/>
      <c r="V3244" s="58"/>
      <c r="W3244" s="58"/>
      <c r="X3244" s="58"/>
      <c r="Y3244" s="58"/>
      <c r="Z3244" s="58"/>
      <c r="AA3244" s="54"/>
      <c r="AB3244" s="54"/>
      <c r="AC3244" s="54"/>
      <c r="AD3244" s="54"/>
      <c r="AE3244" s="54"/>
      <c r="AF3244" s="54"/>
      <c r="AG3244" s="54"/>
      <c r="AH3244" s="54"/>
      <c r="AI3244" s="54"/>
      <c r="AJ3244" s="54"/>
      <c r="AK3244" s="54"/>
    </row>
    <row r="3245" spans="7:37" s="1" customFormat="1" ht="13.9" customHeight="1" x14ac:dyDescent="0.2"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58"/>
      <c r="R3245" s="58"/>
      <c r="S3245" s="58"/>
      <c r="T3245" s="58"/>
      <c r="U3245" s="58"/>
      <c r="V3245" s="58"/>
      <c r="W3245" s="58"/>
      <c r="X3245" s="58"/>
      <c r="Y3245" s="58"/>
      <c r="Z3245" s="58"/>
      <c r="AA3245" s="54"/>
      <c r="AB3245" s="54"/>
      <c r="AC3245" s="54"/>
      <c r="AD3245" s="54"/>
      <c r="AE3245" s="54"/>
      <c r="AF3245" s="54"/>
      <c r="AG3245" s="54"/>
      <c r="AH3245" s="54"/>
      <c r="AI3245" s="54"/>
      <c r="AJ3245" s="54"/>
      <c r="AK3245" s="54"/>
    </row>
    <row r="3246" spans="7:37" s="1" customFormat="1" ht="13.9" customHeight="1" x14ac:dyDescent="0.2"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58"/>
      <c r="R3246" s="58"/>
      <c r="S3246" s="58"/>
      <c r="T3246" s="58"/>
      <c r="U3246" s="58"/>
      <c r="V3246" s="58"/>
      <c r="W3246" s="58"/>
      <c r="X3246" s="58"/>
      <c r="Y3246" s="58"/>
      <c r="Z3246" s="58"/>
      <c r="AA3246" s="54"/>
      <c r="AB3246" s="54"/>
      <c r="AC3246" s="54"/>
      <c r="AD3246" s="54"/>
      <c r="AE3246" s="54"/>
      <c r="AF3246" s="54"/>
      <c r="AG3246" s="54"/>
      <c r="AH3246" s="54"/>
      <c r="AI3246" s="54"/>
      <c r="AJ3246" s="54"/>
      <c r="AK3246" s="54"/>
    </row>
    <row r="3247" spans="7:37" s="1" customFormat="1" ht="13.9" customHeight="1" x14ac:dyDescent="0.2"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58"/>
      <c r="R3247" s="58"/>
      <c r="S3247" s="58"/>
      <c r="T3247" s="58"/>
      <c r="U3247" s="58"/>
      <c r="V3247" s="58"/>
      <c r="W3247" s="58"/>
      <c r="X3247" s="58"/>
      <c r="Y3247" s="58"/>
      <c r="Z3247" s="58"/>
      <c r="AA3247" s="54"/>
      <c r="AB3247" s="54"/>
      <c r="AC3247" s="54"/>
      <c r="AD3247" s="54"/>
      <c r="AE3247" s="54"/>
      <c r="AF3247" s="54"/>
      <c r="AG3247" s="54"/>
      <c r="AH3247" s="54"/>
      <c r="AI3247" s="54"/>
      <c r="AJ3247" s="54"/>
      <c r="AK3247" s="54"/>
    </row>
    <row r="3248" spans="7:37" s="1" customFormat="1" ht="13.9" customHeight="1" x14ac:dyDescent="0.2"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58"/>
      <c r="R3248" s="58"/>
      <c r="S3248" s="58"/>
      <c r="T3248" s="58"/>
      <c r="U3248" s="58"/>
      <c r="V3248" s="58"/>
      <c r="W3248" s="58"/>
      <c r="X3248" s="58"/>
      <c r="Y3248" s="58"/>
      <c r="Z3248" s="58"/>
      <c r="AA3248" s="54"/>
      <c r="AB3248" s="54"/>
      <c r="AC3248" s="54"/>
      <c r="AD3248" s="54"/>
      <c r="AE3248" s="54"/>
      <c r="AF3248" s="54"/>
      <c r="AG3248" s="54"/>
      <c r="AH3248" s="54"/>
      <c r="AI3248" s="54"/>
      <c r="AJ3248" s="54"/>
      <c r="AK3248" s="54"/>
    </row>
    <row r="3249" spans="7:37" s="1" customFormat="1" ht="13.9" customHeight="1" x14ac:dyDescent="0.2"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58"/>
      <c r="R3249" s="58"/>
      <c r="S3249" s="58"/>
      <c r="T3249" s="58"/>
      <c r="U3249" s="58"/>
      <c r="V3249" s="58"/>
      <c r="W3249" s="58"/>
      <c r="X3249" s="58"/>
      <c r="Y3249" s="58"/>
      <c r="Z3249" s="58"/>
      <c r="AA3249" s="54"/>
      <c r="AB3249" s="54"/>
      <c r="AC3249" s="54"/>
      <c r="AD3249" s="54"/>
      <c r="AE3249" s="54"/>
      <c r="AF3249" s="54"/>
      <c r="AG3249" s="54"/>
      <c r="AH3249" s="54"/>
      <c r="AI3249" s="54"/>
      <c r="AJ3249" s="54"/>
      <c r="AK3249" s="54"/>
    </row>
    <row r="3250" spans="7:37" s="1" customFormat="1" ht="13.9" customHeight="1" x14ac:dyDescent="0.2"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58"/>
      <c r="R3250" s="58"/>
      <c r="S3250" s="58"/>
      <c r="T3250" s="58"/>
      <c r="U3250" s="58"/>
      <c r="V3250" s="58"/>
      <c r="W3250" s="58"/>
      <c r="X3250" s="58"/>
      <c r="Y3250" s="58"/>
      <c r="Z3250" s="58"/>
      <c r="AA3250" s="54"/>
      <c r="AB3250" s="54"/>
      <c r="AC3250" s="54"/>
      <c r="AD3250" s="54"/>
      <c r="AE3250" s="54"/>
      <c r="AF3250" s="54"/>
      <c r="AG3250" s="54"/>
      <c r="AH3250" s="54"/>
      <c r="AI3250" s="54"/>
      <c r="AJ3250" s="54"/>
      <c r="AK3250" s="54"/>
    </row>
    <row r="3251" spans="7:37" s="1" customFormat="1" ht="13.9" customHeight="1" x14ac:dyDescent="0.2"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58"/>
      <c r="R3251" s="58"/>
      <c r="S3251" s="58"/>
      <c r="T3251" s="58"/>
      <c r="U3251" s="58"/>
      <c r="V3251" s="58"/>
      <c r="W3251" s="58"/>
      <c r="X3251" s="58"/>
      <c r="Y3251" s="58"/>
      <c r="Z3251" s="58"/>
      <c r="AA3251" s="54"/>
      <c r="AB3251" s="54"/>
      <c r="AC3251" s="54"/>
      <c r="AD3251" s="54"/>
      <c r="AE3251" s="54"/>
      <c r="AF3251" s="54"/>
      <c r="AG3251" s="54"/>
      <c r="AH3251" s="54"/>
      <c r="AI3251" s="54"/>
      <c r="AJ3251" s="54"/>
      <c r="AK3251" s="54"/>
    </row>
    <row r="3252" spans="7:37" s="1" customFormat="1" ht="13.9" customHeight="1" x14ac:dyDescent="0.2"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58"/>
      <c r="R3252" s="58"/>
      <c r="S3252" s="58"/>
      <c r="T3252" s="58"/>
      <c r="U3252" s="58"/>
      <c r="V3252" s="58"/>
      <c r="W3252" s="58"/>
      <c r="X3252" s="58"/>
      <c r="Y3252" s="58"/>
      <c r="Z3252" s="58"/>
      <c r="AA3252" s="54"/>
      <c r="AB3252" s="54"/>
      <c r="AC3252" s="54"/>
      <c r="AD3252" s="54"/>
      <c r="AE3252" s="54"/>
      <c r="AF3252" s="54"/>
      <c r="AG3252" s="54"/>
      <c r="AH3252" s="54"/>
      <c r="AI3252" s="54"/>
      <c r="AJ3252" s="54"/>
      <c r="AK3252" s="54"/>
    </row>
    <row r="3253" spans="7:37" s="1" customFormat="1" ht="13.9" customHeight="1" x14ac:dyDescent="0.2"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58"/>
      <c r="R3253" s="58"/>
      <c r="S3253" s="58"/>
      <c r="T3253" s="58"/>
      <c r="U3253" s="58"/>
      <c r="V3253" s="58"/>
      <c r="W3253" s="58"/>
      <c r="X3253" s="58"/>
      <c r="Y3253" s="58"/>
      <c r="Z3253" s="58"/>
      <c r="AA3253" s="54"/>
      <c r="AB3253" s="54"/>
      <c r="AC3253" s="54"/>
      <c r="AD3253" s="54"/>
      <c r="AE3253" s="54"/>
      <c r="AF3253" s="54"/>
      <c r="AG3253" s="54"/>
      <c r="AH3253" s="54"/>
      <c r="AI3253" s="54"/>
      <c r="AJ3253" s="54"/>
      <c r="AK3253" s="54"/>
    </row>
    <row r="3254" spans="7:37" s="1" customFormat="1" ht="13.9" customHeight="1" x14ac:dyDescent="0.2"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58"/>
      <c r="R3254" s="58"/>
      <c r="S3254" s="58"/>
      <c r="T3254" s="58"/>
      <c r="U3254" s="58"/>
      <c r="V3254" s="58"/>
      <c r="W3254" s="58"/>
      <c r="X3254" s="58"/>
      <c r="Y3254" s="58"/>
      <c r="Z3254" s="58"/>
      <c r="AA3254" s="54"/>
      <c r="AB3254" s="54"/>
      <c r="AC3254" s="54"/>
      <c r="AD3254" s="54"/>
      <c r="AE3254" s="54"/>
      <c r="AF3254" s="54"/>
      <c r="AG3254" s="54"/>
      <c r="AH3254" s="54"/>
      <c r="AI3254" s="54"/>
      <c r="AJ3254" s="54"/>
      <c r="AK3254" s="54"/>
    </row>
    <row r="3255" spans="7:37" s="1" customFormat="1" ht="13.9" customHeight="1" x14ac:dyDescent="0.2"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58"/>
      <c r="R3255" s="58"/>
      <c r="S3255" s="58"/>
      <c r="T3255" s="58"/>
      <c r="U3255" s="58"/>
      <c r="V3255" s="58"/>
      <c r="W3255" s="58"/>
      <c r="X3255" s="58"/>
      <c r="Y3255" s="58"/>
      <c r="Z3255" s="58"/>
      <c r="AA3255" s="54"/>
      <c r="AB3255" s="54"/>
      <c r="AC3255" s="54"/>
      <c r="AD3255" s="54"/>
      <c r="AE3255" s="54"/>
      <c r="AF3255" s="54"/>
      <c r="AG3255" s="54"/>
      <c r="AH3255" s="54"/>
      <c r="AI3255" s="54"/>
      <c r="AJ3255" s="54"/>
      <c r="AK3255" s="54"/>
    </row>
    <row r="3256" spans="7:37" s="1" customFormat="1" ht="13.9" customHeight="1" x14ac:dyDescent="0.2"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58"/>
      <c r="R3256" s="58"/>
      <c r="S3256" s="58"/>
      <c r="T3256" s="58"/>
      <c r="U3256" s="58"/>
      <c r="V3256" s="58"/>
      <c r="W3256" s="58"/>
      <c r="X3256" s="58"/>
      <c r="Y3256" s="58"/>
      <c r="Z3256" s="58"/>
      <c r="AA3256" s="54"/>
      <c r="AB3256" s="54"/>
      <c r="AC3256" s="54"/>
      <c r="AD3256" s="54"/>
      <c r="AE3256" s="54"/>
      <c r="AF3256" s="54"/>
      <c r="AG3256" s="54"/>
      <c r="AH3256" s="54"/>
      <c r="AI3256" s="54"/>
      <c r="AJ3256" s="54"/>
      <c r="AK3256" s="54"/>
    </row>
    <row r="3257" spans="7:37" s="1" customFormat="1" ht="13.9" customHeight="1" x14ac:dyDescent="0.2"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58"/>
      <c r="R3257" s="58"/>
      <c r="S3257" s="58"/>
      <c r="T3257" s="58"/>
      <c r="U3257" s="58"/>
      <c r="V3257" s="58"/>
      <c r="W3257" s="58"/>
      <c r="X3257" s="58"/>
      <c r="Y3257" s="58"/>
      <c r="Z3257" s="58"/>
      <c r="AA3257" s="54"/>
      <c r="AB3257" s="54"/>
      <c r="AC3257" s="54"/>
      <c r="AD3257" s="54"/>
      <c r="AE3257" s="54"/>
      <c r="AF3257" s="54"/>
      <c r="AG3257" s="54"/>
      <c r="AH3257" s="54"/>
      <c r="AI3257" s="54"/>
      <c r="AJ3257" s="54"/>
      <c r="AK3257" s="54"/>
    </row>
    <row r="3258" spans="7:37" s="1" customFormat="1" ht="13.9" customHeight="1" x14ac:dyDescent="0.2"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58"/>
      <c r="R3258" s="58"/>
      <c r="S3258" s="58"/>
      <c r="T3258" s="58"/>
      <c r="U3258" s="58"/>
      <c r="V3258" s="58"/>
      <c r="W3258" s="58"/>
      <c r="X3258" s="58"/>
      <c r="Y3258" s="58"/>
      <c r="Z3258" s="58"/>
      <c r="AA3258" s="54"/>
      <c r="AB3258" s="54"/>
      <c r="AC3258" s="54"/>
      <c r="AD3258" s="54"/>
      <c r="AE3258" s="54"/>
      <c r="AF3258" s="54"/>
      <c r="AG3258" s="54"/>
      <c r="AH3258" s="54"/>
      <c r="AI3258" s="54"/>
      <c r="AJ3258" s="54"/>
      <c r="AK3258" s="54"/>
    </row>
    <row r="3259" spans="7:37" s="1" customFormat="1" ht="13.9" customHeight="1" x14ac:dyDescent="0.2"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58"/>
      <c r="R3259" s="58"/>
      <c r="S3259" s="58"/>
      <c r="T3259" s="58"/>
      <c r="U3259" s="58"/>
      <c r="V3259" s="58"/>
      <c r="W3259" s="58"/>
      <c r="X3259" s="58"/>
      <c r="Y3259" s="58"/>
      <c r="Z3259" s="58"/>
      <c r="AA3259" s="54"/>
      <c r="AB3259" s="54"/>
      <c r="AC3259" s="54"/>
      <c r="AD3259" s="54"/>
      <c r="AE3259" s="54"/>
      <c r="AF3259" s="54"/>
      <c r="AG3259" s="54"/>
      <c r="AH3259" s="54"/>
      <c r="AI3259" s="54"/>
      <c r="AJ3259" s="54"/>
      <c r="AK3259" s="54"/>
    </row>
    <row r="3260" spans="7:37" s="1" customFormat="1" ht="13.9" customHeight="1" x14ac:dyDescent="0.2"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58"/>
      <c r="R3260" s="58"/>
      <c r="S3260" s="58"/>
      <c r="T3260" s="58"/>
      <c r="U3260" s="58"/>
      <c r="V3260" s="58"/>
      <c r="W3260" s="58"/>
      <c r="X3260" s="58"/>
      <c r="Y3260" s="58"/>
      <c r="Z3260" s="58"/>
      <c r="AA3260" s="54"/>
      <c r="AB3260" s="54"/>
      <c r="AC3260" s="54"/>
      <c r="AD3260" s="54"/>
      <c r="AE3260" s="54"/>
      <c r="AF3260" s="54"/>
      <c r="AG3260" s="54"/>
      <c r="AH3260" s="54"/>
      <c r="AI3260" s="54"/>
      <c r="AJ3260" s="54"/>
      <c r="AK3260" s="54"/>
    </row>
    <row r="3261" spans="7:37" s="1" customFormat="1" ht="13.9" customHeight="1" x14ac:dyDescent="0.2"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58"/>
      <c r="R3261" s="58"/>
      <c r="S3261" s="58"/>
      <c r="T3261" s="58"/>
      <c r="U3261" s="58"/>
      <c r="V3261" s="58"/>
      <c r="W3261" s="58"/>
      <c r="X3261" s="58"/>
      <c r="Y3261" s="58"/>
      <c r="Z3261" s="58"/>
      <c r="AA3261" s="54"/>
      <c r="AB3261" s="54"/>
      <c r="AC3261" s="54"/>
      <c r="AD3261" s="54"/>
      <c r="AE3261" s="54"/>
      <c r="AF3261" s="54"/>
      <c r="AG3261" s="54"/>
      <c r="AH3261" s="54"/>
      <c r="AI3261" s="54"/>
      <c r="AJ3261" s="54"/>
      <c r="AK3261" s="54"/>
    </row>
    <row r="3262" spans="7:37" s="1" customFormat="1" ht="13.9" customHeight="1" x14ac:dyDescent="0.2"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58"/>
      <c r="R3262" s="58"/>
      <c r="S3262" s="58"/>
      <c r="T3262" s="58"/>
      <c r="U3262" s="58"/>
      <c r="V3262" s="58"/>
      <c r="W3262" s="58"/>
      <c r="X3262" s="58"/>
      <c r="Y3262" s="58"/>
      <c r="Z3262" s="58"/>
      <c r="AA3262" s="54"/>
      <c r="AB3262" s="54"/>
      <c r="AC3262" s="54"/>
      <c r="AD3262" s="54"/>
      <c r="AE3262" s="54"/>
      <c r="AF3262" s="54"/>
      <c r="AG3262" s="54"/>
      <c r="AH3262" s="54"/>
      <c r="AI3262" s="54"/>
      <c r="AJ3262" s="54"/>
      <c r="AK3262" s="54"/>
    </row>
    <row r="3263" spans="7:37" s="1" customFormat="1" ht="13.9" customHeight="1" x14ac:dyDescent="0.2"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58"/>
      <c r="R3263" s="58"/>
      <c r="S3263" s="58"/>
      <c r="T3263" s="58"/>
      <c r="U3263" s="58"/>
      <c r="V3263" s="58"/>
      <c r="W3263" s="58"/>
      <c r="X3263" s="58"/>
      <c r="Y3263" s="58"/>
      <c r="Z3263" s="58"/>
      <c r="AA3263" s="54"/>
      <c r="AB3263" s="54"/>
      <c r="AC3263" s="54"/>
      <c r="AD3263" s="54"/>
      <c r="AE3263" s="54"/>
      <c r="AF3263" s="54"/>
      <c r="AG3263" s="54"/>
      <c r="AH3263" s="54"/>
      <c r="AI3263" s="54"/>
      <c r="AJ3263" s="54"/>
      <c r="AK3263" s="54"/>
    </row>
    <row r="3264" spans="7:37" s="1" customFormat="1" ht="13.9" customHeight="1" x14ac:dyDescent="0.2"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58"/>
      <c r="R3264" s="58"/>
      <c r="S3264" s="58"/>
      <c r="T3264" s="58"/>
      <c r="U3264" s="58"/>
      <c r="V3264" s="58"/>
      <c r="W3264" s="58"/>
      <c r="X3264" s="58"/>
      <c r="Y3264" s="58"/>
      <c r="Z3264" s="58"/>
      <c r="AA3264" s="54"/>
      <c r="AB3264" s="54"/>
      <c r="AC3264" s="54"/>
      <c r="AD3264" s="54"/>
      <c r="AE3264" s="54"/>
      <c r="AF3264" s="54"/>
      <c r="AG3264" s="54"/>
      <c r="AH3264" s="54"/>
      <c r="AI3264" s="54"/>
      <c r="AJ3264" s="54"/>
      <c r="AK3264" s="54"/>
    </row>
    <row r="3265" spans="7:37" s="1" customFormat="1" ht="13.9" customHeight="1" x14ac:dyDescent="0.2"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58"/>
      <c r="R3265" s="58"/>
      <c r="S3265" s="58"/>
      <c r="T3265" s="58"/>
      <c r="U3265" s="58"/>
      <c r="V3265" s="58"/>
      <c r="W3265" s="58"/>
      <c r="X3265" s="58"/>
      <c r="Y3265" s="58"/>
      <c r="Z3265" s="58"/>
      <c r="AA3265" s="54"/>
      <c r="AB3265" s="54"/>
      <c r="AC3265" s="54"/>
      <c r="AD3265" s="54"/>
      <c r="AE3265" s="54"/>
      <c r="AF3265" s="54"/>
      <c r="AG3265" s="54"/>
      <c r="AH3265" s="54"/>
      <c r="AI3265" s="54"/>
      <c r="AJ3265" s="54"/>
      <c r="AK3265" s="54"/>
    </row>
    <row r="3266" spans="7:37" s="1" customFormat="1" ht="13.9" customHeight="1" x14ac:dyDescent="0.2"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58"/>
      <c r="R3266" s="58"/>
      <c r="S3266" s="58"/>
      <c r="T3266" s="58"/>
      <c r="U3266" s="58"/>
      <c r="V3266" s="58"/>
      <c r="W3266" s="58"/>
      <c r="X3266" s="58"/>
      <c r="Y3266" s="58"/>
      <c r="Z3266" s="58"/>
      <c r="AA3266" s="54"/>
      <c r="AB3266" s="54"/>
      <c r="AC3266" s="54"/>
      <c r="AD3266" s="54"/>
      <c r="AE3266" s="54"/>
      <c r="AF3266" s="54"/>
      <c r="AG3266" s="54"/>
      <c r="AH3266" s="54"/>
      <c r="AI3266" s="54"/>
      <c r="AJ3266" s="54"/>
      <c r="AK3266" s="54"/>
    </row>
    <row r="3267" spans="7:37" s="1" customFormat="1" ht="13.9" customHeight="1" x14ac:dyDescent="0.2"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58"/>
      <c r="R3267" s="58"/>
      <c r="S3267" s="58"/>
      <c r="T3267" s="58"/>
      <c r="U3267" s="58"/>
      <c r="V3267" s="58"/>
      <c r="W3267" s="58"/>
      <c r="X3267" s="58"/>
      <c r="Y3267" s="58"/>
      <c r="Z3267" s="58"/>
      <c r="AA3267" s="54"/>
      <c r="AB3267" s="54"/>
      <c r="AC3267" s="54"/>
      <c r="AD3267" s="54"/>
      <c r="AE3267" s="54"/>
      <c r="AF3267" s="54"/>
      <c r="AG3267" s="54"/>
      <c r="AH3267" s="54"/>
      <c r="AI3267" s="54"/>
      <c r="AJ3267" s="54"/>
      <c r="AK3267" s="54"/>
    </row>
    <row r="3268" spans="7:37" s="1" customFormat="1" ht="13.9" customHeight="1" x14ac:dyDescent="0.2"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58"/>
      <c r="R3268" s="58"/>
      <c r="S3268" s="58"/>
      <c r="T3268" s="58"/>
      <c r="U3268" s="58"/>
      <c r="V3268" s="58"/>
      <c r="W3268" s="58"/>
      <c r="X3268" s="58"/>
      <c r="Y3268" s="58"/>
      <c r="Z3268" s="58"/>
      <c r="AA3268" s="54"/>
      <c r="AB3268" s="54"/>
      <c r="AC3268" s="54"/>
      <c r="AD3268" s="54"/>
      <c r="AE3268" s="54"/>
      <c r="AF3268" s="54"/>
      <c r="AG3268" s="54"/>
      <c r="AH3268" s="54"/>
      <c r="AI3268" s="54"/>
      <c r="AJ3268" s="54"/>
      <c r="AK3268" s="54"/>
    </row>
    <row r="3269" spans="7:37" s="1" customFormat="1" ht="13.9" customHeight="1" x14ac:dyDescent="0.2"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58"/>
      <c r="R3269" s="58"/>
      <c r="S3269" s="58"/>
      <c r="T3269" s="58"/>
      <c r="U3269" s="58"/>
      <c r="V3269" s="58"/>
      <c r="W3269" s="58"/>
      <c r="X3269" s="58"/>
      <c r="Y3269" s="58"/>
      <c r="Z3269" s="58"/>
      <c r="AA3269" s="54"/>
      <c r="AB3269" s="54"/>
      <c r="AC3269" s="54"/>
      <c r="AD3269" s="54"/>
      <c r="AE3269" s="54"/>
      <c r="AF3269" s="54"/>
      <c r="AG3269" s="54"/>
      <c r="AH3269" s="54"/>
      <c r="AI3269" s="54"/>
      <c r="AJ3269" s="54"/>
      <c r="AK3269" s="54"/>
    </row>
    <row r="3270" spans="7:37" s="1" customFormat="1" ht="13.9" customHeight="1" x14ac:dyDescent="0.2"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58"/>
      <c r="R3270" s="58"/>
      <c r="S3270" s="58"/>
      <c r="T3270" s="58"/>
      <c r="U3270" s="58"/>
      <c r="V3270" s="58"/>
      <c r="W3270" s="58"/>
      <c r="X3270" s="58"/>
      <c r="Y3270" s="58"/>
      <c r="Z3270" s="58"/>
      <c r="AA3270" s="54"/>
      <c r="AB3270" s="54"/>
      <c r="AC3270" s="54"/>
      <c r="AD3270" s="54"/>
      <c r="AE3270" s="54"/>
      <c r="AF3270" s="54"/>
      <c r="AG3270" s="54"/>
      <c r="AH3270" s="54"/>
      <c r="AI3270" s="54"/>
      <c r="AJ3270" s="54"/>
      <c r="AK3270" s="54"/>
    </row>
    <row r="3271" spans="7:37" s="1" customFormat="1" ht="13.9" customHeight="1" x14ac:dyDescent="0.2"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58"/>
      <c r="R3271" s="58"/>
      <c r="S3271" s="58"/>
      <c r="T3271" s="58"/>
      <c r="U3271" s="58"/>
      <c r="V3271" s="58"/>
      <c r="W3271" s="58"/>
      <c r="X3271" s="58"/>
      <c r="Y3271" s="58"/>
      <c r="Z3271" s="58"/>
      <c r="AA3271" s="54"/>
      <c r="AB3271" s="54"/>
      <c r="AC3271" s="54"/>
      <c r="AD3271" s="54"/>
      <c r="AE3271" s="54"/>
      <c r="AF3271" s="54"/>
      <c r="AG3271" s="54"/>
      <c r="AH3271" s="54"/>
      <c r="AI3271" s="54"/>
      <c r="AJ3271" s="54"/>
      <c r="AK3271" s="54"/>
    </row>
    <row r="3272" spans="7:37" s="1" customFormat="1" ht="13.9" customHeight="1" x14ac:dyDescent="0.2"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58"/>
      <c r="R3272" s="58"/>
      <c r="S3272" s="58"/>
      <c r="T3272" s="58"/>
      <c r="U3272" s="58"/>
      <c r="V3272" s="58"/>
      <c r="W3272" s="58"/>
      <c r="X3272" s="58"/>
      <c r="Y3272" s="58"/>
      <c r="Z3272" s="58"/>
      <c r="AA3272" s="54"/>
      <c r="AB3272" s="54"/>
      <c r="AC3272" s="54"/>
      <c r="AD3272" s="54"/>
      <c r="AE3272" s="54"/>
      <c r="AF3272" s="54"/>
      <c r="AG3272" s="54"/>
      <c r="AH3272" s="54"/>
      <c r="AI3272" s="54"/>
      <c r="AJ3272" s="54"/>
      <c r="AK3272" s="54"/>
    </row>
    <row r="3273" spans="7:37" s="1" customFormat="1" ht="13.9" customHeight="1" x14ac:dyDescent="0.2"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58"/>
      <c r="R3273" s="58"/>
      <c r="S3273" s="58"/>
      <c r="T3273" s="58"/>
      <c r="U3273" s="58"/>
      <c r="V3273" s="58"/>
      <c r="W3273" s="58"/>
      <c r="X3273" s="58"/>
      <c r="Y3273" s="58"/>
      <c r="Z3273" s="58"/>
      <c r="AA3273" s="54"/>
      <c r="AB3273" s="54"/>
      <c r="AC3273" s="54"/>
      <c r="AD3273" s="54"/>
      <c r="AE3273" s="54"/>
      <c r="AF3273" s="54"/>
      <c r="AG3273" s="54"/>
      <c r="AH3273" s="54"/>
      <c r="AI3273" s="54"/>
      <c r="AJ3273" s="54"/>
      <c r="AK3273" s="54"/>
    </row>
    <row r="3274" spans="7:37" s="1" customFormat="1" ht="13.9" customHeight="1" x14ac:dyDescent="0.2"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58"/>
      <c r="R3274" s="58"/>
      <c r="S3274" s="58"/>
      <c r="T3274" s="58"/>
      <c r="U3274" s="58"/>
      <c r="V3274" s="58"/>
      <c r="W3274" s="58"/>
      <c r="X3274" s="58"/>
      <c r="Y3274" s="58"/>
      <c r="Z3274" s="58"/>
      <c r="AA3274" s="54"/>
      <c r="AB3274" s="54"/>
      <c r="AC3274" s="54"/>
      <c r="AD3274" s="54"/>
      <c r="AE3274" s="54"/>
      <c r="AF3274" s="54"/>
      <c r="AG3274" s="54"/>
      <c r="AH3274" s="54"/>
      <c r="AI3274" s="54"/>
      <c r="AJ3274" s="54"/>
      <c r="AK3274" s="54"/>
    </row>
    <row r="3275" spans="7:37" s="1" customFormat="1" ht="13.9" customHeight="1" x14ac:dyDescent="0.2"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58"/>
      <c r="R3275" s="58"/>
      <c r="S3275" s="58"/>
      <c r="T3275" s="58"/>
      <c r="U3275" s="58"/>
      <c r="V3275" s="58"/>
      <c r="W3275" s="58"/>
      <c r="X3275" s="58"/>
      <c r="Y3275" s="58"/>
      <c r="Z3275" s="58"/>
      <c r="AA3275" s="54"/>
      <c r="AB3275" s="54"/>
      <c r="AC3275" s="54"/>
      <c r="AD3275" s="54"/>
      <c r="AE3275" s="54"/>
      <c r="AF3275" s="54"/>
      <c r="AG3275" s="54"/>
      <c r="AH3275" s="54"/>
      <c r="AI3275" s="54"/>
      <c r="AJ3275" s="54"/>
      <c r="AK3275" s="54"/>
    </row>
    <row r="3276" spans="7:37" s="1" customFormat="1" ht="13.9" customHeight="1" x14ac:dyDescent="0.2"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58"/>
      <c r="R3276" s="58"/>
      <c r="S3276" s="58"/>
      <c r="T3276" s="58"/>
      <c r="U3276" s="58"/>
      <c r="V3276" s="58"/>
      <c r="W3276" s="58"/>
      <c r="X3276" s="58"/>
      <c r="Y3276" s="58"/>
      <c r="Z3276" s="58"/>
      <c r="AA3276" s="54"/>
      <c r="AB3276" s="54"/>
      <c r="AC3276" s="54"/>
      <c r="AD3276" s="54"/>
      <c r="AE3276" s="54"/>
      <c r="AF3276" s="54"/>
      <c r="AG3276" s="54"/>
      <c r="AH3276" s="54"/>
      <c r="AI3276" s="54"/>
      <c r="AJ3276" s="54"/>
      <c r="AK3276" s="54"/>
    </row>
    <row r="3277" spans="7:37" s="1" customFormat="1" ht="13.9" customHeight="1" x14ac:dyDescent="0.2"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58"/>
      <c r="R3277" s="58"/>
      <c r="S3277" s="58"/>
      <c r="T3277" s="58"/>
      <c r="U3277" s="58"/>
      <c r="V3277" s="58"/>
      <c r="W3277" s="58"/>
      <c r="X3277" s="58"/>
      <c r="Y3277" s="58"/>
      <c r="Z3277" s="58"/>
      <c r="AA3277" s="54"/>
      <c r="AB3277" s="54"/>
      <c r="AC3277" s="54"/>
      <c r="AD3277" s="54"/>
      <c r="AE3277" s="54"/>
      <c r="AF3277" s="54"/>
      <c r="AG3277" s="54"/>
      <c r="AH3277" s="54"/>
      <c r="AI3277" s="54"/>
      <c r="AJ3277" s="54"/>
      <c r="AK3277" s="54"/>
    </row>
    <row r="3278" spans="7:37" s="1" customFormat="1" ht="13.9" customHeight="1" x14ac:dyDescent="0.2"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58"/>
      <c r="R3278" s="58"/>
      <c r="S3278" s="58"/>
      <c r="T3278" s="58"/>
      <c r="U3278" s="58"/>
      <c r="V3278" s="58"/>
      <c r="W3278" s="58"/>
      <c r="X3278" s="58"/>
      <c r="Y3278" s="58"/>
      <c r="Z3278" s="58"/>
      <c r="AA3278" s="54"/>
      <c r="AB3278" s="54"/>
      <c r="AC3278" s="54"/>
      <c r="AD3278" s="54"/>
      <c r="AE3278" s="54"/>
      <c r="AF3278" s="54"/>
      <c r="AG3278" s="54"/>
      <c r="AH3278" s="54"/>
      <c r="AI3278" s="54"/>
      <c r="AJ3278" s="54"/>
      <c r="AK3278" s="54"/>
    </row>
    <row r="3279" spans="7:37" s="1" customFormat="1" ht="13.9" customHeight="1" x14ac:dyDescent="0.2"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58"/>
      <c r="R3279" s="58"/>
      <c r="S3279" s="58"/>
      <c r="T3279" s="58"/>
      <c r="U3279" s="58"/>
      <c r="V3279" s="58"/>
      <c r="W3279" s="58"/>
      <c r="X3279" s="58"/>
      <c r="Y3279" s="58"/>
      <c r="Z3279" s="58"/>
      <c r="AA3279" s="54"/>
      <c r="AB3279" s="54"/>
      <c r="AC3279" s="54"/>
      <c r="AD3279" s="54"/>
      <c r="AE3279" s="54"/>
      <c r="AF3279" s="54"/>
      <c r="AG3279" s="54"/>
      <c r="AH3279" s="54"/>
      <c r="AI3279" s="54"/>
      <c r="AJ3279" s="54"/>
      <c r="AK3279" s="54"/>
    </row>
    <row r="3280" spans="7:37" s="1" customFormat="1" ht="13.9" customHeight="1" x14ac:dyDescent="0.2"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58"/>
      <c r="R3280" s="58"/>
      <c r="S3280" s="58"/>
      <c r="T3280" s="58"/>
      <c r="U3280" s="58"/>
      <c r="V3280" s="58"/>
      <c r="W3280" s="58"/>
      <c r="X3280" s="58"/>
      <c r="Y3280" s="58"/>
      <c r="Z3280" s="58"/>
      <c r="AA3280" s="54"/>
      <c r="AB3280" s="54"/>
      <c r="AC3280" s="54"/>
      <c r="AD3280" s="54"/>
      <c r="AE3280" s="54"/>
      <c r="AF3280" s="54"/>
      <c r="AG3280" s="54"/>
      <c r="AH3280" s="54"/>
      <c r="AI3280" s="54"/>
      <c r="AJ3280" s="54"/>
      <c r="AK3280" s="54"/>
    </row>
    <row r="3281" spans="7:37" s="1" customFormat="1" ht="13.9" customHeight="1" x14ac:dyDescent="0.2"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58"/>
      <c r="R3281" s="58"/>
      <c r="S3281" s="58"/>
      <c r="T3281" s="58"/>
      <c r="U3281" s="58"/>
      <c r="V3281" s="58"/>
      <c r="W3281" s="58"/>
      <c r="X3281" s="58"/>
      <c r="Y3281" s="58"/>
      <c r="Z3281" s="58"/>
      <c r="AA3281" s="54"/>
      <c r="AB3281" s="54"/>
      <c r="AC3281" s="54"/>
      <c r="AD3281" s="54"/>
      <c r="AE3281" s="54"/>
      <c r="AF3281" s="54"/>
      <c r="AG3281" s="54"/>
      <c r="AH3281" s="54"/>
      <c r="AI3281" s="54"/>
      <c r="AJ3281" s="54"/>
      <c r="AK3281" s="54"/>
    </row>
    <row r="3282" spans="7:37" s="1" customFormat="1" ht="13.9" customHeight="1" x14ac:dyDescent="0.2"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58"/>
      <c r="R3282" s="58"/>
      <c r="S3282" s="58"/>
      <c r="T3282" s="58"/>
      <c r="U3282" s="58"/>
      <c r="V3282" s="58"/>
      <c r="W3282" s="58"/>
      <c r="X3282" s="58"/>
      <c r="Y3282" s="58"/>
      <c r="Z3282" s="58"/>
      <c r="AA3282" s="54"/>
      <c r="AB3282" s="54"/>
      <c r="AC3282" s="54"/>
      <c r="AD3282" s="54"/>
      <c r="AE3282" s="54"/>
      <c r="AF3282" s="54"/>
      <c r="AG3282" s="54"/>
      <c r="AH3282" s="54"/>
      <c r="AI3282" s="54"/>
      <c r="AJ3282" s="54"/>
      <c r="AK3282" s="54"/>
    </row>
    <row r="3283" spans="7:37" s="1" customFormat="1" ht="13.9" customHeight="1" x14ac:dyDescent="0.2"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58"/>
      <c r="R3283" s="58"/>
      <c r="S3283" s="58"/>
      <c r="T3283" s="58"/>
      <c r="U3283" s="58"/>
      <c r="V3283" s="58"/>
      <c r="W3283" s="58"/>
      <c r="X3283" s="58"/>
      <c r="Y3283" s="58"/>
      <c r="Z3283" s="58"/>
      <c r="AA3283" s="54"/>
      <c r="AB3283" s="54"/>
      <c r="AC3283" s="54"/>
      <c r="AD3283" s="54"/>
      <c r="AE3283" s="54"/>
      <c r="AF3283" s="54"/>
      <c r="AG3283" s="54"/>
      <c r="AH3283" s="54"/>
      <c r="AI3283" s="54"/>
      <c r="AJ3283" s="54"/>
      <c r="AK3283" s="54"/>
    </row>
    <row r="3284" spans="7:37" s="1" customFormat="1" ht="13.9" customHeight="1" x14ac:dyDescent="0.2"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58"/>
      <c r="R3284" s="58"/>
      <c r="S3284" s="58"/>
      <c r="T3284" s="58"/>
      <c r="U3284" s="58"/>
      <c r="V3284" s="58"/>
      <c r="W3284" s="58"/>
      <c r="X3284" s="58"/>
      <c r="Y3284" s="58"/>
      <c r="Z3284" s="58"/>
      <c r="AA3284" s="54"/>
      <c r="AB3284" s="54"/>
      <c r="AC3284" s="54"/>
      <c r="AD3284" s="54"/>
      <c r="AE3284" s="54"/>
      <c r="AF3284" s="54"/>
      <c r="AG3284" s="54"/>
      <c r="AH3284" s="54"/>
      <c r="AI3284" s="54"/>
      <c r="AJ3284" s="54"/>
      <c r="AK3284" s="54"/>
    </row>
    <row r="3285" spans="7:37" s="1" customFormat="1" ht="13.9" customHeight="1" x14ac:dyDescent="0.2"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58"/>
      <c r="R3285" s="58"/>
      <c r="S3285" s="58"/>
      <c r="T3285" s="58"/>
      <c r="U3285" s="58"/>
      <c r="V3285" s="58"/>
      <c r="W3285" s="58"/>
      <c r="X3285" s="58"/>
      <c r="Y3285" s="58"/>
      <c r="Z3285" s="58"/>
      <c r="AA3285" s="54"/>
      <c r="AB3285" s="54"/>
      <c r="AC3285" s="54"/>
      <c r="AD3285" s="54"/>
      <c r="AE3285" s="54"/>
      <c r="AF3285" s="54"/>
      <c r="AG3285" s="54"/>
      <c r="AH3285" s="54"/>
      <c r="AI3285" s="54"/>
      <c r="AJ3285" s="54"/>
      <c r="AK3285" s="54"/>
    </row>
    <row r="3286" spans="7:37" s="1" customFormat="1" ht="13.9" customHeight="1" x14ac:dyDescent="0.2"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58"/>
      <c r="R3286" s="58"/>
      <c r="S3286" s="58"/>
      <c r="T3286" s="58"/>
      <c r="U3286" s="58"/>
      <c r="V3286" s="58"/>
      <c r="W3286" s="58"/>
      <c r="X3286" s="58"/>
      <c r="Y3286" s="58"/>
      <c r="Z3286" s="58"/>
      <c r="AA3286" s="54"/>
      <c r="AB3286" s="54"/>
      <c r="AC3286" s="54"/>
      <c r="AD3286" s="54"/>
      <c r="AE3286" s="54"/>
      <c r="AF3286" s="54"/>
      <c r="AG3286" s="54"/>
      <c r="AH3286" s="54"/>
      <c r="AI3286" s="54"/>
      <c r="AJ3286" s="54"/>
      <c r="AK3286" s="54"/>
    </row>
    <row r="3287" spans="7:37" s="1" customFormat="1" ht="13.9" customHeight="1" x14ac:dyDescent="0.2"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58"/>
      <c r="R3287" s="58"/>
      <c r="S3287" s="58"/>
      <c r="T3287" s="58"/>
      <c r="U3287" s="58"/>
      <c r="V3287" s="58"/>
      <c r="W3287" s="58"/>
      <c r="X3287" s="58"/>
      <c r="Y3287" s="58"/>
      <c r="Z3287" s="58"/>
      <c r="AA3287" s="54"/>
      <c r="AB3287" s="54"/>
      <c r="AC3287" s="54"/>
      <c r="AD3287" s="54"/>
      <c r="AE3287" s="54"/>
      <c r="AF3287" s="54"/>
      <c r="AG3287" s="54"/>
      <c r="AH3287" s="54"/>
      <c r="AI3287" s="54"/>
      <c r="AJ3287" s="54"/>
      <c r="AK3287" s="54"/>
    </row>
    <row r="3288" spans="7:37" s="1" customFormat="1" ht="13.9" customHeight="1" x14ac:dyDescent="0.2"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58"/>
      <c r="R3288" s="58"/>
      <c r="S3288" s="58"/>
      <c r="T3288" s="58"/>
      <c r="U3288" s="58"/>
      <c r="V3288" s="58"/>
      <c r="W3288" s="58"/>
      <c r="X3288" s="58"/>
      <c r="Y3288" s="58"/>
      <c r="Z3288" s="58"/>
      <c r="AA3288" s="54"/>
      <c r="AB3288" s="54"/>
      <c r="AC3288" s="54"/>
      <c r="AD3288" s="54"/>
      <c r="AE3288" s="54"/>
      <c r="AF3288" s="54"/>
      <c r="AG3288" s="54"/>
      <c r="AH3288" s="54"/>
      <c r="AI3288" s="54"/>
      <c r="AJ3288" s="54"/>
      <c r="AK3288" s="54"/>
    </row>
    <row r="3289" spans="7:37" s="1" customFormat="1" ht="13.9" customHeight="1" x14ac:dyDescent="0.2"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58"/>
      <c r="R3289" s="58"/>
      <c r="S3289" s="58"/>
      <c r="T3289" s="58"/>
      <c r="U3289" s="58"/>
      <c r="V3289" s="58"/>
      <c r="W3289" s="58"/>
      <c r="X3289" s="58"/>
      <c r="Y3289" s="58"/>
      <c r="Z3289" s="58"/>
      <c r="AA3289" s="54"/>
      <c r="AB3289" s="54"/>
      <c r="AC3289" s="54"/>
      <c r="AD3289" s="54"/>
      <c r="AE3289" s="54"/>
      <c r="AF3289" s="54"/>
      <c r="AG3289" s="54"/>
      <c r="AH3289" s="54"/>
      <c r="AI3289" s="54"/>
      <c r="AJ3289" s="54"/>
      <c r="AK3289" s="54"/>
    </row>
    <row r="3290" spans="7:37" s="1" customFormat="1" ht="13.9" customHeight="1" x14ac:dyDescent="0.2"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58"/>
      <c r="R3290" s="58"/>
      <c r="S3290" s="58"/>
      <c r="T3290" s="58"/>
      <c r="U3290" s="58"/>
      <c r="V3290" s="58"/>
      <c r="W3290" s="58"/>
      <c r="X3290" s="58"/>
      <c r="Y3290" s="58"/>
      <c r="Z3290" s="58"/>
      <c r="AA3290" s="54"/>
      <c r="AB3290" s="54"/>
      <c r="AC3290" s="54"/>
      <c r="AD3290" s="54"/>
      <c r="AE3290" s="54"/>
      <c r="AF3290" s="54"/>
      <c r="AG3290" s="54"/>
      <c r="AH3290" s="54"/>
      <c r="AI3290" s="54"/>
      <c r="AJ3290" s="54"/>
      <c r="AK3290" s="54"/>
    </row>
    <row r="3291" spans="7:37" s="1" customFormat="1" ht="13.9" customHeight="1" x14ac:dyDescent="0.2"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58"/>
      <c r="R3291" s="58"/>
      <c r="S3291" s="58"/>
      <c r="T3291" s="58"/>
      <c r="U3291" s="58"/>
      <c r="V3291" s="58"/>
      <c r="W3291" s="58"/>
      <c r="X3291" s="58"/>
      <c r="Y3291" s="58"/>
      <c r="Z3291" s="58"/>
      <c r="AA3291" s="54"/>
      <c r="AB3291" s="54"/>
      <c r="AC3291" s="54"/>
      <c r="AD3291" s="54"/>
      <c r="AE3291" s="54"/>
      <c r="AF3291" s="54"/>
      <c r="AG3291" s="54"/>
      <c r="AH3291" s="54"/>
      <c r="AI3291" s="54"/>
      <c r="AJ3291" s="54"/>
      <c r="AK3291" s="54"/>
    </row>
    <row r="3292" spans="7:37" s="1" customFormat="1" ht="13.9" customHeight="1" x14ac:dyDescent="0.2"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58"/>
      <c r="R3292" s="58"/>
      <c r="S3292" s="58"/>
      <c r="T3292" s="58"/>
      <c r="U3292" s="58"/>
      <c r="V3292" s="58"/>
      <c r="W3292" s="58"/>
      <c r="X3292" s="58"/>
      <c r="Y3292" s="58"/>
      <c r="Z3292" s="58"/>
      <c r="AA3292" s="54"/>
      <c r="AB3292" s="54"/>
      <c r="AC3292" s="54"/>
      <c r="AD3292" s="54"/>
      <c r="AE3292" s="54"/>
      <c r="AF3292" s="54"/>
      <c r="AG3292" s="54"/>
      <c r="AH3292" s="54"/>
      <c r="AI3292" s="54"/>
      <c r="AJ3292" s="54"/>
      <c r="AK3292" s="54"/>
    </row>
    <row r="3293" spans="7:37" s="1" customFormat="1" ht="13.9" customHeight="1" x14ac:dyDescent="0.2"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58"/>
      <c r="R3293" s="58"/>
      <c r="S3293" s="58"/>
      <c r="T3293" s="58"/>
      <c r="U3293" s="58"/>
      <c r="V3293" s="58"/>
      <c r="W3293" s="58"/>
      <c r="X3293" s="58"/>
      <c r="Y3293" s="58"/>
      <c r="Z3293" s="58"/>
      <c r="AA3293" s="54"/>
      <c r="AB3293" s="54"/>
      <c r="AC3293" s="54"/>
      <c r="AD3293" s="54"/>
      <c r="AE3293" s="54"/>
      <c r="AF3293" s="54"/>
      <c r="AG3293" s="54"/>
      <c r="AH3293" s="54"/>
      <c r="AI3293" s="54"/>
      <c r="AJ3293" s="54"/>
      <c r="AK3293" s="54"/>
    </row>
    <row r="3294" spans="7:37" s="1" customFormat="1" ht="13.9" customHeight="1" x14ac:dyDescent="0.2"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58"/>
      <c r="R3294" s="58"/>
      <c r="S3294" s="58"/>
      <c r="T3294" s="58"/>
      <c r="U3294" s="58"/>
      <c r="V3294" s="58"/>
      <c r="W3294" s="58"/>
      <c r="X3294" s="58"/>
      <c r="Y3294" s="58"/>
      <c r="Z3294" s="58"/>
      <c r="AA3294" s="54"/>
      <c r="AB3294" s="54"/>
      <c r="AC3294" s="54"/>
      <c r="AD3294" s="54"/>
      <c r="AE3294" s="54"/>
      <c r="AF3294" s="54"/>
      <c r="AG3294" s="54"/>
      <c r="AH3294" s="54"/>
      <c r="AI3294" s="54"/>
      <c r="AJ3294" s="54"/>
      <c r="AK3294" s="54"/>
    </row>
    <row r="3295" spans="7:37" s="1" customFormat="1" ht="13.9" customHeight="1" x14ac:dyDescent="0.2"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58"/>
      <c r="R3295" s="58"/>
      <c r="S3295" s="58"/>
      <c r="T3295" s="58"/>
      <c r="U3295" s="58"/>
      <c r="V3295" s="58"/>
      <c r="W3295" s="58"/>
      <c r="X3295" s="58"/>
      <c r="Y3295" s="58"/>
      <c r="Z3295" s="58"/>
      <c r="AA3295" s="54"/>
      <c r="AB3295" s="54"/>
      <c r="AC3295" s="54"/>
      <c r="AD3295" s="54"/>
      <c r="AE3295" s="54"/>
      <c r="AF3295" s="54"/>
      <c r="AG3295" s="54"/>
      <c r="AH3295" s="54"/>
      <c r="AI3295" s="54"/>
      <c r="AJ3295" s="54"/>
      <c r="AK3295" s="54"/>
    </row>
    <row r="3296" spans="7:37" s="1" customFormat="1" ht="13.9" customHeight="1" x14ac:dyDescent="0.2"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58"/>
      <c r="R3296" s="58"/>
      <c r="S3296" s="58"/>
      <c r="T3296" s="58"/>
      <c r="U3296" s="58"/>
      <c r="V3296" s="58"/>
      <c r="W3296" s="58"/>
      <c r="X3296" s="58"/>
      <c r="Y3296" s="58"/>
      <c r="Z3296" s="58"/>
      <c r="AA3296" s="54"/>
      <c r="AB3296" s="54"/>
      <c r="AC3296" s="54"/>
      <c r="AD3296" s="54"/>
      <c r="AE3296" s="54"/>
      <c r="AF3296" s="54"/>
      <c r="AG3296" s="54"/>
      <c r="AH3296" s="54"/>
      <c r="AI3296" s="54"/>
      <c r="AJ3296" s="54"/>
      <c r="AK3296" s="54"/>
    </row>
    <row r="3297" spans="7:37" s="1" customFormat="1" ht="13.9" customHeight="1" x14ac:dyDescent="0.2"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  <c r="Q3297" s="58"/>
      <c r="R3297" s="58"/>
      <c r="S3297" s="58"/>
      <c r="T3297" s="58"/>
      <c r="U3297" s="58"/>
      <c r="V3297" s="58"/>
      <c r="W3297" s="58"/>
      <c r="X3297" s="58"/>
      <c r="Y3297" s="58"/>
      <c r="Z3297" s="58"/>
      <c r="AA3297" s="54"/>
      <c r="AB3297" s="54"/>
      <c r="AC3297" s="54"/>
      <c r="AD3297" s="54"/>
      <c r="AE3297" s="54"/>
      <c r="AF3297" s="54"/>
      <c r="AG3297" s="54"/>
      <c r="AH3297" s="54"/>
      <c r="AI3297" s="54"/>
      <c r="AJ3297" s="54"/>
      <c r="AK3297" s="54"/>
    </row>
    <row r="3298" spans="7:37" s="1" customFormat="1" ht="13.9" customHeight="1" x14ac:dyDescent="0.2"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58"/>
      <c r="R3298" s="58"/>
      <c r="S3298" s="58"/>
      <c r="T3298" s="58"/>
      <c r="U3298" s="58"/>
      <c r="V3298" s="58"/>
      <c r="W3298" s="58"/>
      <c r="X3298" s="58"/>
      <c r="Y3298" s="58"/>
      <c r="Z3298" s="58"/>
      <c r="AA3298" s="54"/>
      <c r="AB3298" s="54"/>
      <c r="AC3298" s="54"/>
      <c r="AD3298" s="54"/>
      <c r="AE3298" s="54"/>
      <c r="AF3298" s="54"/>
      <c r="AG3298" s="54"/>
      <c r="AH3298" s="54"/>
      <c r="AI3298" s="54"/>
      <c r="AJ3298" s="54"/>
      <c r="AK3298" s="54"/>
    </row>
    <row r="3299" spans="7:37" s="1" customFormat="1" ht="13.9" customHeight="1" x14ac:dyDescent="0.2"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58"/>
      <c r="R3299" s="58"/>
      <c r="S3299" s="58"/>
      <c r="T3299" s="58"/>
      <c r="U3299" s="58"/>
      <c r="V3299" s="58"/>
      <c r="W3299" s="58"/>
      <c r="X3299" s="58"/>
      <c r="Y3299" s="58"/>
      <c r="Z3299" s="58"/>
      <c r="AA3299" s="54"/>
      <c r="AB3299" s="54"/>
      <c r="AC3299" s="54"/>
      <c r="AD3299" s="54"/>
      <c r="AE3299" s="54"/>
      <c r="AF3299" s="54"/>
      <c r="AG3299" s="54"/>
      <c r="AH3299" s="54"/>
      <c r="AI3299" s="54"/>
      <c r="AJ3299" s="54"/>
      <c r="AK3299" s="54"/>
    </row>
    <row r="3300" spans="7:37" s="1" customFormat="1" ht="13.9" customHeight="1" x14ac:dyDescent="0.2"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58"/>
      <c r="R3300" s="58"/>
      <c r="S3300" s="58"/>
      <c r="T3300" s="58"/>
      <c r="U3300" s="58"/>
      <c r="V3300" s="58"/>
      <c r="W3300" s="58"/>
      <c r="X3300" s="58"/>
      <c r="Y3300" s="58"/>
      <c r="Z3300" s="58"/>
      <c r="AA3300" s="54"/>
      <c r="AB3300" s="54"/>
      <c r="AC3300" s="54"/>
      <c r="AD3300" s="54"/>
      <c r="AE3300" s="54"/>
      <c r="AF3300" s="54"/>
      <c r="AG3300" s="54"/>
      <c r="AH3300" s="54"/>
      <c r="AI3300" s="54"/>
      <c r="AJ3300" s="54"/>
      <c r="AK3300" s="54"/>
    </row>
    <row r="3301" spans="7:37" s="1" customFormat="1" ht="13.9" customHeight="1" x14ac:dyDescent="0.2"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58"/>
      <c r="R3301" s="58"/>
      <c r="S3301" s="58"/>
      <c r="T3301" s="58"/>
      <c r="U3301" s="58"/>
      <c r="V3301" s="58"/>
      <c r="W3301" s="58"/>
      <c r="X3301" s="58"/>
      <c r="Y3301" s="58"/>
      <c r="Z3301" s="58"/>
      <c r="AA3301" s="54"/>
      <c r="AB3301" s="54"/>
      <c r="AC3301" s="54"/>
      <c r="AD3301" s="54"/>
      <c r="AE3301" s="54"/>
      <c r="AF3301" s="54"/>
      <c r="AG3301" s="54"/>
      <c r="AH3301" s="54"/>
      <c r="AI3301" s="54"/>
      <c r="AJ3301" s="54"/>
      <c r="AK3301" s="54"/>
    </row>
    <row r="3302" spans="7:37" s="1" customFormat="1" ht="13.9" customHeight="1" x14ac:dyDescent="0.2"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58"/>
      <c r="R3302" s="58"/>
      <c r="S3302" s="58"/>
      <c r="T3302" s="58"/>
      <c r="U3302" s="58"/>
      <c r="V3302" s="58"/>
      <c r="W3302" s="58"/>
      <c r="X3302" s="58"/>
      <c r="Y3302" s="58"/>
      <c r="Z3302" s="58"/>
      <c r="AA3302" s="54"/>
      <c r="AB3302" s="54"/>
      <c r="AC3302" s="54"/>
      <c r="AD3302" s="54"/>
      <c r="AE3302" s="54"/>
      <c r="AF3302" s="54"/>
      <c r="AG3302" s="54"/>
      <c r="AH3302" s="54"/>
      <c r="AI3302" s="54"/>
      <c r="AJ3302" s="54"/>
      <c r="AK3302" s="54"/>
    </row>
    <row r="3303" spans="7:37" s="1" customFormat="1" ht="13.9" customHeight="1" x14ac:dyDescent="0.2"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58"/>
      <c r="R3303" s="58"/>
      <c r="S3303" s="58"/>
      <c r="T3303" s="58"/>
      <c r="U3303" s="58"/>
      <c r="V3303" s="58"/>
      <c r="W3303" s="58"/>
      <c r="X3303" s="58"/>
      <c r="Y3303" s="58"/>
      <c r="Z3303" s="58"/>
      <c r="AA3303" s="54"/>
      <c r="AB3303" s="54"/>
      <c r="AC3303" s="54"/>
      <c r="AD3303" s="54"/>
      <c r="AE3303" s="54"/>
      <c r="AF3303" s="54"/>
      <c r="AG3303" s="54"/>
      <c r="AH3303" s="54"/>
      <c r="AI3303" s="54"/>
      <c r="AJ3303" s="54"/>
      <c r="AK3303" s="54"/>
    </row>
    <row r="3304" spans="7:37" s="1" customFormat="1" ht="13.9" customHeight="1" x14ac:dyDescent="0.2"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58"/>
      <c r="R3304" s="58"/>
      <c r="S3304" s="58"/>
      <c r="T3304" s="58"/>
      <c r="U3304" s="58"/>
      <c r="V3304" s="58"/>
      <c r="W3304" s="58"/>
      <c r="X3304" s="58"/>
      <c r="Y3304" s="58"/>
      <c r="Z3304" s="58"/>
      <c r="AA3304" s="54"/>
      <c r="AB3304" s="54"/>
      <c r="AC3304" s="54"/>
      <c r="AD3304" s="54"/>
      <c r="AE3304" s="54"/>
      <c r="AF3304" s="54"/>
      <c r="AG3304" s="54"/>
      <c r="AH3304" s="54"/>
      <c r="AI3304" s="54"/>
      <c r="AJ3304" s="54"/>
      <c r="AK3304" s="54"/>
    </row>
    <row r="3305" spans="7:37" s="1" customFormat="1" ht="13.9" customHeight="1" x14ac:dyDescent="0.2"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58"/>
      <c r="R3305" s="58"/>
      <c r="S3305" s="58"/>
      <c r="T3305" s="58"/>
      <c r="U3305" s="58"/>
      <c r="V3305" s="58"/>
      <c r="W3305" s="58"/>
      <c r="X3305" s="58"/>
      <c r="Y3305" s="58"/>
      <c r="Z3305" s="58"/>
      <c r="AA3305" s="54"/>
      <c r="AB3305" s="54"/>
      <c r="AC3305" s="54"/>
      <c r="AD3305" s="54"/>
      <c r="AE3305" s="54"/>
      <c r="AF3305" s="54"/>
      <c r="AG3305" s="54"/>
      <c r="AH3305" s="54"/>
      <c r="AI3305" s="54"/>
      <c r="AJ3305" s="54"/>
      <c r="AK3305" s="54"/>
    </row>
    <row r="3306" spans="7:37" s="1" customFormat="1" ht="13.9" customHeight="1" x14ac:dyDescent="0.2"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58"/>
      <c r="R3306" s="58"/>
      <c r="S3306" s="58"/>
      <c r="T3306" s="58"/>
      <c r="U3306" s="58"/>
      <c r="V3306" s="58"/>
      <c r="W3306" s="58"/>
      <c r="X3306" s="58"/>
      <c r="Y3306" s="58"/>
      <c r="Z3306" s="58"/>
      <c r="AA3306" s="54"/>
      <c r="AB3306" s="54"/>
      <c r="AC3306" s="54"/>
      <c r="AD3306" s="54"/>
      <c r="AE3306" s="54"/>
      <c r="AF3306" s="54"/>
      <c r="AG3306" s="54"/>
      <c r="AH3306" s="54"/>
      <c r="AI3306" s="54"/>
      <c r="AJ3306" s="54"/>
      <c r="AK3306" s="54"/>
    </row>
    <row r="3307" spans="7:37" s="1" customFormat="1" ht="13.9" customHeight="1" x14ac:dyDescent="0.2"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58"/>
      <c r="R3307" s="58"/>
      <c r="S3307" s="58"/>
      <c r="T3307" s="58"/>
      <c r="U3307" s="58"/>
      <c r="V3307" s="58"/>
      <c r="W3307" s="58"/>
      <c r="X3307" s="58"/>
      <c r="Y3307" s="58"/>
      <c r="Z3307" s="58"/>
      <c r="AA3307" s="54"/>
      <c r="AB3307" s="54"/>
      <c r="AC3307" s="54"/>
      <c r="AD3307" s="54"/>
      <c r="AE3307" s="54"/>
      <c r="AF3307" s="54"/>
      <c r="AG3307" s="54"/>
      <c r="AH3307" s="54"/>
      <c r="AI3307" s="54"/>
      <c r="AJ3307" s="54"/>
      <c r="AK3307" s="54"/>
    </row>
    <row r="3308" spans="7:37" s="1" customFormat="1" ht="13.9" customHeight="1" x14ac:dyDescent="0.2"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58"/>
      <c r="R3308" s="58"/>
      <c r="S3308" s="58"/>
      <c r="T3308" s="58"/>
      <c r="U3308" s="58"/>
      <c r="V3308" s="58"/>
      <c r="W3308" s="58"/>
      <c r="X3308" s="58"/>
      <c r="Y3308" s="58"/>
      <c r="Z3308" s="58"/>
      <c r="AA3308" s="54"/>
      <c r="AB3308" s="54"/>
      <c r="AC3308" s="54"/>
      <c r="AD3308" s="54"/>
      <c r="AE3308" s="54"/>
      <c r="AF3308" s="54"/>
      <c r="AG3308" s="54"/>
      <c r="AH3308" s="54"/>
      <c r="AI3308" s="54"/>
      <c r="AJ3308" s="54"/>
      <c r="AK3308" s="54"/>
    </row>
    <row r="3309" spans="7:37" s="1" customFormat="1" ht="13.9" customHeight="1" x14ac:dyDescent="0.2"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58"/>
      <c r="R3309" s="58"/>
      <c r="S3309" s="58"/>
      <c r="T3309" s="58"/>
      <c r="U3309" s="58"/>
      <c r="V3309" s="58"/>
      <c r="W3309" s="58"/>
      <c r="X3309" s="58"/>
      <c r="Y3309" s="58"/>
      <c r="Z3309" s="58"/>
      <c r="AA3309" s="54"/>
      <c r="AB3309" s="54"/>
      <c r="AC3309" s="54"/>
      <c r="AD3309" s="54"/>
      <c r="AE3309" s="54"/>
      <c r="AF3309" s="54"/>
      <c r="AG3309" s="54"/>
      <c r="AH3309" s="54"/>
      <c r="AI3309" s="54"/>
      <c r="AJ3309" s="54"/>
      <c r="AK3309" s="54"/>
    </row>
    <row r="3310" spans="7:37" s="1" customFormat="1" ht="13.9" customHeight="1" x14ac:dyDescent="0.2"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58"/>
      <c r="R3310" s="58"/>
      <c r="S3310" s="58"/>
      <c r="T3310" s="58"/>
      <c r="U3310" s="58"/>
      <c r="V3310" s="58"/>
      <c r="W3310" s="58"/>
      <c r="X3310" s="58"/>
      <c r="Y3310" s="58"/>
      <c r="Z3310" s="58"/>
      <c r="AA3310" s="54"/>
      <c r="AB3310" s="54"/>
      <c r="AC3310" s="54"/>
      <c r="AD3310" s="54"/>
      <c r="AE3310" s="54"/>
      <c r="AF3310" s="54"/>
      <c r="AG3310" s="54"/>
      <c r="AH3310" s="54"/>
      <c r="AI3310" s="54"/>
      <c r="AJ3310" s="54"/>
      <c r="AK3310" s="54"/>
    </row>
    <row r="3311" spans="7:37" s="1" customFormat="1" ht="13.9" customHeight="1" x14ac:dyDescent="0.2"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58"/>
      <c r="R3311" s="58"/>
      <c r="S3311" s="58"/>
      <c r="T3311" s="58"/>
      <c r="U3311" s="58"/>
      <c r="V3311" s="58"/>
      <c r="W3311" s="58"/>
      <c r="X3311" s="58"/>
      <c r="Y3311" s="58"/>
      <c r="Z3311" s="58"/>
      <c r="AA3311" s="54"/>
      <c r="AB3311" s="54"/>
      <c r="AC3311" s="54"/>
      <c r="AD3311" s="54"/>
      <c r="AE3311" s="54"/>
      <c r="AF3311" s="54"/>
      <c r="AG3311" s="54"/>
      <c r="AH3311" s="54"/>
      <c r="AI3311" s="54"/>
      <c r="AJ3311" s="54"/>
      <c r="AK3311" s="54"/>
    </row>
    <row r="3312" spans="7:37" s="1" customFormat="1" ht="13.9" customHeight="1" x14ac:dyDescent="0.2"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58"/>
      <c r="R3312" s="58"/>
      <c r="S3312" s="58"/>
      <c r="T3312" s="58"/>
      <c r="U3312" s="58"/>
      <c r="V3312" s="58"/>
      <c r="W3312" s="58"/>
      <c r="X3312" s="58"/>
      <c r="Y3312" s="58"/>
      <c r="Z3312" s="58"/>
      <c r="AA3312" s="54"/>
      <c r="AB3312" s="54"/>
      <c r="AC3312" s="54"/>
      <c r="AD3312" s="54"/>
      <c r="AE3312" s="54"/>
      <c r="AF3312" s="54"/>
      <c r="AG3312" s="54"/>
      <c r="AH3312" s="54"/>
      <c r="AI3312" s="54"/>
      <c r="AJ3312" s="54"/>
      <c r="AK3312" s="54"/>
    </row>
    <row r="3313" spans="7:37" s="1" customFormat="1" ht="13.9" customHeight="1" x14ac:dyDescent="0.2"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58"/>
      <c r="R3313" s="58"/>
      <c r="S3313" s="58"/>
      <c r="T3313" s="58"/>
      <c r="U3313" s="58"/>
      <c r="V3313" s="58"/>
      <c r="W3313" s="58"/>
      <c r="X3313" s="58"/>
      <c r="Y3313" s="58"/>
      <c r="Z3313" s="58"/>
      <c r="AA3313" s="54"/>
      <c r="AB3313" s="54"/>
      <c r="AC3313" s="54"/>
      <c r="AD3313" s="54"/>
      <c r="AE3313" s="54"/>
      <c r="AF3313" s="54"/>
      <c r="AG3313" s="54"/>
      <c r="AH3313" s="54"/>
      <c r="AI3313" s="54"/>
      <c r="AJ3313" s="54"/>
      <c r="AK3313" s="54"/>
    </row>
    <row r="3314" spans="7:37" s="1" customFormat="1" ht="13.9" customHeight="1" x14ac:dyDescent="0.2"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58"/>
      <c r="R3314" s="58"/>
      <c r="S3314" s="58"/>
      <c r="T3314" s="58"/>
      <c r="U3314" s="58"/>
      <c r="V3314" s="58"/>
      <c r="W3314" s="58"/>
      <c r="X3314" s="58"/>
      <c r="Y3314" s="58"/>
      <c r="Z3314" s="58"/>
      <c r="AA3314" s="54"/>
      <c r="AB3314" s="54"/>
      <c r="AC3314" s="54"/>
      <c r="AD3314" s="54"/>
      <c r="AE3314" s="54"/>
      <c r="AF3314" s="54"/>
      <c r="AG3314" s="54"/>
      <c r="AH3314" s="54"/>
      <c r="AI3314" s="54"/>
      <c r="AJ3314" s="54"/>
      <c r="AK3314" s="54"/>
    </row>
    <row r="3315" spans="7:37" s="1" customFormat="1" ht="13.9" customHeight="1" x14ac:dyDescent="0.2"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58"/>
      <c r="R3315" s="58"/>
      <c r="S3315" s="58"/>
      <c r="T3315" s="58"/>
      <c r="U3315" s="58"/>
      <c r="V3315" s="58"/>
      <c r="W3315" s="58"/>
      <c r="X3315" s="58"/>
      <c r="Y3315" s="58"/>
      <c r="Z3315" s="58"/>
      <c r="AA3315" s="54"/>
      <c r="AB3315" s="54"/>
      <c r="AC3315" s="54"/>
      <c r="AD3315" s="54"/>
      <c r="AE3315" s="54"/>
      <c r="AF3315" s="54"/>
      <c r="AG3315" s="54"/>
      <c r="AH3315" s="54"/>
      <c r="AI3315" s="54"/>
      <c r="AJ3315" s="54"/>
      <c r="AK3315" s="54"/>
    </row>
    <row r="3316" spans="7:37" s="1" customFormat="1" ht="13.9" customHeight="1" x14ac:dyDescent="0.2"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58"/>
      <c r="R3316" s="58"/>
      <c r="S3316" s="58"/>
      <c r="T3316" s="58"/>
      <c r="U3316" s="58"/>
      <c r="V3316" s="58"/>
      <c r="W3316" s="58"/>
      <c r="X3316" s="58"/>
      <c r="Y3316" s="58"/>
      <c r="Z3316" s="58"/>
      <c r="AA3316" s="54"/>
      <c r="AB3316" s="54"/>
      <c r="AC3316" s="54"/>
      <c r="AD3316" s="54"/>
      <c r="AE3316" s="54"/>
      <c r="AF3316" s="54"/>
      <c r="AG3316" s="54"/>
      <c r="AH3316" s="54"/>
      <c r="AI3316" s="54"/>
      <c r="AJ3316" s="54"/>
      <c r="AK3316" s="54"/>
    </row>
    <row r="3317" spans="7:37" s="1" customFormat="1" ht="13.9" customHeight="1" x14ac:dyDescent="0.2"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58"/>
      <c r="R3317" s="58"/>
      <c r="S3317" s="58"/>
      <c r="T3317" s="58"/>
      <c r="U3317" s="58"/>
      <c r="V3317" s="58"/>
      <c r="W3317" s="58"/>
      <c r="X3317" s="58"/>
      <c r="Y3317" s="58"/>
      <c r="Z3317" s="58"/>
      <c r="AA3317" s="54"/>
      <c r="AB3317" s="54"/>
      <c r="AC3317" s="54"/>
      <c r="AD3317" s="54"/>
      <c r="AE3317" s="54"/>
      <c r="AF3317" s="54"/>
      <c r="AG3317" s="54"/>
      <c r="AH3317" s="54"/>
      <c r="AI3317" s="54"/>
      <c r="AJ3317" s="54"/>
      <c r="AK3317" s="54"/>
    </row>
    <row r="3318" spans="7:37" s="1" customFormat="1" ht="13.9" customHeight="1" x14ac:dyDescent="0.2"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58"/>
      <c r="R3318" s="58"/>
      <c r="S3318" s="58"/>
      <c r="T3318" s="58"/>
      <c r="U3318" s="58"/>
      <c r="V3318" s="58"/>
      <c r="W3318" s="58"/>
      <c r="X3318" s="58"/>
      <c r="Y3318" s="58"/>
      <c r="Z3318" s="58"/>
      <c r="AA3318" s="54"/>
      <c r="AB3318" s="54"/>
      <c r="AC3318" s="54"/>
      <c r="AD3318" s="54"/>
      <c r="AE3318" s="54"/>
      <c r="AF3318" s="54"/>
      <c r="AG3318" s="54"/>
      <c r="AH3318" s="54"/>
      <c r="AI3318" s="54"/>
      <c r="AJ3318" s="54"/>
      <c r="AK3318" s="54"/>
    </row>
    <row r="3319" spans="7:37" s="1" customFormat="1" ht="13.9" customHeight="1" x14ac:dyDescent="0.2"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58"/>
      <c r="R3319" s="58"/>
      <c r="S3319" s="58"/>
      <c r="T3319" s="58"/>
      <c r="U3319" s="58"/>
      <c r="V3319" s="58"/>
      <c r="W3319" s="58"/>
      <c r="X3319" s="58"/>
      <c r="Y3319" s="58"/>
      <c r="Z3319" s="58"/>
      <c r="AA3319" s="54"/>
      <c r="AB3319" s="54"/>
      <c r="AC3319" s="54"/>
      <c r="AD3319" s="54"/>
      <c r="AE3319" s="54"/>
      <c r="AF3319" s="54"/>
      <c r="AG3319" s="54"/>
      <c r="AH3319" s="54"/>
      <c r="AI3319" s="54"/>
      <c r="AJ3319" s="54"/>
      <c r="AK3319" s="54"/>
    </row>
    <row r="3320" spans="7:37" s="1" customFormat="1" ht="13.9" customHeight="1" x14ac:dyDescent="0.2"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58"/>
      <c r="R3320" s="58"/>
      <c r="S3320" s="58"/>
      <c r="T3320" s="58"/>
      <c r="U3320" s="58"/>
      <c r="V3320" s="58"/>
      <c r="W3320" s="58"/>
      <c r="X3320" s="58"/>
      <c r="Y3320" s="58"/>
      <c r="Z3320" s="58"/>
      <c r="AA3320" s="54"/>
      <c r="AB3320" s="54"/>
      <c r="AC3320" s="54"/>
      <c r="AD3320" s="54"/>
      <c r="AE3320" s="54"/>
      <c r="AF3320" s="54"/>
      <c r="AG3320" s="54"/>
      <c r="AH3320" s="54"/>
      <c r="AI3320" s="54"/>
      <c r="AJ3320" s="54"/>
      <c r="AK3320" s="54"/>
    </row>
    <row r="3321" spans="7:37" s="1" customFormat="1" ht="13.9" customHeight="1" x14ac:dyDescent="0.2"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58"/>
      <c r="R3321" s="58"/>
      <c r="S3321" s="58"/>
      <c r="T3321" s="58"/>
      <c r="U3321" s="58"/>
      <c r="V3321" s="58"/>
      <c r="W3321" s="58"/>
      <c r="X3321" s="58"/>
      <c r="Y3321" s="58"/>
      <c r="Z3321" s="58"/>
      <c r="AA3321" s="54"/>
      <c r="AB3321" s="54"/>
      <c r="AC3321" s="54"/>
      <c r="AD3321" s="54"/>
      <c r="AE3321" s="54"/>
      <c r="AF3321" s="54"/>
      <c r="AG3321" s="54"/>
      <c r="AH3321" s="54"/>
      <c r="AI3321" s="54"/>
      <c r="AJ3321" s="54"/>
      <c r="AK3321" s="54"/>
    </row>
    <row r="3322" spans="7:37" s="1" customFormat="1" ht="13.9" customHeight="1" x14ac:dyDescent="0.2"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58"/>
      <c r="R3322" s="58"/>
      <c r="S3322" s="58"/>
      <c r="T3322" s="58"/>
      <c r="U3322" s="58"/>
      <c r="V3322" s="58"/>
      <c r="W3322" s="58"/>
      <c r="X3322" s="58"/>
      <c r="Y3322" s="58"/>
      <c r="Z3322" s="58"/>
      <c r="AA3322" s="54"/>
      <c r="AB3322" s="54"/>
      <c r="AC3322" s="54"/>
      <c r="AD3322" s="54"/>
      <c r="AE3322" s="54"/>
      <c r="AF3322" s="54"/>
      <c r="AG3322" s="54"/>
      <c r="AH3322" s="54"/>
      <c r="AI3322" s="54"/>
      <c r="AJ3322" s="54"/>
      <c r="AK3322" s="54"/>
    </row>
    <row r="3323" spans="7:37" s="1" customFormat="1" ht="13.9" customHeight="1" x14ac:dyDescent="0.2"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58"/>
      <c r="R3323" s="58"/>
      <c r="S3323" s="58"/>
      <c r="T3323" s="58"/>
      <c r="U3323" s="58"/>
      <c r="V3323" s="58"/>
      <c r="W3323" s="58"/>
      <c r="X3323" s="58"/>
      <c r="Y3323" s="58"/>
      <c r="Z3323" s="58"/>
      <c r="AA3323" s="54"/>
      <c r="AB3323" s="54"/>
      <c r="AC3323" s="54"/>
      <c r="AD3323" s="54"/>
      <c r="AE3323" s="54"/>
      <c r="AF3323" s="54"/>
      <c r="AG3323" s="54"/>
      <c r="AH3323" s="54"/>
      <c r="AI3323" s="54"/>
      <c r="AJ3323" s="54"/>
      <c r="AK3323" s="54"/>
    </row>
    <row r="3324" spans="7:37" s="1" customFormat="1" ht="13.9" customHeight="1" x14ac:dyDescent="0.2"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58"/>
      <c r="R3324" s="58"/>
      <c r="S3324" s="58"/>
      <c r="T3324" s="58"/>
      <c r="U3324" s="58"/>
      <c r="V3324" s="58"/>
      <c r="W3324" s="58"/>
      <c r="X3324" s="58"/>
      <c r="Y3324" s="58"/>
      <c r="Z3324" s="58"/>
      <c r="AA3324" s="54"/>
      <c r="AB3324" s="54"/>
      <c r="AC3324" s="54"/>
      <c r="AD3324" s="54"/>
      <c r="AE3324" s="54"/>
      <c r="AF3324" s="54"/>
      <c r="AG3324" s="54"/>
      <c r="AH3324" s="54"/>
      <c r="AI3324" s="54"/>
      <c r="AJ3324" s="54"/>
      <c r="AK3324" s="54"/>
    </row>
    <row r="3325" spans="7:37" s="1" customFormat="1" ht="13.9" customHeight="1" x14ac:dyDescent="0.2"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58"/>
      <c r="R3325" s="58"/>
      <c r="S3325" s="58"/>
      <c r="T3325" s="58"/>
      <c r="U3325" s="58"/>
      <c r="V3325" s="58"/>
      <c r="W3325" s="58"/>
      <c r="X3325" s="58"/>
      <c r="Y3325" s="58"/>
      <c r="Z3325" s="58"/>
      <c r="AA3325" s="54"/>
      <c r="AB3325" s="54"/>
      <c r="AC3325" s="54"/>
      <c r="AD3325" s="54"/>
      <c r="AE3325" s="54"/>
      <c r="AF3325" s="54"/>
      <c r="AG3325" s="54"/>
      <c r="AH3325" s="54"/>
      <c r="AI3325" s="54"/>
      <c r="AJ3325" s="54"/>
      <c r="AK3325" s="54"/>
    </row>
    <row r="3326" spans="7:37" s="1" customFormat="1" ht="13.9" customHeight="1" x14ac:dyDescent="0.2"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58"/>
      <c r="R3326" s="58"/>
      <c r="S3326" s="58"/>
      <c r="T3326" s="58"/>
      <c r="U3326" s="58"/>
      <c r="V3326" s="58"/>
      <c r="W3326" s="58"/>
      <c r="X3326" s="58"/>
      <c r="Y3326" s="58"/>
      <c r="Z3326" s="58"/>
      <c r="AA3326" s="54"/>
      <c r="AB3326" s="54"/>
      <c r="AC3326" s="54"/>
      <c r="AD3326" s="54"/>
      <c r="AE3326" s="54"/>
      <c r="AF3326" s="54"/>
      <c r="AG3326" s="54"/>
      <c r="AH3326" s="54"/>
      <c r="AI3326" s="54"/>
      <c r="AJ3326" s="54"/>
      <c r="AK3326" s="54"/>
    </row>
    <row r="3327" spans="7:37" s="1" customFormat="1" ht="13.9" customHeight="1" x14ac:dyDescent="0.2"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58"/>
      <c r="R3327" s="58"/>
      <c r="S3327" s="58"/>
      <c r="T3327" s="58"/>
      <c r="U3327" s="58"/>
      <c r="V3327" s="58"/>
      <c r="W3327" s="58"/>
      <c r="X3327" s="58"/>
      <c r="Y3327" s="58"/>
      <c r="Z3327" s="58"/>
      <c r="AA3327" s="54"/>
      <c r="AB3327" s="54"/>
      <c r="AC3327" s="54"/>
      <c r="AD3327" s="54"/>
      <c r="AE3327" s="54"/>
      <c r="AF3327" s="54"/>
      <c r="AG3327" s="54"/>
      <c r="AH3327" s="54"/>
      <c r="AI3327" s="54"/>
      <c r="AJ3327" s="54"/>
      <c r="AK3327" s="54"/>
    </row>
    <row r="3328" spans="7:37" s="1" customFormat="1" ht="13.9" customHeight="1" x14ac:dyDescent="0.2"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58"/>
      <c r="R3328" s="58"/>
      <c r="S3328" s="58"/>
      <c r="T3328" s="58"/>
      <c r="U3328" s="58"/>
      <c r="V3328" s="58"/>
      <c r="W3328" s="58"/>
      <c r="X3328" s="58"/>
      <c r="Y3328" s="58"/>
      <c r="Z3328" s="58"/>
      <c r="AA3328" s="54"/>
      <c r="AB3328" s="54"/>
      <c r="AC3328" s="54"/>
      <c r="AD3328" s="54"/>
      <c r="AE3328" s="54"/>
      <c r="AF3328" s="54"/>
      <c r="AG3328" s="54"/>
      <c r="AH3328" s="54"/>
      <c r="AI3328" s="54"/>
      <c r="AJ3328" s="54"/>
      <c r="AK3328" s="54"/>
    </row>
    <row r="3329" spans="7:37" s="1" customFormat="1" ht="13.9" customHeight="1" x14ac:dyDescent="0.2"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58"/>
      <c r="R3329" s="58"/>
      <c r="S3329" s="58"/>
      <c r="T3329" s="58"/>
      <c r="U3329" s="58"/>
      <c r="V3329" s="58"/>
      <c r="W3329" s="58"/>
      <c r="X3329" s="58"/>
      <c r="Y3329" s="58"/>
      <c r="Z3329" s="58"/>
      <c r="AA3329" s="54"/>
      <c r="AB3329" s="54"/>
      <c r="AC3329" s="54"/>
      <c r="AD3329" s="54"/>
      <c r="AE3329" s="54"/>
      <c r="AF3329" s="54"/>
      <c r="AG3329" s="54"/>
      <c r="AH3329" s="54"/>
      <c r="AI3329" s="54"/>
      <c r="AJ3329" s="54"/>
      <c r="AK3329" s="54"/>
    </row>
    <row r="3330" spans="7:37" s="1" customFormat="1" ht="13.9" customHeight="1" x14ac:dyDescent="0.2"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58"/>
      <c r="R3330" s="58"/>
      <c r="S3330" s="58"/>
      <c r="T3330" s="58"/>
      <c r="U3330" s="58"/>
      <c r="V3330" s="58"/>
      <c r="W3330" s="58"/>
      <c r="X3330" s="58"/>
      <c r="Y3330" s="58"/>
      <c r="Z3330" s="58"/>
      <c r="AA3330" s="54"/>
      <c r="AB3330" s="54"/>
      <c r="AC3330" s="54"/>
      <c r="AD3330" s="54"/>
      <c r="AE3330" s="54"/>
      <c r="AF3330" s="54"/>
      <c r="AG3330" s="54"/>
      <c r="AH3330" s="54"/>
      <c r="AI3330" s="54"/>
      <c r="AJ3330" s="54"/>
      <c r="AK3330" s="54"/>
    </row>
    <row r="3331" spans="7:37" s="1" customFormat="1" ht="13.9" customHeight="1" x14ac:dyDescent="0.2"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58"/>
      <c r="R3331" s="58"/>
      <c r="S3331" s="58"/>
      <c r="T3331" s="58"/>
      <c r="U3331" s="58"/>
      <c r="V3331" s="58"/>
      <c r="W3331" s="58"/>
      <c r="X3331" s="58"/>
      <c r="Y3331" s="58"/>
      <c r="Z3331" s="58"/>
      <c r="AA3331" s="54"/>
      <c r="AB3331" s="54"/>
      <c r="AC3331" s="54"/>
      <c r="AD3331" s="54"/>
      <c r="AE3331" s="54"/>
      <c r="AF3331" s="54"/>
      <c r="AG3331" s="54"/>
      <c r="AH3331" s="54"/>
      <c r="AI3331" s="54"/>
      <c r="AJ3331" s="54"/>
      <c r="AK3331" s="54"/>
    </row>
    <row r="3332" spans="7:37" s="1" customFormat="1" ht="13.9" customHeight="1" x14ac:dyDescent="0.2"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  <c r="Q3332" s="58"/>
      <c r="R3332" s="58"/>
      <c r="S3332" s="58"/>
      <c r="T3332" s="58"/>
      <c r="U3332" s="58"/>
      <c r="V3332" s="58"/>
      <c r="W3332" s="58"/>
      <c r="X3332" s="58"/>
      <c r="Y3332" s="58"/>
      <c r="Z3332" s="58"/>
      <c r="AA3332" s="54"/>
      <c r="AB3332" s="54"/>
      <c r="AC3332" s="54"/>
      <c r="AD3332" s="54"/>
      <c r="AE3332" s="54"/>
      <c r="AF3332" s="54"/>
      <c r="AG3332" s="54"/>
      <c r="AH3332" s="54"/>
      <c r="AI3332" s="54"/>
      <c r="AJ3332" s="54"/>
      <c r="AK3332" s="54"/>
    </row>
    <row r="3333" spans="7:37" s="1" customFormat="1" ht="13.9" customHeight="1" x14ac:dyDescent="0.2"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  <c r="Q3333" s="58"/>
      <c r="R3333" s="58"/>
      <c r="S3333" s="58"/>
      <c r="T3333" s="58"/>
      <c r="U3333" s="58"/>
      <c r="V3333" s="58"/>
      <c r="W3333" s="58"/>
      <c r="X3333" s="58"/>
      <c r="Y3333" s="58"/>
      <c r="Z3333" s="58"/>
      <c r="AA3333" s="54"/>
      <c r="AB3333" s="54"/>
      <c r="AC3333" s="54"/>
      <c r="AD3333" s="54"/>
      <c r="AE3333" s="54"/>
      <c r="AF3333" s="54"/>
      <c r="AG3333" s="54"/>
      <c r="AH3333" s="54"/>
      <c r="AI3333" s="54"/>
      <c r="AJ3333" s="54"/>
      <c r="AK3333" s="54"/>
    </row>
    <row r="3334" spans="7:37" s="1" customFormat="1" ht="13.9" customHeight="1" x14ac:dyDescent="0.2"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  <c r="Q3334" s="58"/>
      <c r="R3334" s="58"/>
      <c r="S3334" s="58"/>
      <c r="T3334" s="58"/>
      <c r="U3334" s="58"/>
      <c r="V3334" s="58"/>
      <c r="W3334" s="58"/>
      <c r="X3334" s="58"/>
      <c r="Y3334" s="58"/>
      <c r="Z3334" s="58"/>
      <c r="AA3334" s="54"/>
      <c r="AB3334" s="54"/>
      <c r="AC3334" s="54"/>
      <c r="AD3334" s="54"/>
      <c r="AE3334" s="54"/>
      <c r="AF3334" s="54"/>
      <c r="AG3334" s="54"/>
      <c r="AH3334" s="54"/>
      <c r="AI3334" s="54"/>
      <c r="AJ3334" s="54"/>
      <c r="AK3334" s="54"/>
    </row>
    <row r="3335" spans="7:37" s="1" customFormat="1" ht="13.9" customHeight="1" x14ac:dyDescent="0.2"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  <c r="Q3335" s="58"/>
      <c r="R3335" s="58"/>
      <c r="S3335" s="58"/>
      <c r="T3335" s="58"/>
      <c r="U3335" s="58"/>
      <c r="V3335" s="58"/>
      <c r="W3335" s="58"/>
      <c r="X3335" s="58"/>
      <c r="Y3335" s="58"/>
      <c r="Z3335" s="58"/>
      <c r="AA3335" s="54"/>
      <c r="AB3335" s="54"/>
      <c r="AC3335" s="54"/>
      <c r="AD3335" s="54"/>
      <c r="AE3335" s="54"/>
      <c r="AF3335" s="54"/>
      <c r="AG3335" s="54"/>
      <c r="AH3335" s="54"/>
      <c r="AI3335" s="54"/>
      <c r="AJ3335" s="54"/>
      <c r="AK3335" s="54"/>
    </row>
    <row r="3336" spans="7:37" s="1" customFormat="1" ht="13.9" customHeight="1" x14ac:dyDescent="0.2"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  <c r="Q3336" s="58"/>
      <c r="R3336" s="58"/>
      <c r="S3336" s="58"/>
      <c r="T3336" s="58"/>
      <c r="U3336" s="58"/>
      <c r="V3336" s="58"/>
      <c r="W3336" s="58"/>
      <c r="X3336" s="58"/>
      <c r="Y3336" s="58"/>
      <c r="Z3336" s="58"/>
      <c r="AA3336" s="54"/>
      <c r="AB3336" s="54"/>
      <c r="AC3336" s="54"/>
      <c r="AD3336" s="54"/>
      <c r="AE3336" s="54"/>
      <c r="AF3336" s="54"/>
      <c r="AG3336" s="54"/>
      <c r="AH3336" s="54"/>
      <c r="AI3336" s="54"/>
      <c r="AJ3336" s="54"/>
      <c r="AK3336" s="54"/>
    </row>
    <row r="3337" spans="7:37" s="1" customFormat="1" ht="13.9" customHeight="1" x14ac:dyDescent="0.2"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  <c r="Q3337" s="58"/>
      <c r="R3337" s="58"/>
      <c r="S3337" s="58"/>
      <c r="T3337" s="58"/>
      <c r="U3337" s="58"/>
      <c r="V3337" s="58"/>
      <c r="W3337" s="58"/>
      <c r="X3337" s="58"/>
      <c r="Y3337" s="58"/>
      <c r="Z3337" s="58"/>
      <c r="AA3337" s="54"/>
      <c r="AB3337" s="54"/>
      <c r="AC3337" s="54"/>
      <c r="AD3337" s="54"/>
      <c r="AE3337" s="54"/>
      <c r="AF3337" s="54"/>
      <c r="AG3337" s="54"/>
      <c r="AH3337" s="54"/>
      <c r="AI3337" s="54"/>
      <c r="AJ3337" s="54"/>
      <c r="AK3337" s="54"/>
    </row>
    <row r="3338" spans="7:37" s="1" customFormat="1" ht="13.9" customHeight="1" x14ac:dyDescent="0.2"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  <c r="Q3338" s="58"/>
      <c r="R3338" s="58"/>
      <c r="S3338" s="58"/>
      <c r="T3338" s="58"/>
      <c r="U3338" s="58"/>
      <c r="V3338" s="58"/>
      <c r="W3338" s="58"/>
      <c r="X3338" s="58"/>
      <c r="Y3338" s="58"/>
      <c r="Z3338" s="58"/>
      <c r="AA3338" s="54"/>
      <c r="AB3338" s="54"/>
      <c r="AC3338" s="54"/>
      <c r="AD3338" s="54"/>
      <c r="AE3338" s="54"/>
      <c r="AF3338" s="54"/>
      <c r="AG3338" s="54"/>
      <c r="AH3338" s="54"/>
      <c r="AI3338" s="54"/>
      <c r="AJ3338" s="54"/>
      <c r="AK3338" s="54"/>
    </row>
    <row r="3339" spans="7:37" s="1" customFormat="1" ht="13.9" customHeight="1" x14ac:dyDescent="0.2"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  <c r="Q3339" s="58"/>
      <c r="R3339" s="58"/>
      <c r="S3339" s="58"/>
      <c r="T3339" s="58"/>
      <c r="U3339" s="58"/>
      <c r="V3339" s="58"/>
      <c r="W3339" s="58"/>
      <c r="X3339" s="58"/>
      <c r="Y3339" s="58"/>
      <c r="Z3339" s="58"/>
      <c r="AA3339" s="54"/>
      <c r="AB3339" s="54"/>
      <c r="AC3339" s="54"/>
      <c r="AD3339" s="54"/>
      <c r="AE3339" s="54"/>
      <c r="AF3339" s="54"/>
      <c r="AG3339" s="54"/>
      <c r="AH3339" s="54"/>
      <c r="AI3339" s="54"/>
      <c r="AJ3339" s="54"/>
      <c r="AK3339" s="54"/>
    </row>
    <row r="3340" spans="7:37" s="1" customFormat="1" ht="13.9" customHeight="1" x14ac:dyDescent="0.2"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  <c r="Q3340" s="58"/>
      <c r="R3340" s="58"/>
      <c r="S3340" s="58"/>
      <c r="T3340" s="58"/>
      <c r="U3340" s="58"/>
      <c r="V3340" s="58"/>
      <c r="W3340" s="58"/>
      <c r="X3340" s="58"/>
      <c r="Y3340" s="58"/>
      <c r="Z3340" s="58"/>
      <c r="AA3340" s="54"/>
      <c r="AB3340" s="54"/>
      <c r="AC3340" s="54"/>
      <c r="AD3340" s="54"/>
      <c r="AE3340" s="54"/>
      <c r="AF3340" s="54"/>
      <c r="AG3340" s="54"/>
      <c r="AH3340" s="54"/>
      <c r="AI3340" s="54"/>
      <c r="AJ3340" s="54"/>
      <c r="AK3340" s="54"/>
    </row>
    <row r="3341" spans="7:37" s="1" customFormat="1" ht="13.9" customHeight="1" x14ac:dyDescent="0.2"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  <c r="Q3341" s="58"/>
      <c r="R3341" s="58"/>
      <c r="S3341" s="58"/>
      <c r="T3341" s="58"/>
      <c r="U3341" s="58"/>
      <c r="V3341" s="58"/>
      <c r="W3341" s="58"/>
      <c r="X3341" s="58"/>
      <c r="Y3341" s="58"/>
      <c r="Z3341" s="58"/>
      <c r="AA3341" s="54"/>
      <c r="AB3341" s="54"/>
      <c r="AC3341" s="54"/>
      <c r="AD3341" s="54"/>
      <c r="AE3341" s="54"/>
      <c r="AF3341" s="54"/>
      <c r="AG3341" s="54"/>
      <c r="AH3341" s="54"/>
      <c r="AI3341" s="54"/>
      <c r="AJ3341" s="54"/>
      <c r="AK3341" s="54"/>
    </row>
    <row r="3342" spans="7:37" s="1" customFormat="1" ht="13.9" customHeight="1" x14ac:dyDescent="0.2"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  <c r="Q3342" s="58"/>
      <c r="R3342" s="58"/>
      <c r="S3342" s="58"/>
      <c r="T3342" s="58"/>
      <c r="U3342" s="58"/>
      <c r="V3342" s="58"/>
      <c r="W3342" s="58"/>
      <c r="X3342" s="58"/>
      <c r="Y3342" s="58"/>
      <c r="Z3342" s="58"/>
      <c r="AA3342" s="54"/>
      <c r="AB3342" s="54"/>
      <c r="AC3342" s="54"/>
      <c r="AD3342" s="54"/>
      <c r="AE3342" s="54"/>
      <c r="AF3342" s="54"/>
      <c r="AG3342" s="54"/>
      <c r="AH3342" s="54"/>
      <c r="AI3342" s="54"/>
      <c r="AJ3342" s="54"/>
      <c r="AK3342" s="54"/>
    </row>
    <row r="3343" spans="7:37" s="1" customFormat="1" ht="13.9" customHeight="1" x14ac:dyDescent="0.2"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  <c r="Q3343" s="58"/>
      <c r="R3343" s="58"/>
      <c r="S3343" s="58"/>
      <c r="T3343" s="58"/>
      <c r="U3343" s="58"/>
      <c r="V3343" s="58"/>
      <c r="W3343" s="58"/>
      <c r="X3343" s="58"/>
      <c r="Y3343" s="58"/>
      <c r="Z3343" s="58"/>
      <c r="AA3343" s="54"/>
      <c r="AB3343" s="54"/>
      <c r="AC3343" s="54"/>
      <c r="AD3343" s="54"/>
      <c r="AE3343" s="54"/>
      <c r="AF3343" s="54"/>
      <c r="AG3343" s="54"/>
      <c r="AH3343" s="54"/>
      <c r="AI3343" s="54"/>
      <c r="AJ3343" s="54"/>
      <c r="AK3343" s="54"/>
    </row>
    <row r="3344" spans="7:37" s="1" customFormat="1" ht="13.9" customHeight="1" x14ac:dyDescent="0.2"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  <c r="Q3344" s="58"/>
      <c r="R3344" s="58"/>
      <c r="S3344" s="58"/>
      <c r="T3344" s="58"/>
      <c r="U3344" s="58"/>
      <c r="V3344" s="58"/>
      <c r="W3344" s="58"/>
      <c r="X3344" s="58"/>
      <c r="Y3344" s="58"/>
      <c r="Z3344" s="58"/>
      <c r="AA3344" s="54"/>
      <c r="AB3344" s="54"/>
      <c r="AC3344" s="54"/>
      <c r="AD3344" s="54"/>
      <c r="AE3344" s="54"/>
      <c r="AF3344" s="54"/>
      <c r="AG3344" s="54"/>
      <c r="AH3344" s="54"/>
      <c r="AI3344" s="54"/>
      <c r="AJ3344" s="54"/>
      <c r="AK3344" s="54"/>
    </row>
    <row r="3345" spans="7:37" s="1" customFormat="1" ht="13.9" customHeight="1" x14ac:dyDescent="0.2"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  <c r="Q3345" s="58"/>
      <c r="R3345" s="58"/>
      <c r="S3345" s="58"/>
      <c r="T3345" s="58"/>
      <c r="U3345" s="58"/>
      <c r="V3345" s="58"/>
      <c r="W3345" s="58"/>
      <c r="X3345" s="58"/>
      <c r="Y3345" s="58"/>
      <c r="Z3345" s="58"/>
      <c r="AA3345" s="54"/>
      <c r="AB3345" s="54"/>
      <c r="AC3345" s="54"/>
      <c r="AD3345" s="54"/>
      <c r="AE3345" s="54"/>
      <c r="AF3345" s="54"/>
      <c r="AG3345" s="54"/>
      <c r="AH3345" s="54"/>
      <c r="AI3345" s="54"/>
      <c r="AJ3345" s="54"/>
      <c r="AK3345" s="54"/>
    </row>
    <row r="3346" spans="7:37" s="1" customFormat="1" ht="13.9" customHeight="1" x14ac:dyDescent="0.2"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  <c r="Q3346" s="58"/>
      <c r="R3346" s="58"/>
      <c r="S3346" s="58"/>
      <c r="T3346" s="58"/>
      <c r="U3346" s="58"/>
      <c r="V3346" s="58"/>
      <c r="W3346" s="58"/>
      <c r="X3346" s="58"/>
      <c r="Y3346" s="58"/>
      <c r="Z3346" s="58"/>
      <c r="AA3346" s="54"/>
      <c r="AB3346" s="54"/>
      <c r="AC3346" s="54"/>
      <c r="AD3346" s="54"/>
      <c r="AE3346" s="54"/>
      <c r="AF3346" s="54"/>
      <c r="AG3346" s="54"/>
      <c r="AH3346" s="54"/>
      <c r="AI3346" s="54"/>
      <c r="AJ3346" s="54"/>
      <c r="AK3346" s="54"/>
    </row>
    <row r="3347" spans="7:37" s="1" customFormat="1" ht="13.9" customHeight="1" x14ac:dyDescent="0.2"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  <c r="Q3347" s="58"/>
      <c r="R3347" s="58"/>
      <c r="S3347" s="58"/>
      <c r="T3347" s="58"/>
      <c r="U3347" s="58"/>
      <c r="V3347" s="58"/>
      <c r="W3347" s="58"/>
      <c r="X3347" s="58"/>
      <c r="Y3347" s="58"/>
      <c r="Z3347" s="58"/>
      <c r="AA3347" s="54"/>
      <c r="AB3347" s="54"/>
      <c r="AC3347" s="54"/>
      <c r="AD3347" s="54"/>
      <c r="AE3347" s="54"/>
      <c r="AF3347" s="54"/>
      <c r="AG3347" s="54"/>
      <c r="AH3347" s="54"/>
      <c r="AI3347" s="54"/>
      <c r="AJ3347" s="54"/>
      <c r="AK3347" s="54"/>
    </row>
    <row r="3348" spans="7:37" s="1" customFormat="1" ht="13.9" customHeight="1" x14ac:dyDescent="0.2"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  <c r="Q3348" s="58"/>
      <c r="R3348" s="58"/>
      <c r="S3348" s="58"/>
      <c r="T3348" s="58"/>
      <c r="U3348" s="58"/>
      <c r="V3348" s="58"/>
      <c r="W3348" s="58"/>
      <c r="X3348" s="58"/>
      <c r="Y3348" s="58"/>
      <c r="Z3348" s="58"/>
      <c r="AA3348" s="54"/>
      <c r="AB3348" s="54"/>
      <c r="AC3348" s="54"/>
      <c r="AD3348" s="54"/>
      <c r="AE3348" s="54"/>
      <c r="AF3348" s="54"/>
      <c r="AG3348" s="54"/>
      <c r="AH3348" s="54"/>
      <c r="AI3348" s="54"/>
      <c r="AJ3348" s="54"/>
      <c r="AK3348" s="54"/>
    </row>
    <row r="3349" spans="7:37" s="1" customFormat="1" ht="13.9" customHeight="1" x14ac:dyDescent="0.2"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  <c r="Q3349" s="58"/>
      <c r="R3349" s="58"/>
      <c r="S3349" s="58"/>
      <c r="T3349" s="58"/>
      <c r="U3349" s="58"/>
      <c r="V3349" s="58"/>
      <c r="W3349" s="58"/>
      <c r="X3349" s="58"/>
      <c r="Y3349" s="58"/>
      <c r="Z3349" s="58"/>
      <c r="AA3349" s="54"/>
      <c r="AB3349" s="54"/>
      <c r="AC3349" s="54"/>
      <c r="AD3349" s="54"/>
      <c r="AE3349" s="54"/>
      <c r="AF3349" s="54"/>
      <c r="AG3349" s="54"/>
      <c r="AH3349" s="54"/>
      <c r="AI3349" s="54"/>
      <c r="AJ3349" s="54"/>
      <c r="AK3349" s="54"/>
    </row>
    <row r="3350" spans="7:37" s="1" customFormat="1" ht="13.9" customHeight="1" x14ac:dyDescent="0.2"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  <c r="Q3350" s="58"/>
      <c r="R3350" s="58"/>
      <c r="S3350" s="58"/>
      <c r="T3350" s="58"/>
      <c r="U3350" s="58"/>
      <c r="V3350" s="58"/>
      <c r="W3350" s="58"/>
      <c r="X3350" s="58"/>
      <c r="Y3350" s="58"/>
      <c r="Z3350" s="58"/>
      <c r="AA3350" s="54"/>
      <c r="AB3350" s="54"/>
      <c r="AC3350" s="54"/>
      <c r="AD3350" s="54"/>
      <c r="AE3350" s="54"/>
      <c r="AF3350" s="54"/>
      <c r="AG3350" s="54"/>
      <c r="AH3350" s="54"/>
      <c r="AI3350" s="54"/>
      <c r="AJ3350" s="54"/>
      <c r="AK3350" s="54"/>
    </row>
    <row r="3351" spans="7:37" s="1" customFormat="1" ht="13.9" customHeight="1" x14ac:dyDescent="0.2"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  <c r="Q3351" s="58"/>
      <c r="R3351" s="58"/>
      <c r="S3351" s="58"/>
      <c r="T3351" s="58"/>
      <c r="U3351" s="58"/>
      <c r="V3351" s="58"/>
      <c r="W3351" s="58"/>
      <c r="X3351" s="58"/>
      <c r="Y3351" s="58"/>
      <c r="Z3351" s="58"/>
      <c r="AA3351" s="54"/>
      <c r="AB3351" s="54"/>
      <c r="AC3351" s="54"/>
      <c r="AD3351" s="54"/>
      <c r="AE3351" s="54"/>
      <c r="AF3351" s="54"/>
      <c r="AG3351" s="54"/>
      <c r="AH3351" s="54"/>
      <c r="AI3351" s="54"/>
      <c r="AJ3351" s="54"/>
      <c r="AK3351" s="54"/>
    </row>
    <row r="3352" spans="7:37" s="1" customFormat="1" ht="13.9" customHeight="1" x14ac:dyDescent="0.2"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  <c r="Q3352" s="58"/>
      <c r="R3352" s="58"/>
      <c r="S3352" s="58"/>
      <c r="T3352" s="58"/>
      <c r="U3352" s="58"/>
      <c r="V3352" s="58"/>
      <c r="W3352" s="58"/>
      <c r="X3352" s="58"/>
      <c r="Y3352" s="58"/>
      <c r="Z3352" s="58"/>
      <c r="AA3352" s="54"/>
      <c r="AB3352" s="54"/>
      <c r="AC3352" s="54"/>
      <c r="AD3352" s="54"/>
      <c r="AE3352" s="54"/>
      <c r="AF3352" s="54"/>
      <c r="AG3352" s="54"/>
      <c r="AH3352" s="54"/>
      <c r="AI3352" s="54"/>
      <c r="AJ3352" s="54"/>
      <c r="AK3352" s="54"/>
    </row>
    <row r="3353" spans="7:37" s="1" customFormat="1" ht="13.9" customHeight="1" x14ac:dyDescent="0.2"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  <c r="Q3353" s="58"/>
      <c r="R3353" s="58"/>
      <c r="S3353" s="58"/>
      <c r="T3353" s="58"/>
      <c r="U3353" s="58"/>
      <c r="V3353" s="58"/>
      <c r="W3353" s="58"/>
      <c r="X3353" s="58"/>
      <c r="Y3353" s="58"/>
      <c r="Z3353" s="58"/>
      <c r="AA3353" s="54"/>
      <c r="AB3353" s="54"/>
      <c r="AC3353" s="54"/>
      <c r="AD3353" s="54"/>
      <c r="AE3353" s="54"/>
      <c r="AF3353" s="54"/>
      <c r="AG3353" s="54"/>
      <c r="AH3353" s="54"/>
      <c r="AI3353" s="54"/>
      <c r="AJ3353" s="54"/>
      <c r="AK3353" s="54"/>
    </row>
    <row r="3354" spans="7:37" s="1" customFormat="1" ht="13.9" customHeight="1" x14ac:dyDescent="0.2"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  <c r="Q3354" s="58"/>
      <c r="R3354" s="58"/>
      <c r="S3354" s="58"/>
      <c r="T3354" s="58"/>
      <c r="U3354" s="58"/>
      <c r="V3354" s="58"/>
      <c r="W3354" s="58"/>
      <c r="X3354" s="58"/>
      <c r="Y3354" s="58"/>
      <c r="Z3354" s="58"/>
      <c r="AA3354" s="54"/>
      <c r="AB3354" s="54"/>
      <c r="AC3354" s="54"/>
      <c r="AD3354" s="54"/>
      <c r="AE3354" s="54"/>
      <c r="AF3354" s="54"/>
      <c r="AG3354" s="54"/>
      <c r="AH3354" s="54"/>
      <c r="AI3354" s="54"/>
      <c r="AJ3354" s="54"/>
      <c r="AK3354" s="54"/>
    </row>
    <row r="3355" spans="7:37" s="1" customFormat="1" ht="13.9" customHeight="1" x14ac:dyDescent="0.2"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  <c r="Q3355" s="58"/>
      <c r="R3355" s="58"/>
      <c r="S3355" s="58"/>
      <c r="T3355" s="58"/>
      <c r="U3355" s="58"/>
      <c r="V3355" s="58"/>
      <c r="W3355" s="58"/>
      <c r="X3355" s="58"/>
      <c r="Y3355" s="58"/>
      <c r="Z3355" s="58"/>
      <c r="AA3355" s="54"/>
      <c r="AB3355" s="54"/>
      <c r="AC3355" s="54"/>
      <c r="AD3355" s="54"/>
      <c r="AE3355" s="54"/>
      <c r="AF3355" s="54"/>
      <c r="AG3355" s="54"/>
      <c r="AH3355" s="54"/>
      <c r="AI3355" s="54"/>
      <c r="AJ3355" s="54"/>
      <c r="AK3355" s="54"/>
    </row>
    <row r="3356" spans="7:37" s="1" customFormat="1" ht="13.9" customHeight="1" x14ac:dyDescent="0.2"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  <c r="Q3356" s="58"/>
      <c r="R3356" s="58"/>
      <c r="S3356" s="58"/>
      <c r="T3356" s="58"/>
      <c r="U3356" s="58"/>
      <c r="V3356" s="58"/>
      <c r="W3356" s="58"/>
      <c r="X3356" s="58"/>
      <c r="Y3356" s="58"/>
      <c r="Z3356" s="58"/>
      <c r="AA3356" s="54"/>
      <c r="AB3356" s="54"/>
      <c r="AC3356" s="54"/>
      <c r="AD3356" s="54"/>
      <c r="AE3356" s="54"/>
      <c r="AF3356" s="54"/>
      <c r="AG3356" s="54"/>
      <c r="AH3356" s="54"/>
      <c r="AI3356" s="54"/>
      <c r="AJ3356" s="54"/>
      <c r="AK3356" s="54"/>
    </row>
    <row r="3357" spans="7:37" s="1" customFormat="1" ht="13.9" customHeight="1" x14ac:dyDescent="0.2"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  <c r="Q3357" s="58"/>
      <c r="R3357" s="58"/>
      <c r="S3357" s="58"/>
      <c r="T3357" s="58"/>
      <c r="U3357" s="58"/>
      <c r="V3357" s="58"/>
      <c r="W3357" s="58"/>
      <c r="X3357" s="58"/>
      <c r="Y3357" s="58"/>
      <c r="Z3357" s="58"/>
      <c r="AA3357" s="54"/>
      <c r="AB3357" s="54"/>
      <c r="AC3357" s="54"/>
      <c r="AD3357" s="54"/>
      <c r="AE3357" s="54"/>
      <c r="AF3357" s="54"/>
      <c r="AG3357" s="54"/>
      <c r="AH3357" s="54"/>
      <c r="AI3357" s="54"/>
      <c r="AJ3357" s="54"/>
      <c r="AK3357" s="54"/>
    </row>
    <row r="3358" spans="7:37" s="1" customFormat="1" ht="13.9" customHeight="1" x14ac:dyDescent="0.2"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  <c r="Q3358" s="58"/>
      <c r="R3358" s="58"/>
      <c r="S3358" s="58"/>
      <c r="T3358" s="58"/>
      <c r="U3358" s="58"/>
      <c r="V3358" s="58"/>
      <c r="W3358" s="58"/>
      <c r="X3358" s="58"/>
      <c r="Y3358" s="58"/>
      <c r="Z3358" s="58"/>
      <c r="AA3358" s="54"/>
      <c r="AB3358" s="54"/>
      <c r="AC3358" s="54"/>
      <c r="AD3358" s="54"/>
      <c r="AE3358" s="54"/>
      <c r="AF3358" s="54"/>
      <c r="AG3358" s="54"/>
      <c r="AH3358" s="54"/>
      <c r="AI3358" s="54"/>
      <c r="AJ3358" s="54"/>
      <c r="AK3358" s="54"/>
    </row>
    <row r="3359" spans="7:37" s="1" customFormat="1" ht="13.9" customHeight="1" x14ac:dyDescent="0.2"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  <c r="Q3359" s="58"/>
      <c r="R3359" s="58"/>
      <c r="S3359" s="58"/>
      <c r="T3359" s="58"/>
      <c r="U3359" s="58"/>
      <c r="V3359" s="58"/>
      <c r="W3359" s="58"/>
      <c r="X3359" s="58"/>
      <c r="Y3359" s="58"/>
      <c r="Z3359" s="58"/>
      <c r="AA3359" s="54"/>
      <c r="AB3359" s="54"/>
      <c r="AC3359" s="54"/>
      <c r="AD3359" s="54"/>
      <c r="AE3359" s="54"/>
      <c r="AF3359" s="54"/>
      <c r="AG3359" s="54"/>
      <c r="AH3359" s="54"/>
      <c r="AI3359" s="54"/>
      <c r="AJ3359" s="54"/>
      <c r="AK3359" s="54"/>
    </row>
    <row r="3360" spans="7:37" s="1" customFormat="1" ht="13.9" customHeight="1" x14ac:dyDescent="0.2"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  <c r="Q3360" s="58"/>
      <c r="R3360" s="58"/>
      <c r="S3360" s="58"/>
      <c r="T3360" s="58"/>
      <c r="U3360" s="58"/>
      <c r="V3360" s="58"/>
      <c r="W3360" s="58"/>
      <c r="X3360" s="58"/>
      <c r="Y3360" s="58"/>
      <c r="Z3360" s="58"/>
      <c r="AA3360" s="54"/>
      <c r="AB3360" s="54"/>
      <c r="AC3360" s="54"/>
      <c r="AD3360" s="54"/>
      <c r="AE3360" s="54"/>
      <c r="AF3360" s="54"/>
      <c r="AG3360" s="54"/>
      <c r="AH3360" s="54"/>
      <c r="AI3360" s="54"/>
      <c r="AJ3360" s="54"/>
      <c r="AK3360" s="54"/>
    </row>
    <row r="3361" spans="7:37" s="1" customFormat="1" ht="13.9" customHeight="1" x14ac:dyDescent="0.2"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  <c r="Q3361" s="58"/>
      <c r="R3361" s="58"/>
      <c r="S3361" s="58"/>
      <c r="T3361" s="58"/>
      <c r="U3361" s="58"/>
      <c r="V3361" s="58"/>
      <c r="W3361" s="58"/>
      <c r="X3361" s="58"/>
      <c r="Y3361" s="58"/>
      <c r="Z3361" s="58"/>
      <c r="AA3361" s="54"/>
      <c r="AB3361" s="54"/>
      <c r="AC3361" s="54"/>
      <c r="AD3361" s="54"/>
      <c r="AE3361" s="54"/>
      <c r="AF3361" s="54"/>
      <c r="AG3361" s="54"/>
      <c r="AH3361" s="54"/>
      <c r="AI3361" s="54"/>
      <c r="AJ3361" s="54"/>
      <c r="AK3361" s="54"/>
    </row>
    <row r="3362" spans="7:37" s="1" customFormat="1" ht="13.9" customHeight="1" x14ac:dyDescent="0.2"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  <c r="Q3362" s="58"/>
      <c r="R3362" s="58"/>
      <c r="S3362" s="58"/>
      <c r="T3362" s="58"/>
      <c r="U3362" s="58"/>
      <c r="V3362" s="58"/>
      <c r="W3362" s="58"/>
      <c r="X3362" s="58"/>
      <c r="Y3362" s="58"/>
      <c r="Z3362" s="58"/>
      <c r="AA3362" s="54"/>
      <c r="AB3362" s="54"/>
      <c r="AC3362" s="54"/>
      <c r="AD3362" s="54"/>
      <c r="AE3362" s="54"/>
      <c r="AF3362" s="54"/>
      <c r="AG3362" s="54"/>
      <c r="AH3362" s="54"/>
      <c r="AI3362" s="54"/>
      <c r="AJ3362" s="54"/>
      <c r="AK3362" s="54"/>
    </row>
    <row r="3363" spans="7:37" s="1" customFormat="1" ht="13.9" customHeight="1" x14ac:dyDescent="0.2"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  <c r="Q3363" s="58"/>
      <c r="R3363" s="58"/>
      <c r="S3363" s="58"/>
      <c r="T3363" s="58"/>
      <c r="U3363" s="58"/>
      <c r="V3363" s="58"/>
      <c r="W3363" s="58"/>
      <c r="X3363" s="58"/>
      <c r="Y3363" s="58"/>
      <c r="Z3363" s="58"/>
      <c r="AA3363" s="54"/>
      <c r="AB3363" s="54"/>
      <c r="AC3363" s="54"/>
      <c r="AD3363" s="54"/>
      <c r="AE3363" s="54"/>
      <c r="AF3363" s="54"/>
      <c r="AG3363" s="54"/>
      <c r="AH3363" s="54"/>
      <c r="AI3363" s="54"/>
      <c r="AJ3363" s="54"/>
      <c r="AK3363" s="54"/>
    </row>
    <row r="3364" spans="7:37" s="1" customFormat="1" ht="13.9" customHeight="1" x14ac:dyDescent="0.2"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  <c r="Q3364" s="58"/>
      <c r="R3364" s="58"/>
      <c r="S3364" s="58"/>
      <c r="T3364" s="58"/>
      <c r="U3364" s="58"/>
      <c r="V3364" s="58"/>
      <c r="W3364" s="58"/>
      <c r="X3364" s="58"/>
      <c r="Y3364" s="58"/>
      <c r="Z3364" s="58"/>
      <c r="AA3364" s="54"/>
      <c r="AB3364" s="54"/>
      <c r="AC3364" s="54"/>
      <c r="AD3364" s="54"/>
      <c r="AE3364" s="54"/>
      <c r="AF3364" s="54"/>
      <c r="AG3364" s="54"/>
      <c r="AH3364" s="54"/>
      <c r="AI3364" s="54"/>
      <c r="AJ3364" s="54"/>
      <c r="AK3364" s="54"/>
    </row>
    <row r="3365" spans="7:37" s="1" customFormat="1" ht="13.9" customHeight="1" x14ac:dyDescent="0.2"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  <c r="Q3365" s="58"/>
      <c r="R3365" s="58"/>
      <c r="S3365" s="58"/>
      <c r="T3365" s="58"/>
      <c r="U3365" s="58"/>
      <c r="V3365" s="58"/>
      <c r="W3365" s="58"/>
      <c r="X3365" s="58"/>
      <c r="Y3365" s="58"/>
      <c r="Z3365" s="58"/>
      <c r="AA3365" s="54"/>
      <c r="AB3365" s="54"/>
      <c r="AC3365" s="54"/>
      <c r="AD3365" s="54"/>
      <c r="AE3365" s="54"/>
      <c r="AF3365" s="54"/>
      <c r="AG3365" s="54"/>
      <c r="AH3365" s="54"/>
      <c r="AI3365" s="54"/>
      <c r="AJ3365" s="54"/>
      <c r="AK3365" s="54"/>
    </row>
    <row r="3366" spans="7:37" s="1" customFormat="1" ht="13.9" customHeight="1" x14ac:dyDescent="0.2"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  <c r="Q3366" s="58"/>
      <c r="R3366" s="58"/>
      <c r="S3366" s="58"/>
      <c r="T3366" s="58"/>
      <c r="U3366" s="58"/>
      <c r="V3366" s="58"/>
      <c r="W3366" s="58"/>
      <c r="X3366" s="58"/>
      <c r="Y3366" s="58"/>
      <c r="Z3366" s="58"/>
      <c r="AA3366" s="54"/>
      <c r="AB3366" s="54"/>
      <c r="AC3366" s="54"/>
      <c r="AD3366" s="54"/>
      <c r="AE3366" s="54"/>
      <c r="AF3366" s="54"/>
      <c r="AG3366" s="54"/>
      <c r="AH3366" s="54"/>
      <c r="AI3366" s="54"/>
      <c r="AJ3366" s="54"/>
      <c r="AK3366" s="54"/>
    </row>
    <row r="3367" spans="7:37" s="1" customFormat="1" ht="13.9" customHeight="1" x14ac:dyDescent="0.2"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  <c r="Q3367" s="58"/>
      <c r="R3367" s="58"/>
      <c r="S3367" s="58"/>
      <c r="T3367" s="58"/>
      <c r="U3367" s="58"/>
      <c r="V3367" s="58"/>
      <c r="W3367" s="58"/>
      <c r="X3367" s="58"/>
      <c r="Y3367" s="58"/>
      <c r="Z3367" s="58"/>
      <c r="AA3367" s="54"/>
      <c r="AB3367" s="54"/>
      <c r="AC3367" s="54"/>
      <c r="AD3367" s="54"/>
      <c r="AE3367" s="54"/>
      <c r="AF3367" s="54"/>
      <c r="AG3367" s="54"/>
      <c r="AH3367" s="54"/>
      <c r="AI3367" s="54"/>
      <c r="AJ3367" s="54"/>
      <c r="AK3367" s="54"/>
    </row>
    <row r="3368" spans="7:37" s="1" customFormat="1" ht="13.9" customHeight="1" x14ac:dyDescent="0.2"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  <c r="Q3368" s="58"/>
      <c r="R3368" s="58"/>
      <c r="S3368" s="58"/>
      <c r="T3368" s="58"/>
      <c r="U3368" s="58"/>
      <c r="V3368" s="58"/>
      <c r="W3368" s="58"/>
      <c r="X3368" s="58"/>
      <c r="Y3368" s="58"/>
      <c r="Z3368" s="58"/>
      <c r="AA3368" s="54"/>
      <c r="AB3368" s="54"/>
      <c r="AC3368" s="54"/>
      <c r="AD3368" s="54"/>
      <c r="AE3368" s="54"/>
      <c r="AF3368" s="54"/>
      <c r="AG3368" s="54"/>
      <c r="AH3368" s="54"/>
      <c r="AI3368" s="54"/>
      <c r="AJ3368" s="54"/>
      <c r="AK3368" s="54"/>
    </row>
    <row r="3369" spans="7:37" s="1" customFormat="1" ht="13.9" customHeight="1" x14ac:dyDescent="0.2"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  <c r="Q3369" s="58"/>
      <c r="R3369" s="58"/>
      <c r="S3369" s="58"/>
      <c r="T3369" s="58"/>
      <c r="U3369" s="58"/>
      <c r="V3369" s="58"/>
      <c r="W3369" s="58"/>
      <c r="X3369" s="58"/>
      <c r="Y3369" s="58"/>
      <c r="Z3369" s="58"/>
      <c r="AA3369" s="54"/>
      <c r="AB3369" s="54"/>
      <c r="AC3369" s="54"/>
      <c r="AD3369" s="54"/>
      <c r="AE3369" s="54"/>
      <c r="AF3369" s="54"/>
      <c r="AG3369" s="54"/>
      <c r="AH3369" s="54"/>
      <c r="AI3369" s="54"/>
      <c r="AJ3369" s="54"/>
      <c r="AK3369" s="54"/>
    </row>
    <row r="3370" spans="7:37" s="1" customFormat="1" ht="13.9" customHeight="1" x14ac:dyDescent="0.2"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  <c r="Q3370" s="58"/>
      <c r="R3370" s="58"/>
      <c r="S3370" s="58"/>
      <c r="T3370" s="58"/>
      <c r="U3370" s="58"/>
      <c r="V3370" s="58"/>
      <c r="W3370" s="58"/>
      <c r="X3370" s="58"/>
      <c r="Y3370" s="58"/>
      <c r="Z3370" s="58"/>
      <c r="AA3370" s="54"/>
      <c r="AB3370" s="54"/>
      <c r="AC3370" s="54"/>
      <c r="AD3370" s="54"/>
      <c r="AE3370" s="54"/>
      <c r="AF3370" s="54"/>
      <c r="AG3370" s="54"/>
      <c r="AH3370" s="54"/>
      <c r="AI3370" s="54"/>
      <c r="AJ3370" s="54"/>
      <c r="AK3370" s="54"/>
    </row>
    <row r="3371" spans="7:37" s="1" customFormat="1" ht="13.9" customHeight="1" x14ac:dyDescent="0.2"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  <c r="Q3371" s="58"/>
      <c r="R3371" s="58"/>
      <c r="S3371" s="58"/>
      <c r="T3371" s="58"/>
      <c r="U3371" s="58"/>
      <c r="V3371" s="58"/>
      <c r="W3371" s="58"/>
      <c r="X3371" s="58"/>
      <c r="Y3371" s="58"/>
      <c r="Z3371" s="58"/>
      <c r="AA3371" s="54"/>
      <c r="AB3371" s="54"/>
      <c r="AC3371" s="54"/>
      <c r="AD3371" s="54"/>
      <c r="AE3371" s="54"/>
      <c r="AF3371" s="54"/>
      <c r="AG3371" s="54"/>
      <c r="AH3371" s="54"/>
      <c r="AI3371" s="54"/>
      <c r="AJ3371" s="54"/>
      <c r="AK3371" s="54"/>
    </row>
    <row r="3372" spans="7:37" s="1" customFormat="1" ht="13.9" customHeight="1" x14ac:dyDescent="0.2"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  <c r="Q3372" s="58"/>
      <c r="R3372" s="58"/>
      <c r="S3372" s="58"/>
      <c r="T3372" s="58"/>
      <c r="U3372" s="58"/>
      <c r="V3372" s="58"/>
      <c r="W3372" s="58"/>
      <c r="X3372" s="58"/>
      <c r="Y3372" s="58"/>
      <c r="Z3372" s="58"/>
      <c r="AA3372" s="54"/>
      <c r="AB3372" s="54"/>
      <c r="AC3372" s="54"/>
      <c r="AD3372" s="54"/>
      <c r="AE3372" s="54"/>
      <c r="AF3372" s="54"/>
      <c r="AG3372" s="54"/>
      <c r="AH3372" s="54"/>
      <c r="AI3372" s="54"/>
      <c r="AJ3372" s="54"/>
      <c r="AK3372" s="54"/>
    </row>
    <row r="3373" spans="7:37" s="1" customFormat="1" ht="13.9" customHeight="1" x14ac:dyDescent="0.2"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  <c r="Q3373" s="58"/>
      <c r="R3373" s="58"/>
      <c r="S3373" s="58"/>
      <c r="T3373" s="58"/>
      <c r="U3373" s="58"/>
      <c r="V3373" s="58"/>
      <c r="W3373" s="58"/>
      <c r="X3373" s="58"/>
      <c r="Y3373" s="58"/>
      <c r="Z3373" s="58"/>
      <c r="AA3373" s="54"/>
      <c r="AB3373" s="54"/>
      <c r="AC3373" s="54"/>
      <c r="AD3373" s="54"/>
      <c r="AE3373" s="54"/>
      <c r="AF3373" s="54"/>
      <c r="AG3373" s="54"/>
      <c r="AH3373" s="54"/>
      <c r="AI3373" s="54"/>
      <c r="AJ3373" s="54"/>
      <c r="AK3373" s="54"/>
    </row>
    <row r="3374" spans="7:37" s="1" customFormat="1" ht="13.9" customHeight="1" x14ac:dyDescent="0.2"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  <c r="Q3374" s="58"/>
      <c r="R3374" s="58"/>
      <c r="S3374" s="58"/>
      <c r="T3374" s="58"/>
      <c r="U3374" s="58"/>
      <c r="V3374" s="58"/>
      <c r="W3374" s="58"/>
      <c r="X3374" s="58"/>
      <c r="Y3374" s="58"/>
      <c r="Z3374" s="58"/>
      <c r="AA3374" s="54"/>
      <c r="AB3374" s="54"/>
      <c r="AC3374" s="54"/>
      <c r="AD3374" s="54"/>
      <c r="AE3374" s="54"/>
      <c r="AF3374" s="54"/>
      <c r="AG3374" s="54"/>
      <c r="AH3374" s="54"/>
      <c r="AI3374" s="54"/>
      <c r="AJ3374" s="54"/>
      <c r="AK3374" s="54"/>
    </row>
    <row r="3375" spans="7:37" s="1" customFormat="1" ht="13.9" customHeight="1" x14ac:dyDescent="0.2"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  <c r="Q3375" s="58"/>
      <c r="R3375" s="58"/>
      <c r="S3375" s="58"/>
      <c r="T3375" s="58"/>
      <c r="U3375" s="58"/>
      <c r="V3375" s="58"/>
      <c r="W3375" s="58"/>
      <c r="X3375" s="58"/>
      <c r="Y3375" s="58"/>
      <c r="Z3375" s="58"/>
      <c r="AA3375" s="54"/>
      <c r="AB3375" s="54"/>
      <c r="AC3375" s="54"/>
      <c r="AD3375" s="54"/>
      <c r="AE3375" s="54"/>
      <c r="AF3375" s="54"/>
      <c r="AG3375" s="54"/>
      <c r="AH3375" s="54"/>
      <c r="AI3375" s="54"/>
      <c r="AJ3375" s="54"/>
      <c r="AK3375" s="54"/>
    </row>
    <row r="3376" spans="7:37" s="1" customFormat="1" ht="13.9" customHeight="1" x14ac:dyDescent="0.2"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  <c r="Q3376" s="58"/>
      <c r="R3376" s="58"/>
      <c r="S3376" s="58"/>
      <c r="T3376" s="58"/>
      <c r="U3376" s="58"/>
      <c r="V3376" s="58"/>
      <c r="W3376" s="58"/>
      <c r="X3376" s="58"/>
      <c r="Y3376" s="58"/>
      <c r="Z3376" s="58"/>
      <c r="AA3376" s="54"/>
      <c r="AB3376" s="54"/>
      <c r="AC3376" s="54"/>
      <c r="AD3376" s="54"/>
      <c r="AE3376" s="54"/>
      <c r="AF3376" s="54"/>
      <c r="AG3376" s="54"/>
      <c r="AH3376" s="54"/>
      <c r="AI3376" s="54"/>
      <c r="AJ3376" s="54"/>
      <c r="AK3376" s="54"/>
    </row>
    <row r="3377" spans="7:37" s="1" customFormat="1" ht="13.9" customHeight="1" x14ac:dyDescent="0.2"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  <c r="Q3377" s="58"/>
      <c r="R3377" s="58"/>
      <c r="S3377" s="58"/>
      <c r="T3377" s="58"/>
      <c r="U3377" s="58"/>
      <c r="V3377" s="58"/>
      <c r="W3377" s="58"/>
      <c r="X3377" s="58"/>
      <c r="Y3377" s="58"/>
      <c r="Z3377" s="58"/>
      <c r="AA3377" s="54"/>
      <c r="AB3377" s="54"/>
      <c r="AC3377" s="54"/>
      <c r="AD3377" s="54"/>
      <c r="AE3377" s="54"/>
      <c r="AF3377" s="54"/>
      <c r="AG3377" s="54"/>
      <c r="AH3377" s="54"/>
      <c r="AI3377" s="54"/>
      <c r="AJ3377" s="54"/>
      <c r="AK3377" s="54"/>
    </row>
    <row r="3378" spans="7:37" s="1" customFormat="1" ht="13.9" customHeight="1" x14ac:dyDescent="0.2"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  <c r="Q3378" s="58"/>
      <c r="R3378" s="58"/>
      <c r="S3378" s="58"/>
      <c r="T3378" s="58"/>
      <c r="U3378" s="58"/>
      <c r="V3378" s="58"/>
      <c r="W3378" s="58"/>
      <c r="X3378" s="58"/>
      <c r="Y3378" s="58"/>
      <c r="Z3378" s="58"/>
      <c r="AA3378" s="54"/>
      <c r="AB3378" s="54"/>
      <c r="AC3378" s="54"/>
      <c r="AD3378" s="54"/>
      <c r="AE3378" s="54"/>
      <c r="AF3378" s="54"/>
      <c r="AG3378" s="54"/>
      <c r="AH3378" s="54"/>
      <c r="AI3378" s="54"/>
      <c r="AJ3378" s="54"/>
      <c r="AK3378" s="54"/>
    </row>
    <row r="3379" spans="7:37" s="1" customFormat="1" ht="13.9" customHeight="1" x14ac:dyDescent="0.2"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  <c r="Q3379" s="58"/>
      <c r="R3379" s="58"/>
      <c r="S3379" s="58"/>
      <c r="T3379" s="58"/>
      <c r="U3379" s="58"/>
      <c r="V3379" s="58"/>
      <c r="W3379" s="58"/>
      <c r="X3379" s="58"/>
      <c r="Y3379" s="58"/>
      <c r="Z3379" s="58"/>
      <c r="AA3379" s="54"/>
      <c r="AB3379" s="54"/>
      <c r="AC3379" s="54"/>
      <c r="AD3379" s="54"/>
      <c r="AE3379" s="54"/>
      <c r="AF3379" s="54"/>
      <c r="AG3379" s="54"/>
      <c r="AH3379" s="54"/>
      <c r="AI3379" s="54"/>
      <c r="AJ3379" s="54"/>
      <c r="AK3379" s="54"/>
    </row>
    <row r="3380" spans="7:37" s="1" customFormat="1" ht="13.9" customHeight="1" x14ac:dyDescent="0.2"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  <c r="Q3380" s="58"/>
      <c r="R3380" s="58"/>
      <c r="S3380" s="58"/>
      <c r="T3380" s="58"/>
      <c r="U3380" s="58"/>
      <c r="V3380" s="58"/>
      <c r="W3380" s="58"/>
      <c r="X3380" s="58"/>
      <c r="Y3380" s="58"/>
      <c r="Z3380" s="58"/>
      <c r="AA3380" s="54"/>
      <c r="AB3380" s="54"/>
      <c r="AC3380" s="54"/>
      <c r="AD3380" s="54"/>
      <c r="AE3380" s="54"/>
      <c r="AF3380" s="54"/>
      <c r="AG3380" s="54"/>
      <c r="AH3380" s="54"/>
      <c r="AI3380" s="54"/>
      <c r="AJ3380" s="54"/>
      <c r="AK3380" s="54"/>
    </row>
    <row r="3381" spans="7:37" s="1" customFormat="1" ht="13.9" customHeight="1" x14ac:dyDescent="0.2"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  <c r="Q3381" s="58"/>
      <c r="R3381" s="58"/>
      <c r="S3381" s="58"/>
      <c r="T3381" s="58"/>
      <c r="U3381" s="58"/>
      <c r="V3381" s="58"/>
      <c r="W3381" s="58"/>
      <c r="X3381" s="58"/>
      <c r="Y3381" s="58"/>
      <c r="Z3381" s="58"/>
      <c r="AA3381" s="54"/>
      <c r="AB3381" s="54"/>
      <c r="AC3381" s="54"/>
      <c r="AD3381" s="54"/>
      <c r="AE3381" s="54"/>
      <c r="AF3381" s="54"/>
      <c r="AG3381" s="54"/>
      <c r="AH3381" s="54"/>
      <c r="AI3381" s="54"/>
      <c r="AJ3381" s="54"/>
      <c r="AK3381" s="54"/>
    </row>
    <row r="3382" spans="7:37" s="1" customFormat="1" ht="13.9" customHeight="1" x14ac:dyDescent="0.2"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  <c r="Q3382" s="58"/>
      <c r="R3382" s="58"/>
      <c r="S3382" s="58"/>
      <c r="T3382" s="58"/>
      <c r="U3382" s="58"/>
      <c r="V3382" s="58"/>
      <c r="W3382" s="58"/>
      <c r="X3382" s="58"/>
      <c r="Y3382" s="58"/>
      <c r="Z3382" s="58"/>
      <c r="AA3382" s="54"/>
      <c r="AB3382" s="54"/>
      <c r="AC3382" s="54"/>
      <c r="AD3382" s="54"/>
      <c r="AE3382" s="54"/>
      <c r="AF3382" s="54"/>
      <c r="AG3382" s="54"/>
      <c r="AH3382" s="54"/>
      <c r="AI3382" s="54"/>
      <c r="AJ3382" s="54"/>
      <c r="AK3382" s="54"/>
    </row>
    <row r="3383" spans="7:37" s="1" customFormat="1" ht="13.9" customHeight="1" x14ac:dyDescent="0.2"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  <c r="Q3383" s="58"/>
      <c r="R3383" s="58"/>
      <c r="S3383" s="58"/>
      <c r="T3383" s="58"/>
      <c r="U3383" s="58"/>
      <c r="V3383" s="58"/>
      <c r="W3383" s="58"/>
      <c r="X3383" s="58"/>
      <c r="Y3383" s="58"/>
      <c r="Z3383" s="58"/>
      <c r="AA3383" s="54"/>
      <c r="AB3383" s="54"/>
      <c r="AC3383" s="54"/>
      <c r="AD3383" s="54"/>
      <c r="AE3383" s="54"/>
      <c r="AF3383" s="54"/>
      <c r="AG3383" s="54"/>
      <c r="AH3383" s="54"/>
      <c r="AI3383" s="54"/>
      <c r="AJ3383" s="54"/>
      <c r="AK3383" s="54"/>
    </row>
    <row r="3384" spans="7:37" s="1" customFormat="1" ht="13.9" customHeight="1" x14ac:dyDescent="0.2"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  <c r="Q3384" s="58"/>
      <c r="R3384" s="58"/>
      <c r="S3384" s="58"/>
      <c r="T3384" s="58"/>
      <c r="U3384" s="58"/>
      <c r="V3384" s="58"/>
      <c r="W3384" s="58"/>
      <c r="X3384" s="58"/>
      <c r="Y3384" s="58"/>
      <c r="Z3384" s="58"/>
      <c r="AA3384" s="54"/>
      <c r="AB3384" s="54"/>
      <c r="AC3384" s="54"/>
      <c r="AD3384" s="54"/>
      <c r="AE3384" s="54"/>
      <c r="AF3384" s="54"/>
      <c r="AG3384" s="54"/>
      <c r="AH3384" s="54"/>
      <c r="AI3384" s="54"/>
      <c r="AJ3384" s="54"/>
      <c r="AK3384" s="54"/>
    </row>
    <row r="3385" spans="7:37" s="1" customFormat="1" ht="13.9" customHeight="1" x14ac:dyDescent="0.2"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  <c r="Q3385" s="58"/>
      <c r="R3385" s="58"/>
      <c r="S3385" s="58"/>
      <c r="T3385" s="58"/>
      <c r="U3385" s="58"/>
      <c r="V3385" s="58"/>
      <c r="W3385" s="58"/>
      <c r="X3385" s="58"/>
      <c r="Y3385" s="58"/>
      <c r="Z3385" s="58"/>
      <c r="AA3385" s="54"/>
      <c r="AB3385" s="54"/>
      <c r="AC3385" s="54"/>
      <c r="AD3385" s="54"/>
      <c r="AE3385" s="54"/>
      <c r="AF3385" s="54"/>
      <c r="AG3385" s="54"/>
      <c r="AH3385" s="54"/>
      <c r="AI3385" s="54"/>
      <c r="AJ3385" s="54"/>
      <c r="AK3385" s="54"/>
    </row>
    <row r="3386" spans="7:37" s="1" customFormat="1" ht="13.9" customHeight="1" x14ac:dyDescent="0.2"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  <c r="Q3386" s="58"/>
      <c r="R3386" s="58"/>
      <c r="S3386" s="58"/>
      <c r="T3386" s="58"/>
      <c r="U3386" s="58"/>
      <c r="V3386" s="58"/>
      <c r="W3386" s="58"/>
      <c r="X3386" s="58"/>
      <c r="Y3386" s="58"/>
      <c r="Z3386" s="58"/>
      <c r="AA3386" s="54"/>
      <c r="AB3386" s="54"/>
      <c r="AC3386" s="54"/>
      <c r="AD3386" s="54"/>
      <c r="AE3386" s="54"/>
      <c r="AF3386" s="54"/>
      <c r="AG3386" s="54"/>
      <c r="AH3386" s="54"/>
      <c r="AI3386" s="54"/>
      <c r="AJ3386" s="54"/>
      <c r="AK3386" s="54"/>
    </row>
    <row r="3387" spans="7:37" s="1" customFormat="1" ht="13.9" customHeight="1" x14ac:dyDescent="0.2"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  <c r="Q3387" s="58"/>
      <c r="R3387" s="58"/>
      <c r="S3387" s="58"/>
      <c r="T3387" s="58"/>
      <c r="U3387" s="58"/>
      <c r="V3387" s="58"/>
      <c r="W3387" s="58"/>
      <c r="X3387" s="58"/>
      <c r="Y3387" s="58"/>
      <c r="Z3387" s="58"/>
      <c r="AA3387" s="54"/>
      <c r="AB3387" s="54"/>
      <c r="AC3387" s="54"/>
      <c r="AD3387" s="54"/>
      <c r="AE3387" s="54"/>
      <c r="AF3387" s="54"/>
      <c r="AG3387" s="54"/>
      <c r="AH3387" s="54"/>
      <c r="AI3387" s="54"/>
      <c r="AJ3387" s="54"/>
      <c r="AK3387" s="54"/>
    </row>
    <row r="3388" spans="7:37" s="1" customFormat="1" ht="13.9" customHeight="1" x14ac:dyDescent="0.2"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  <c r="Q3388" s="58"/>
      <c r="R3388" s="58"/>
      <c r="S3388" s="58"/>
      <c r="T3388" s="58"/>
      <c r="U3388" s="58"/>
      <c r="V3388" s="58"/>
      <c r="W3388" s="58"/>
      <c r="X3388" s="58"/>
      <c r="Y3388" s="58"/>
      <c r="Z3388" s="58"/>
      <c r="AA3388" s="54"/>
      <c r="AB3388" s="54"/>
      <c r="AC3388" s="54"/>
      <c r="AD3388" s="54"/>
      <c r="AE3388" s="54"/>
      <c r="AF3388" s="54"/>
      <c r="AG3388" s="54"/>
      <c r="AH3388" s="54"/>
      <c r="AI3388" s="54"/>
      <c r="AJ3388" s="54"/>
      <c r="AK3388" s="54"/>
    </row>
    <row r="3389" spans="7:37" s="1" customFormat="1" ht="13.9" customHeight="1" x14ac:dyDescent="0.2"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  <c r="Q3389" s="58"/>
      <c r="R3389" s="58"/>
      <c r="S3389" s="58"/>
      <c r="T3389" s="58"/>
      <c r="U3389" s="58"/>
      <c r="V3389" s="58"/>
      <c r="W3389" s="58"/>
      <c r="X3389" s="58"/>
      <c r="Y3389" s="58"/>
      <c r="Z3389" s="58"/>
      <c r="AA3389" s="54"/>
      <c r="AB3389" s="54"/>
      <c r="AC3389" s="54"/>
      <c r="AD3389" s="54"/>
      <c r="AE3389" s="54"/>
      <c r="AF3389" s="54"/>
      <c r="AG3389" s="54"/>
      <c r="AH3389" s="54"/>
      <c r="AI3389" s="54"/>
      <c r="AJ3389" s="54"/>
      <c r="AK3389" s="54"/>
    </row>
    <row r="3390" spans="7:37" s="1" customFormat="1" ht="13.9" customHeight="1" x14ac:dyDescent="0.2"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  <c r="Q3390" s="58"/>
      <c r="R3390" s="58"/>
      <c r="S3390" s="58"/>
      <c r="T3390" s="58"/>
      <c r="U3390" s="58"/>
      <c r="V3390" s="58"/>
      <c r="W3390" s="58"/>
      <c r="X3390" s="58"/>
      <c r="Y3390" s="58"/>
      <c r="Z3390" s="58"/>
      <c r="AA3390" s="54"/>
      <c r="AB3390" s="54"/>
      <c r="AC3390" s="54"/>
      <c r="AD3390" s="54"/>
      <c r="AE3390" s="54"/>
      <c r="AF3390" s="54"/>
      <c r="AG3390" s="54"/>
      <c r="AH3390" s="54"/>
      <c r="AI3390" s="54"/>
      <c r="AJ3390" s="54"/>
      <c r="AK3390" s="54"/>
    </row>
    <row r="3391" spans="7:37" s="1" customFormat="1" ht="13.9" customHeight="1" x14ac:dyDescent="0.2"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  <c r="Q3391" s="58"/>
      <c r="R3391" s="58"/>
      <c r="S3391" s="58"/>
      <c r="T3391" s="58"/>
      <c r="U3391" s="58"/>
      <c r="V3391" s="58"/>
      <c r="W3391" s="58"/>
      <c r="X3391" s="58"/>
      <c r="Y3391" s="58"/>
      <c r="Z3391" s="58"/>
      <c r="AA3391" s="54"/>
      <c r="AB3391" s="54"/>
      <c r="AC3391" s="54"/>
      <c r="AD3391" s="54"/>
      <c r="AE3391" s="54"/>
      <c r="AF3391" s="54"/>
      <c r="AG3391" s="54"/>
      <c r="AH3391" s="54"/>
      <c r="AI3391" s="54"/>
      <c r="AJ3391" s="54"/>
      <c r="AK3391" s="54"/>
    </row>
    <row r="3392" spans="7:37" s="1" customFormat="1" ht="13.9" customHeight="1" x14ac:dyDescent="0.2"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  <c r="Q3392" s="58"/>
      <c r="R3392" s="58"/>
      <c r="S3392" s="58"/>
      <c r="T3392" s="58"/>
      <c r="U3392" s="58"/>
      <c r="V3392" s="58"/>
      <c r="W3392" s="58"/>
      <c r="X3392" s="58"/>
      <c r="Y3392" s="58"/>
      <c r="Z3392" s="58"/>
      <c r="AA3392" s="54"/>
      <c r="AB3392" s="54"/>
      <c r="AC3392" s="54"/>
      <c r="AD3392" s="54"/>
      <c r="AE3392" s="54"/>
      <c r="AF3392" s="54"/>
      <c r="AG3392" s="54"/>
      <c r="AH3392" s="54"/>
      <c r="AI3392" s="54"/>
      <c r="AJ3392" s="54"/>
      <c r="AK3392" s="54"/>
    </row>
    <row r="3393" spans="7:37" s="1" customFormat="1" ht="13.9" customHeight="1" x14ac:dyDescent="0.2"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  <c r="Q3393" s="58"/>
      <c r="R3393" s="58"/>
      <c r="S3393" s="58"/>
      <c r="T3393" s="58"/>
      <c r="U3393" s="58"/>
      <c r="V3393" s="58"/>
      <c r="W3393" s="58"/>
      <c r="X3393" s="58"/>
      <c r="Y3393" s="58"/>
      <c r="Z3393" s="58"/>
      <c r="AA3393" s="54"/>
      <c r="AB3393" s="54"/>
      <c r="AC3393" s="54"/>
      <c r="AD3393" s="54"/>
      <c r="AE3393" s="54"/>
      <c r="AF3393" s="54"/>
      <c r="AG3393" s="54"/>
      <c r="AH3393" s="54"/>
      <c r="AI3393" s="54"/>
      <c r="AJ3393" s="54"/>
      <c r="AK3393" s="54"/>
    </row>
    <row r="3394" spans="7:37" s="1" customFormat="1" ht="13.9" customHeight="1" x14ac:dyDescent="0.2"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  <c r="Q3394" s="58"/>
      <c r="R3394" s="58"/>
      <c r="S3394" s="58"/>
      <c r="T3394" s="58"/>
      <c r="U3394" s="58"/>
      <c r="V3394" s="58"/>
      <c r="W3394" s="58"/>
      <c r="X3394" s="58"/>
      <c r="Y3394" s="58"/>
      <c r="Z3394" s="58"/>
      <c r="AA3394" s="54"/>
      <c r="AB3394" s="54"/>
      <c r="AC3394" s="54"/>
      <c r="AD3394" s="54"/>
      <c r="AE3394" s="54"/>
      <c r="AF3394" s="54"/>
      <c r="AG3394" s="54"/>
      <c r="AH3394" s="54"/>
      <c r="AI3394" s="54"/>
      <c r="AJ3394" s="54"/>
      <c r="AK3394" s="54"/>
    </row>
    <row r="3395" spans="7:37" s="1" customFormat="1" ht="13.9" customHeight="1" x14ac:dyDescent="0.2"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  <c r="Q3395" s="58"/>
      <c r="R3395" s="58"/>
      <c r="S3395" s="58"/>
      <c r="T3395" s="58"/>
      <c r="U3395" s="58"/>
      <c r="V3395" s="58"/>
      <c r="W3395" s="58"/>
      <c r="X3395" s="58"/>
      <c r="Y3395" s="58"/>
      <c r="Z3395" s="58"/>
      <c r="AA3395" s="54"/>
      <c r="AB3395" s="54"/>
      <c r="AC3395" s="54"/>
      <c r="AD3395" s="54"/>
      <c r="AE3395" s="54"/>
      <c r="AF3395" s="54"/>
      <c r="AG3395" s="54"/>
      <c r="AH3395" s="54"/>
      <c r="AI3395" s="54"/>
      <c r="AJ3395" s="54"/>
      <c r="AK3395" s="54"/>
    </row>
    <row r="3396" spans="7:37" s="1" customFormat="1" ht="13.9" customHeight="1" x14ac:dyDescent="0.2"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  <c r="Q3396" s="58"/>
      <c r="R3396" s="58"/>
      <c r="S3396" s="58"/>
      <c r="T3396" s="58"/>
      <c r="U3396" s="58"/>
      <c r="V3396" s="58"/>
      <c r="W3396" s="58"/>
      <c r="X3396" s="58"/>
      <c r="Y3396" s="58"/>
      <c r="Z3396" s="58"/>
      <c r="AA3396" s="54"/>
      <c r="AB3396" s="54"/>
      <c r="AC3396" s="54"/>
      <c r="AD3396" s="54"/>
      <c r="AE3396" s="54"/>
      <c r="AF3396" s="54"/>
      <c r="AG3396" s="54"/>
      <c r="AH3396" s="54"/>
      <c r="AI3396" s="54"/>
      <c r="AJ3396" s="54"/>
      <c r="AK3396" s="54"/>
    </row>
    <row r="3397" spans="7:37" s="1" customFormat="1" ht="13.9" customHeight="1" x14ac:dyDescent="0.2"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  <c r="Q3397" s="58"/>
      <c r="R3397" s="58"/>
      <c r="S3397" s="58"/>
      <c r="T3397" s="58"/>
      <c r="U3397" s="58"/>
      <c r="V3397" s="58"/>
      <c r="W3397" s="58"/>
      <c r="X3397" s="58"/>
      <c r="Y3397" s="58"/>
      <c r="Z3397" s="58"/>
      <c r="AA3397" s="54"/>
      <c r="AB3397" s="54"/>
      <c r="AC3397" s="54"/>
      <c r="AD3397" s="54"/>
      <c r="AE3397" s="54"/>
      <c r="AF3397" s="54"/>
      <c r="AG3397" s="54"/>
      <c r="AH3397" s="54"/>
      <c r="AI3397" s="54"/>
      <c r="AJ3397" s="54"/>
      <c r="AK3397" s="54"/>
    </row>
    <row r="3398" spans="7:37" s="1" customFormat="1" ht="13.9" customHeight="1" x14ac:dyDescent="0.2"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  <c r="Q3398" s="58"/>
      <c r="R3398" s="58"/>
      <c r="S3398" s="58"/>
      <c r="T3398" s="58"/>
      <c r="U3398" s="58"/>
      <c r="V3398" s="58"/>
      <c r="W3398" s="58"/>
      <c r="X3398" s="58"/>
      <c r="Y3398" s="58"/>
      <c r="Z3398" s="58"/>
      <c r="AA3398" s="54"/>
      <c r="AB3398" s="54"/>
      <c r="AC3398" s="54"/>
      <c r="AD3398" s="54"/>
      <c r="AE3398" s="54"/>
      <c r="AF3398" s="54"/>
      <c r="AG3398" s="54"/>
      <c r="AH3398" s="54"/>
      <c r="AI3398" s="54"/>
      <c r="AJ3398" s="54"/>
      <c r="AK3398" s="54"/>
    </row>
    <row r="3399" spans="7:37" s="1" customFormat="1" ht="13.9" customHeight="1" x14ac:dyDescent="0.2"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  <c r="Q3399" s="58"/>
      <c r="R3399" s="58"/>
      <c r="S3399" s="58"/>
      <c r="T3399" s="58"/>
      <c r="U3399" s="58"/>
      <c r="V3399" s="58"/>
      <c r="W3399" s="58"/>
      <c r="X3399" s="58"/>
      <c r="Y3399" s="58"/>
      <c r="Z3399" s="58"/>
      <c r="AA3399" s="54"/>
      <c r="AB3399" s="54"/>
      <c r="AC3399" s="54"/>
      <c r="AD3399" s="54"/>
      <c r="AE3399" s="54"/>
      <c r="AF3399" s="54"/>
      <c r="AG3399" s="54"/>
      <c r="AH3399" s="54"/>
      <c r="AI3399" s="54"/>
      <c r="AJ3399" s="54"/>
      <c r="AK3399" s="54"/>
    </row>
    <row r="3400" spans="7:37" s="1" customFormat="1" ht="13.9" customHeight="1" x14ac:dyDescent="0.2"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  <c r="Q3400" s="58"/>
      <c r="R3400" s="58"/>
      <c r="S3400" s="58"/>
      <c r="T3400" s="58"/>
      <c r="U3400" s="58"/>
      <c r="V3400" s="58"/>
      <c r="W3400" s="58"/>
      <c r="X3400" s="58"/>
      <c r="Y3400" s="58"/>
      <c r="Z3400" s="58"/>
      <c r="AA3400" s="54"/>
      <c r="AB3400" s="54"/>
      <c r="AC3400" s="54"/>
      <c r="AD3400" s="54"/>
      <c r="AE3400" s="54"/>
      <c r="AF3400" s="54"/>
      <c r="AG3400" s="54"/>
      <c r="AH3400" s="54"/>
      <c r="AI3400" s="54"/>
      <c r="AJ3400" s="54"/>
      <c r="AK3400" s="54"/>
    </row>
    <row r="3401" spans="7:37" s="1" customFormat="1" ht="13.9" customHeight="1" x14ac:dyDescent="0.2"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  <c r="Q3401" s="58"/>
      <c r="R3401" s="58"/>
      <c r="S3401" s="58"/>
      <c r="T3401" s="58"/>
      <c r="U3401" s="58"/>
      <c r="V3401" s="58"/>
      <c r="W3401" s="58"/>
      <c r="X3401" s="58"/>
      <c r="Y3401" s="58"/>
      <c r="Z3401" s="58"/>
      <c r="AA3401" s="54"/>
      <c r="AB3401" s="54"/>
      <c r="AC3401" s="54"/>
      <c r="AD3401" s="54"/>
      <c r="AE3401" s="54"/>
      <c r="AF3401" s="54"/>
      <c r="AG3401" s="54"/>
      <c r="AH3401" s="54"/>
      <c r="AI3401" s="54"/>
      <c r="AJ3401" s="54"/>
      <c r="AK3401" s="54"/>
    </row>
    <row r="3402" spans="7:37" s="1" customFormat="1" ht="13.9" customHeight="1" x14ac:dyDescent="0.2"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  <c r="Q3402" s="58"/>
      <c r="R3402" s="58"/>
      <c r="S3402" s="58"/>
      <c r="T3402" s="58"/>
      <c r="U3402" s="58"/>
      <c r="V3402" s="58"/>
      <c r="W3402" s="58"/>
      <c r="X3402" s="58"/>
      <c r="Y3402" s="58"/>
      <c r="Z3402" s="58"/>
      <c r="AA3402" s="54"/>
      <c r="AB3402" s="54"/>
      <c r="AC3402" s="54"/>
      <c r="AD3402" s="54"/>
      <c r="AE3402" s="54"/>
      <c r="AF3402" s="54"/>
      <c r="AG3402" s="54"/>
      <c r="AH3402" s="54"/>
      <c r="AI3402" s="54"/>
      <c r="AJ3402" s="54"/>
      <c r="AK3402" s="54"/>
    </row>
    <row r="3403" spans="7:37" s="1" customFormat="1" ht="13.9" customHeight="1" x14ac:dyDescent="0.2"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  <c r="Q3403" s="58"/>
      <c r="R3403" s="58"/>
      <c r="S3403" s="58"/>
      <c r="T3403" s="58"/>
      <c r="U3403" s="58"/>
      <c r="V3403" s="58"/>
      <c r="W3403" s="58"/>
      <c r="X3403" s="58"/>
      <c r="Y3403" s="58"/>
      <c r="Z3403" s="58"/>
      <c r="AA3403" s="54"/>
      <c r="AB3403" s="54"/>
      <c r="AC3403" s="54"/>
      <c r="AD3403" s="54"/>
      <c r="AE3403" s="54"/>
      <c r="AF3403" s="54"/>
      <c r="AG3403" s="54"/>
      <c r="AH3403" s="54"/>
      <c r="AI3403" s="54"/>
      <c r="AJ3403" s="54"/>
      <c r="AK3403" s="54"/>
    </row>
    <row r="3404" spans="7:37" s="1" customFormat="1" ht="13.9" customHeight="1" x14ac:dyDescent="0.2"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  <c r="Q3404" s="58"/>
      <c r="R3404" s="58"/>
      <c r="S3404" s="58"/>
      <c r="T3404" s="58"/>
      <c r="U3404" s="58"/>
      <c r="V3404" s="58"/>
      <c r="W3404" s="58"/>
      <c r="X3404" s="58"/>
      <c r="Y3404" s="58"/>
      <c r="Z3404" s="58"/>
      <c r="AA3404" s="54"/>
      <c r="AB3404" s="54"/>
      <c r="AC3404" s="54"/>
      <c r="AD3404" s="54"/>
      <c r="AE3404" s="54"/>
      <c r="AF3404" s="54"/>
      <c r="AG3404" s="54"/>
      <c r="AH3404" s="54"/>
      <c r="AI3404" s="54"/>
      <c r="AJ3404" s="54"/>
      <c r="AK3404" s="54"/>
    </row>
    <row r="3405" spans="7:37" s="1" customFormat="1" ht="13.9" customHeight="1" x14ac:dyDescent="0.2"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  <c r="Q3405" s="58"/>
      <c r="R3405" s="58"/>
      <c r="S3405" s="58"/>
      <c r="T3405" s="58"/>
      <c r="U3405" s="58"/>
      <c r="V3405" s="58"/>
      <c r="W3405" s="58"/>
      <c r="X3405" s="58"/>
      <c r="Y3405" s="58"/>
      <c r="Z3405" s="58"/>
      <c r="AA3405" s="54"/>
      <c r="AB3405" s="54"/>
      <c r="AC3405" s="54"/>
      <c r="AD3405" s="54"/>
      <c r="AE3405" s="54"/>
      <c r="AF3405" s="54"/>
      <c r="AG3405" s="54"/>
      <c r="AH3405" s="54"/>
      <c r="AI3405" s="54"/>
      <c r="AJ3405" s="54"/>
      <c r="AK3405" s="54"/>
    </row>
    <row r="3406" spans="7:37" s="1" customFormat="1" ht="13.9" customHeight="1" x14ac:dyDescent="0.2"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  <c r="Q3406" s="58"/>
      <c r="R3406" s="58"/>
      <c r="S3406" s="58"/>
      <c r="T3406" s="58"/>
      <c r="U3406" s="58"/>
      <c r="V3406" s="58"/>
      <c r="W3406" s="58"/>
      <c r="X3406" s="58"/>
      <c r="Y3406" s="58"/>
      <c r="Z3406" s="58"/>
      <c r="AA3406" s="54"/>
      <c r="AB3406" s="54"/>
      <c r="AC3406" s="54"/>
      <c r="AD3406" s="54"/>
      <c r="AE3406" s="54"/>
      <c r="AF3406" s="54"/>
      <c r="AG3406" s="54"/>
      <c r="AH3406" s="54"/>
      <c r="AI3406" s="54"/>
      <c r="AJ3406" s="54"/>
      <c r="AK3406" s="54"/>
    </row>
    <row r="3407" spans="7:37" s="1" customFormat="1" ht="13.9" customHeight="1" x14ac:dyDescent="0.2"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  <c r="Q3407" s="58"/>
      <c r="R3407" s="58"/>
      <c r="S3407" s="58"/>
      <c r="T3407" s="58"/>
      <c r="U3407" s="58"/>
      <c r="V3407" s="58"/>
      <c r="W3407" s="58"/>
      <c r="X3407" s="58"/>
      <c r="Y3407" s="58"/>
      <c r="Z3407" s="58"/>
      <c r="AA3407" s="54"/>
      <c r="AB3407" s="54"/>
      <c r="AC3407" s="54"/>
      <c r="AD3407" s="54"/>
      <c r="AE3407" s="54"/>
      <c r="AF3407" s="54"/>
      <c r="AG3407" s="54"/>
      <c r="AH3407" s="54"/>
      <c r="AI3407" s="54"/>
      <c r="AJ3407" s="54"/>
      <c r="AK3407" s="54"/>
    </row>
    <row r="3408" spans="7:37" s="1" customFormat="1" ht="13.9" customHeight="1" x14ac:dyDescent="0.2"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  <c r="Q3408" s="58"/>
      <c r="R3408" s="58"/>
      <c r="S3408" s="58"/>
      <c r="T3408" s="58"/>
      <c r="U3408" s="58"/>
      <c r="V3408" s="58"/>
      <c r="W3408" s="58"/>
      <c r="X3408" s="58"/>
      <c r="Y3408" s="58"/>
      <c r="Z3408" s="58"/>
      <c r="AA3408" s="54"/>
      <c r="AB3408" s="54"/>
      <c r="AC3408" s="54"/>
      <c r="AD3408" s="54"/>
      <c r="AE3408" s="54"/>
      <c r="AF3408" s="54"/>
      <c r="AG3408" s="54"/>
      <c r="AH3408" s="54"/>
      <c r="AI3408" s="54"/>
      <c r="AJ3408" s="54"/>
      <c r="AK3408" s="54"/>
    </row>
    <row r="3409" spans="7:37" s="1" customFormat="1" ht="13.9" customHeight="1" x14ac:dyDescent="0.2"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  <c r="Q3409" s="58"/>
      <c r="R3409" s="58"/>
      <c r="S3409" s="58"/>
      <c r="T3409" s="58"/>
      <c r="U3409" s="58"/>
      <c r="V3409" s="58"/>
      <c r="W3409" s="58"/>
      <c r="X3409" s="58"/>
      <c r="Y3409" s="58"/>
      <c r="Z3409" s="58"/>
      <c r="AA3409" s="54"/>
      <c r="AB3409" s="54"/>
      <c r="AC3409" s="54"/>
      <c r="AD3409" s="54"/>
      <c r="AE3409" s="54"/>
      <c r="AF3409" s="54"/>
      <c r="AG3409" s="54"/>
      <c r="AH3409" s="54"/>
      <c r="AI3409" s="54"/>
      <c r="AJ3409" s="54"/>
      <c r="AK3409" s="54"/>
    </row>
    <row r="3410" spans="7:37" s="1" customFormat="1" ht="13.9" customHeight="1" x14ac:dyDescent="0.2"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  <c r="Q3410" s="58"/>
      <c r="R3410" s="58"/>
      <c r="S3410" s="58"/>
      <c r="T3410" s="58"/>
      <c r="U3410" s="58"/>
      <c r="V3410" s="58"/>
      <c r="W3410" s="58"/>
      <c r="X3410" s="58"/>
      <c r="Y3410" s="58"/>
      <c r="Z3410" s="58"/>
      <c r="AA3410" s="54"/>
      <c r="AB3410" s="54"/>
      <c r="AC3410" s="54"/>
      <c r="AD3410" s="54"/>
      <c r="AE3410" s="54"/>
      <c r="AF3410" s="54"/>
      <c r="AG3410" s="54"/>
      <c r="AH3410" s="54"/>
      <c r="AI3410" s="54"/>
      <c r="AJ3410" s="54"/>
      <c r="AK3410" s="54"/>
    </row>
    <row r="3411" spans="7:37" s="1" customFormat="1" ht="13.9" customHeight="1" x14ac:dyDescent="0.2"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  <c r="Q3411" s="58"/>
      <c r="R3411" s="58"/>
      <c r="S3411" s="58"/>
      <c r="T3411" s="58"/>
      <c r="U3411" s="58"/>
      <c r="V3411" s="58"/>
      <c r="W3411" s="58"/>
      <c r="X3411" s="58"/>
      <c r="Y3411" s="58"/>
      <c r="Z3411" s="58"/>
      <c r="AA3411" s="54"/>
      <c r="AB3411" s="54"/>
      <c r="AC3411" s="54"/>
      <c r="AD3411" s="54"/>
      <c r="AE3411" s="54"/>
      <c r="AF3411" s="54"/>
      <c r="AG3411" s="54"/>
      <c r="AH3411" s="54"/>
      <c r="AI3411" s="54"/>
      <c r="AJ3411" s="54"/>
      <c r="AK3411" s="54"/>
    </row>
    <row r="3412" spans="7:37" s="1" customFormat="1" ht="13.9" customHeight="1" x14ac:dyDescent="0.2"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  <c r="Q3412" s="58"/>
      <c r="R3412" s="58"/>
      <c r="S3412" s="58"/>
      <c r="T3412" s="58"/>
      <c r="U3412" s="58"/>
      <c r="V3412" s="58"/>
      <c r="W3412" s="58"/>
      <c r="X3412" s="58"/>
      <c r="Y3412" s="58"/>
      <c r="Z3412" s="58"/>
      <c r="AA3412" s="54"/>
      <c r="AB3412" s="54"/>
      <c r="AC3412" s="54"/>
      <c r="AD3412" s="54"/>
      <c r="AE3412" s="54"/>
      <c r="AF3412" s="54"/>
      <c r="AG3412" s="54"/>
      <c r="AH3412" s="54"/>
      <c r="AI3412" s="54"/>
      <c r="AJ3412" s="54"/>
      <c r="AK3412" s="54"/>
    </row>
    <row r="3413" spans="7:37" s="1" customFormat="1" ht="13.9" customHeight="1" x14ac:dyDescent="0.2"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  <c r="Q3413" s="58"/>
      <c r="R3413" s="58"/>
      <c r="S3413" s="58"/>
      <c r="T3413" s="58"/>
      <c r="U3413" s="58"/>
      <c r="V3413" s="58"/>
      <c r="W3413" s="58"/>
      <c r="X3413" s="58"/>
      <c r="Y3413" s="58"/>
      <c r="Z3413" s="58"/>
      <c r="AA3413" s="54"/>
      <c r="AB3413" s="54"/>
      <c r="AC3413" s="54"/>
      <c r="AD3413" s="54"/>
      <c r="AE3413" s="54"/>
      <c r="AF3413" s="54"/>
      <c r="AG3413" s="54"/>
      <c r="AH3413" s="54"/>
      <c r="AI3413" s="54"/>
      <c r="AJ3413" s="54"/>
      <c r="AK3413" s="54"/>
    </row>
    <row r="3414" spans="7:37" s="1" customFormat="1" ht="13.9" customHeight="1" x14ac:dyDescent="0.2"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  <c r="Q3414" s="58"/>
      <c r="R3414" s="58"/>
      <c r="S3414" s="58"/>
      <c r="T3414" s="58"/>
      <c r="U3414" s="58"/>
      <c r="V3414" s="58"/>
      <c r="W3414" s="58"/>
      <c r="X3414" s="58"/>
      <c r="Y3414" s="58"/>
      <c r="Z3414" s="58"/>
      <c r="AA3414" s="54"/>
      <c r="AB3414" s="54"/>
      <c r="AC3414" s="54"/>
      <c r="AD3414" s="54"/>
      <c r="AE3414" s="54"/>
      <c r="AF3414" s="54"/>
      <c r="AG3414" s="54"/>
      <c r="AH3414" s="54"/>
      <c r="AI3414" s="54"/>
      <c r="AJ3414" s="54"/>
      <c r="AK3414" s="54"/>
    </row>
    <row r="3415" spans="7:37" s="1" customFormat="1" ht="13.9" customHeight="1" x14ac:dyDescent="0.2"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  <c r="Q3415" s="58"/>
      <c r="R3415" s="58"/>
      <c r="S3415" s="58"/>
      <c r="T3415" s="58"/>
      <c r="U3415" s="58"/>
      <c r="V3415" s="58"/>
      <c r="W3415" s="58"/>
      <c r="X3415" s="58"/>
      <c r="Y3415" s="58"/>
      <c r="Z3415" s="58"/>
      <c r="AA3415" s="54"/>
      <c r="AB3415" s="54"/>
      <c r="AC3415" s="54"/>
      <c r="AD3415" s="54"/>
      <c r="AE3415" s="54"/>
      <c r="AF3415" s="54"/>
      <c r="AG3415" s="54"/>
      <c r="AH3415" s="54"/>
      <c r="AI3415" s="54"/>
      <c r="AJ3415" s="54"/>
      <c r="AK3415" s="54"/>
    </row>
    <row r="3416" spans="7:37" s="1" customFormat="1" ht="13.9" customHeight="1" x14ac:dyDescent="0.2"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  <c r="Q3416" s="58"/>
      <c r="R3416" s="58"/>
      <c r="S3416" s="58"/>
      <c r="T3416" s="58"/>
      <c r="U3416" s="58"/>
      <c r="V3416" s="58"/>
      <c r="W3416" s="58"/>
      <c r="X3416" s="58"/>
      <c r="Y3416" s="58"/>
      <c r="Z3416" s="58"/>
      <c r="AA3416" s="54"/>
      <c r="AB3416" s="54"/>
      <c r="AC3416" s="54"/>
      <c r="AD3416" s="54"/>
      <c r="AE3416" s="54"/>
      <c r="AF3416" s="54"/>
      <c r="AG3416" s="54"/>
      <c r="AH3416" s="54"/>
      <c r="AI3416" s="54"/>
      <c r="AJ3416" s="54"/>
      <c r="AK3416" s="54"/>
    </row>
    <row r="3417" spans="7:37" s="1" customFormat="1" ht="13.9" customHeight="1" x14ac:dyDescent="0.2"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  <c r="Q3417" s="58"/>
      <c r="R3417" s="58"/>
      <c r="S3417" s="58"/>
      <c r="T3417" s="58"/>
      <c r="U3417" s="58"/>
      <c r="V3417" s="58"/>
      <c r="W3417" s="58"/>
      <c r="X3417" s="58"/>
      <c r="Y3417" s="58"/>
      <c r="Z3417" s="58"/>
      <c r="AA3417" s="54"/>
      <c r="AB3417" s="54"/>
      <c r="AC3417" s="54"/>
      <c r="AD3417" s="54"/>
      <c r="AE3417" s="54"/>
      <c r="AF3417" s="54"/>
      <c r="AG3417" s="54"/>
      <c r="AH3417" s="54"/>
      <c r="AI3417" s="54"/>
      <c r="AJ3417" s="54"/>
      <c r="AK3417" s="54"/>
    </row>
    <row r="3418" spans="7:37" s="1" customFormat="1" ht="13.9" customHeight="1" x14ac:dyDescent="0.2"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  <c r="Q3418" s="58"/>
      <c r="R3418" s="58"/>
      <c r="S3418" s="58"/>
      <c r="T3418" s="58"/>
      <c r="U3418" s="58"/>
      <c r="V3418" s="58"/>
      <c r="W3418" s="58"/>
      <c r="X3418" s="58"/>
      <c r="Y3418" s="58"/>
      <c r="Z3418" s="58"/>
      <c r="AA3418" s="54"/>
      <c r="AB3418" s="54"/>
      <c r="AC3418" s="54"/>
      <c r="AD3418" s="54"/>
      <c r="AE3418" s="54"/>
      <c r="AF3418" s="54"/>
      <c r="AG3418" s="54"/>
      <c r="AH3418" s="54"/>
      <c r="AI3418" s="54"/>
      <c r="AJ3418" s="54"/>
      <c r="AK3418" s="54"/>
    </row>
    <row r="3419" spans="7:37" s="1" customFormat="1" ht="13.9" customHeight="1" x14ac:dyDescent="0.2"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  <c r="Q3419" s="58"/>
      <c r="R3419" s="58"/>
      <c r="S3419" s="58"/>
      <c r="T3419" s="58"/>
      <c r="U3419" s="58"/>
      <c r="V3419" s="58"/>
      <c r="W3419" s="58"/>
      <c r="X3419" s="58"/>
      <c r="Y3419" s="58"/>
      <c r="Z3419" s="58"/>
      <c r="AA3419" s="54"/>
      <c r="AB3419" s="54"/>
      <c r="AC3419" s="54"/>
      <c r="AD3419" s="54"/>
      <c r="AE3419" s="54"/>
      <c r="AF3419" s="54"/>
      <c r="AG3419" s="54"/>
      <c r="AH3419" s="54"/>
      <c r="AI3419" s="54"/>
      <c r="AJ3419" s="54"/>
      <c r="AK3419" s="54"/>
    </row>
    <row r="3420" spans="7:37" s="1" customFormat="1" ht="13.9" customHeight="1" x14ac:dyDescent="0.2"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  <c r="Q3420" s="58"/>
      <c r="R3420" s="58"/>
      <c r="S3420" s="58"/>
      <c r="T3420" s="58"/>
      <c r="U3420" s="58"/>
      <c r="V3420" s="58"/>
      <c r="W3420" s="58"/>
      <c r="X3420" s="58"/>
      <c r="Y3420" s="58"/>
      <c r="Z3420" s="58"/>
      <c r="AA3420" s="54"/>
      <c r="AB3420" s="54"/>
      <c r="AC3420" s="54"/>
      <c r="AD3420" s="54"/>
      <c r="AE3420" s="54"/>
      <c r="AF3420" s="54"/>
      <c r="AG3420" s="54"/>
      <c r="AH3420" s="54"/>
      <c r="AI3420" s="54"/>
      <c r="AJ3420" s="54"/>
      <c r="AK3420" s="54"/>
    </row>
    <row r="3421" spans="7:37" s="1" customFormat="1" ht="13.9" customHeight="1" x14ac:dyDescent="0.2"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  <c r="Q3421" s="58"/>
      <c r="R3421" s="58"/>
      <c r="S3421" s="58"/>
      <c r="T3421" s="58"/>
      <c r="U3421" s="58"/>
      <c r="V3421" s="58"/>
      <c r="W3421" s="58"/>
      <c r="X3421" s="58"/>
      <c r="Y3421" s="58"/>
      <c r="Z3421" s="58"/>
      <c r="AA3421" s="54"/>
      <c r="AB3421" s="54"/>
      <c r="AC3421" s="54"/>
      <c r="AD3421" s="54"/>
      <c r="AE3421" s="54"/>
      <c r="AF3421" s="54"/>
      <c r="AG3421" s="54"/>
      <c r="AH3421" s="54"/>
      <c r="AI3421" s="54"/>
      <c r="AJ3421" s="54"/>
      <c r="AK3421" s="54"/>
    </row>
    <row r="3422" spans="7:37" s="1" customFormat="1" ht="13.9" customHeight="1" x14ac:dyDescent="0.2"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  <c r="Q3422" s="58"/>
      <c r="R3422" s="58"/>
      <c r="S3422" s="58"/>
      <c r="T3422" s="58"/>
      <c r="U3422" s="58"/>
      <c r="V3422" s="58"/>
      <c r="W3422" s="58"/>
      <c r="X3422" s="58"/>
      <c r="Y3422" s="58"/>
      <c r="Z3422" s="58"/>
      <c r="AA3422" s="54"/>
      <c r="AB3422" s="54"/>
      <c r="AC3422" s="54"/>
      <c r="AD3422" s="54"/>
      <c r="AE3422" s="54"/>
      <c r="AF3422" s="54"/>
      <c r="AG3422" s="54"/>
      <c r="AH3422" s="54"/>
      <c r="AI3422" s="54"/>
      <c r="AJ3422" s="54"/>
      <c r="AK3422" s="54"/>
    </row>
    <row r="3423" spans="7:37" s="1" customFormat="1" ht="13.9" customHeight="1" x14ac:dyDescent="0.2"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  <c r="Q3423" s="58"/>
      <c r="R3423" s="58"/>
      <c r="S3423" s="58"/>
      <c r="T3423" s="58"/>
      <c r="U3423" s="58"/>
      <c r="V3423" s="58"/>
      <c r="W3423" s="58"/>
      <c r="X3423" s="58"/>
      <c r="Y3423" s="58"/>
      <c r="Z3423" s="58"/>
      <c r="AA3423" s="54"/>
      <c r="AB3423" s="54"/>
      <c r="AC3423" s="54"/>
      <c r="AD3423" s="54"/>
      <c r="AE3423" s="54"/>
      <c r="AF3423" s="54"/>
      <c r="AG3423" s="54"/>
      <c r="AH3423" s="54"/>
      <c r="AI3423" s="54"/>
      <c r="AJ3423" s="54"/>
      <c r="AK3423" s="54"/>
    </row>
    <row r="3424" spans="7:37" s="1" customFormat="1" ht="13.9" customHeight="1" x14ac:dyDescent="0.2"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  <c r="Q3424" s="58"/>
      <c r="R3424" s="58"/>
      <c r="S3424" s="58"/>
      <c r="T3424" s="58"/>
      <c r="U3424" s="58"/>
      <c r="V3424" s="58"/>
      <c r="W3424" s="58"/>
      <c r="X3424" s="58"/>
      <c r="Y3424" s="58"/>
      <c r="Z3424" s="58"/>
      <c r="AA3424" s="54"/>
      <c r="AB3424" s="54"/>
      <c r="AC3424" s="54"/>
      <c r="AD3424" s="54"/>
      <c r="AE3424" s="54"/>
      <c r="AF3424" s="54"/>
      <c r="AG3424" s="54"/>
      <c r="AH3424" s="54"/>
      <c r="AI3424" s="54"/>
      <c r="AJ3424" s="54"/>
      <c r="AK3424" s="54"/>
    </row>
    <row r="3425" spans="7:37" s="1" customFormat="1" ht="13.9" customHeight="1" x14ac:dyDescent="0.2"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  <c r="Q3425" s="58"/>
      <c r="R3425" s="58"/>
      <c r="S3425" s="58"/>
      <c r="T3425" s="58"/>
      <c r="U3425" s="58"/>
      <c r="V3425" s="58"/>
      <c r="W3425" s="58"/>
      <c r="X3425" s="58"/>
      <c r="Y3425" s="58"/>
      <c r="Z3425" s="58"/>
      <c r="AA3425" s="54"/>
      <c r="AB3425" s="54"/>
      <c r="AC3425" s="54"/>
      <c r="AD3425" s="54"/>
      <c r="AE3425" s="54"/>
      <c r="AF3425" s="54"/>
      <c r="AG3425" s="54"/>
      <c r="AH3425" s="54"/>
      <c r="AI3425" s="54"/>
      <c r="AJ3425" s="54"/>
      <c r="AK3425" s="54"/>
    </row>
    <row r="3426" spans="7:37" s="1" customFormat="1" ht="13.9" customHeight="1" x14ac:dyDescent="0.2"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  <c r="Q3426" s="58"/>
      <c r="R3426" s="58"/>
      <c r="S3426" s="58"/>
      <c r="T3426" s="58"/>
      <c r="U3426" s="58"/>
      <c r="V3426" s="58"/>
      <c r="W3426" s="58"/>
      <c r="X3426" s="58"/>
      <c r="Y3426" s="58"/>
      <c r="Z3426" s="58"/>
      <c r="AA3426" s="54"/>
      <c r="AB3426" s="54"/>
      <c r="AC3426" s="54"/>
      <c r="AD3426" s="54"/>
      <c r="AE3426" s="54"/>
      <c r="AF3426" s="54"/>
      <c r="AG3426" s="54"/>
      <c r="AH3426" s="54"/>
      <c r="AI3426" s="54"/>
      <c r="AJ3426" s="54"/>
      <c r="AK3426" s="54"/>
    </row>
    <row r="3427" spans="7:37" s="1" customFormat="1" ht="13.9" customHeight="1" x14ac:dyDescent="0.2"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  <c r="Q3427" s="58"/>
      <c r="R3427" s="58"/>
      <c r="S3427" s="58"/>
      <c r="T3427" s="58"/>
      <c r="U3427" s="58"/>
      <c r="V3427" s="58"/>
      <c r="W3427" s="58"/>
      <c r="X3427" s="58"/>
      <c r="Y3427" s="58"/>
      <c r="Z3427" s="58"/>
      <c r="AA3427" s="54"/>
      <c r="AB3427" s="54"/>
      <c r="AC3427" s="54"/>
      <c r="AD3427" s="54"/>
      <c r="AE3427" s="54"/>
      <c r="AF3427" s="54"/>
      <c r="AG3427" s="54"/>
      <c r="AH3427" s="54"/>
      <c r="AI3427" s="54"/>
      <c r="AJ3427" s="54"/>
      <c r="AK3427" s="54"/>
    </row>
    <row r="3428" spans="7:37" s="1" customFormat="1" ht="13.9" customHeight="1" x14ac:dyDescent="0.2"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  <c r="Q3428" s="58"/>
      <c r="R3428" s="58"/>
      <c r="S3428" s="58"/>
      <c r="T3428" s="58"/>
      <c r="U3428" s="58"/>
      <c r="V3428" s="58"/>
      <c r="W3428" s="58"/>
      <c r="X3428" s="58"/>
      <c r="Y3428" s="58"/>
      <c r="Z3428" s="58"/>
      <c r="AA3428" s="54"/>
      <c r="AB3428" s="54"/>
      <c r="AC3428" s="54"/>
      <c r="AD3428" s="54"/>
      <c r="AE3428" s="54"/>
      <c r="AF3428" s="54"/>
      <c r="AG3428" s="54"/>
      <c r="AH3428" s="54"/>
      <c r="AI3428" s="54"/>
      <c r="AJ3428" s="54"/>
      <c r="AK3428" s="54"/>
    </row>
    <row r="3429" spans="7:37" s="1" customFormat="1" ht="13.9" customHeight="1" x14ac:dyDescent="0.2"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  <c r="Q3429" s="58"/>
      <c r="R3429" s="58"/>
      <c r="S3429" s="58"/>
      <c r="T3429" s="58"/>
      <c r="U3429" s="58"/>
      <c r="V3429" s="58"/>
      <c r="W3429" s="58"/>
      <c r="X3429" s="58"/>
      <c r="Y3429" s="58"/>
      <c r="Z3429" s="58"/>
      <c r="AA3429" s="54"/>
      <c r="AB3429" s="54"/>
      <c r="AC3429" s="54"/>
      <c r="AD3429" s="54"/>
      <c r="AE3429" s="54"/>
      <c r="AF3429" s="54"/>
      <c r="AG3429" s="54"/>
      <c r="AH3429" s="54"/>
      <c r="AI3429" s="54"/>
      <c r="AJ3429" s="54"/>
      <c r="AK3429" s="54"/>
    </row>
    <row r="3430" spans="7:37" s="1" customFormat="1" ht="13.9" customHeight="1" x14ac:dyDescent="0.2"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  <c r="Q3430" s="58"/>
      <c r="R3430" s="58"/>
      <c r="S3430" s="58"/>
      <c r="T3430" s="58"/>
      <c r="U3430" s="58"/>
      <c r="V3430" s="58"/>
      <c r="W3430" s="58"/>
      <c r="X3430" s="58"/>
      <c r="Y3430" s="58"/>
      <c r="Z3430" s="58"/>
      <c r="AA3430" s="54"/>
      <c r="AB3430" s="54"/>
      <c r="AC3430" s="54"/>
      <c r="AD3430" s="54"/>
      <c r="AE3430" s="54"/>
      <c r="AF3430" s="54"/>
      <c r="AG3430" s="54"/>
      <c r="AH3430" s="54"/>
      <c r="AI3430" s="54"/>
      <c r="AJ3430" s="54"/>
      <c r="AK3430" s="54"/>
    </row>
    <row r="3431" spans="7:37" s="1" customFormat="1" ht="13.9" customHeight="1" x14ac:dyDescent="0.2"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  <c r="Q3431" s="58"/>
      <c r="R3431" s="58"/>
      <c r="S3431" s="58"/>
      <c r="T3431" s="58"/>
      <c r="U3431" s="58"/>
      <c r="V3431" s="58"/>
      <c r="W3431" s="58"/>
      <c r="X3431" s="58"/>
      <c r="Y3431" s="58"/>
      <c r="Z3431" s="58"/>
      <c r="AA3431" s="54"/>
      <c r="AB3431" s="54"/>
      <c r="AC3431" s="54"/>
      <c r="AD3431" s="54"/>
      <c r="AE3431" s="54"/>
      <c r="AF3431" s="54"/>
      <c r="AG3431" s="54"/>
      <c r="AH3431" s="54"/>
      <c r="AI3431" s="54"/>
      <c r="AJ3431" s="54"/>
      <c r="AK3431" s="54"/>
    </row>
    <row r="3432" spans="7:37" s="1" customFormat="1" ht="13.9" customHeight="1" x14ac:dyDescent="0.2"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  <c r="Q3432" s="58"/>
      <c r="R3432" s="58"/>
      <c r="S3432" s="58"/>
      <c r="T3432" s="58"/>
      <c r="U3432" s="58"/>
      <c r="V3432" s="58"/>
      <c r="W3432" s="58"/>
      <c r="X3432" s="58"/>
      <c r="Y3432" s="58"/>
      <c r="Z3432" s="58"/>
      <c r="AA3432" s="54"/>
      <c r="AB3432" s="54"/>
      <c r="AC3432" s="54"/>
      <c r="AD3432" s="54"/>
      <c r="AE3432" s="54"/>
      <c r="AF3432" s="54"/>
      <c r="AG3432" s="54"/>
      <c r="AH3432" s="54"/>
      <c r="AI3432" s="54"/>
      <c r="AJ3432" s="54"/>
      <c r="AK3432" s="54"/>
    </row>
    <row r="3433" spans="7:37" s="1" customFormat="1" ht="13.9" customHeight="1" x14ac:dyDescent="0.2"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  <c r="Q3433" s="58"/>
      <c r="R3433" s="58"/>
      <c r="S3433" s="58"/>
      <c r="T3433" s="58"/>
      <c r="U3433" s="58"/>
      <c r="V3433" s="58"/>
      <c r="W3433" s="58"/>
      <c r="X3433" s="58"/>
      <c r="Y3433" s="58"/>
      <c r="Z3433" s="58"/>
      <c r="AA3433" s="54"/>
      <c r="AB3433" s="54"/>
      <c r="AC3433" s="54"/>
      <c r="AD3433" s="54"/>
      <c r="AE3433" s="54"/>
      <c r="AF3433" s="54"/>
      <c r="AG3433" s="54"/>
      <c r="AH3433" s="54"/>
      <c r="AI3433" s="54"/>
      <c r="AJ3433" s="54"/>
      <c r="AK3433" s="54"/>
    </row>
    <row r="3434" spans="7:37" s="1" customFormat="1" ht="13.9" customHeight="1" x14ac:dyDescent="0.2"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  <c r="Q3434" s="58"/>
      <c r="R3434" s="58"/>
      <c r="S3434" s="58"/>
      <c r="T3434" s="58"/>
      <c r="U3434" s="58"/>
      <c r="V3434" s="58"/>
      <c r="W3434" s="58"/>
      <c r="X3434" s="58"/>
      <c r="Y3434" s="58"/>
      <c r="Z3434" s="58"/>
      <c r="AA3434" s="54"/>
      <c r="AB3434" s="54"/>
      <c r="AC3434" s="54"/>
      <c r="AD3434" s="54"/>
      <c r="AE3434" s="54"/>
      <c r="AF3434" s="54"/>
      <c r="AG3434" s="54"/>
      <c r="AH3434" s="54"/>
      <c r="AI3434" s="54"/>
      <c r="AJ3434" s="54"/>
      <c r="AK3434" s="54"/>
    </row>
    <row r="3435" spans="7:37" s="1" customFormat="1" ht="13.9" customHeight="1" x14ac:dyDescent="0.2"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  <c r="Q3435" s="58"/>
      <c r="R3435" s="58"/>
      <c r="S3435" s="58"/>
      <c r="T3435" s="58"/>
      <c r="U3435" s="58"/>
      <c r="V3435" s="58"/>
      <c r="W3435" s="58"/>
      <c r="X3435" s="58"/>
      <c r="Y3435" s="58"/>
      <c r="Z3435" s="58"/>
      <c r="AA3435" s="54"/>
      <c r="AB3435" s="54"/>
      <c r="AC3435" s="54"/>
      <c r="AD3435" s="54"/>
      <c r="AE3435" s="54"/>
      <c r="AF3435" s="54"/>
      <c r="AG3435" s="54"/>
      <c r="AH3435" s="54"/>
      <c r="AI3435" s="54"/>
      <c r="AJ3435" s="54"/>
      <c r="AK3435" s="54"/>
    </row>
    <row r="3436" spans="7:37" s="1" customFormat="1" ht="13.9" customHeight="1" x14ac:dyDescent="0.2"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  <c r="Q3436" s="58"/>
      <c r="R3436" s="58"/>
      <c r="S3436" s="58"/>
      <c r="T3436" s="58"/>
      <c r="U3436" s="58"/>
      <c r="V3436" s="58"/>
      <c r="W3436" s="58"/>
      <c r="X3436" s="58"/>
      <c r="Y3436" s="58"/>
      <c r="Z3436" s="58"/>
      <c r="AA3436" s="54"/>
      <c r="AB3436" s="54"/>
      <c r="AC3436" s="54"/>
      <c r="AD3436" s="54"/>
      <c r="AE3436" s="54"/>
      <c r="AF3436" s="54"/>
      <c r="AG3436" s="54"/>
      <c r="AH3436" s="54"/>
      <c r="AI3436" s="54"/>
      <c r="AJ3436" s="54"/>
      <c r="AK3436" s="54"/>
    </row>
    <row r="3437" spans="7:37" s="1" customFormat="1" ht="13.9" customHeight="1" x14ac:dyDescent="0.2"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  <c r="Q3437" s="58"/>
      <c r="R3437" s="58"/>
      <c r="S3437" s="58"/>
      <c r="T3437" s="58"/>
      <c r="U3437" s="58"/>
      <c r="V3437" s="58"/>
      <c r="W3437" s="58"/>
      <c r="X3437" s="58"/>
      <c r="Y3437" s="58"/>
      <c r="Z3437" s="58"/>
      <c r="AA3437" s="54"/>
      <c r="AB3437" s="54"/>
      <c r="AC3437" s="54"/>
      <c r="AD3437" s="54"/>
      <c r="AE3437" s="54"/>
      <c r="AF3437" s="54"/>
      <c r="AG3437" s="54"/>
      <c r="AH3437" s="54"/>
      <c r="AI3437" s="54"/>
      <c r="AJ3437" s="54"/>
      <c r="AK3437" s="54"/>
    </row>
    <row r="3438" spans="7:37" s="1" customFormat="1" ht="13.9" customHeight="1" x14ac:dyDescent="0.2"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  <c r="Q3438" s="58"/>
      <c r="R3438" s="58"/>
      <c r="S3438" s="58"/>
      <c r="T3438" s="58"/>
      <c r="U3438" s="58"/>
      <c r="V3438" s="58"/>
      <c r="W3438" s="58"/>
      <c r="X3438" s="58"/>
      <c r="Y3438" s="58"/>
      <c r="Z3438" s="58"/>
      <c r="AA3438" s="54"/>
      <c r="AB3438" s="54"/>
      <c r="AC3438" s="54"/>
      <c r="AD3438" s="54"/>
      <c r="AE3438" s="54"/>
      <c r="AF3438" s="54"/>
      <c r="AG3438" s="54"/>
      <c r="AH3438" s="54"/>
      <c r="AI3438" s="54"/>
      <c r="AJ3438" s="54"/>
      <c r="AK3438" s="54"/>
    </row>
    <row r="3439" spans="7:37" s="1" customFormat="1" ht="13.9" customHeight="1" x14ac:dyDescent="0.2"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  <c r="Q3439" s="58"/>
      <c r="R3439" s="58"/>
      <c r="S3439" s="58"/>
      <c r="T3439" s="58"/>
      <c r="U3439" s="58"/>
      <c r="V3439" s="58"/>
      <c r="W3439" s="58"/>
      <c r="X3439" s="58"/>
      <c r="Y3439" s="58"/>
      <c r="Z3439" s="58"/>
      <c r="AA3439" s="54"/>
      <c r="AB3439" s="54"/>
      <c r="AC3439" s="54"/>
      <c r="AD3439" s="54"/>
      <c r="AE3439" s="54"/>
      <c r="AF3439" s="54"/>
      <c r="AG3439" s="54"/>
      <c r="AH3439" s="54"/>
      <c r="AI3439" s="54"/>
      <c r="AJ3439" s="54"/>
      <c r="AK3439" s="54"/>
    </row>
    <row r="3440" spans="7:37" s="1" customFormat="1" ht="13.9" customHeight="1" x14ac:dyDescent="0.2"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  <c r="Q3440" s="58"/>
      <c r="R3440" s="58"/>
      <c r="S3440" s="58"/>
      <c r="T3440" s="58"/>
      <c r="U3440" s="58"/>
      <c r="V3440" s="58"/>
      <c r="W3440" s="58"/>
      <c r="X3440" s="58"/>
      <c r="Y3440" s="58"/>
      <c r="Z3440" s="58"/>
      <c r="AA3440" s="54"/>
      <c r="AB3440" s="54"/>
      <c r="AC3440" s="54"/>
      <c r="AD3440" s="54"/>
      <c r="AE3440" s="54"/>
      <c r="AF3440" s="54"/>
      <c r="AG3440" s="54"/>
      <c r="AH3440" s="54"/>
      <c r="AI3440" s="54"/>
      <c r="AJ3440" s="54"/>
      <c r="AK3440" s="54"/>
    </row>
    <row r="3441" spans="7:37" s="1" customFormat="1" ht="13.9" customHeight="1" x14ac:dyDescent="0.2"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  <c r="Q3441" s="58"/>
      <c r="R3441" s="58"/>
      <c r="S3441" s="58"/>
      <c r="T3441" s="58"/>
      <c r="U3441" s="58"/>
      <c r="V3441" s="58"/>
      <c r="W3441" s="58"/>
      <c r="X3441" s="58"/>
      <c r="Y3441" s="58"/>
      <c r="Z3441" s="58"/>
      <c r="AA3441" s="54"/>
      <c r="AB3441" s="54"/>
      <c r="AC3441" s="54"/>
      <c r="AD3441" s="54"/>
      <c r="AE3441" s="54"/>
      <c r="AF3441" s="54"/>
      <c r="AG3441" s="54"/>
      <c r="AH3441" s="54"/>
      <c r="AI3441" s="54"/>
      <c r="AJ3441" s="54"/>
      <c r="AK3441" s="54"/>
    </row>
    <row r="3442" spans="7:37" s="1" customFormat="1" ht="13.9" customHeight="1" x14ac:dyDescent="0.2"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  <c r="Q3442" s="58"/>
      <c r="R3442" s="58"/>
      <c r="S3442" s="58"/>
      <c r="T3442" s="58"/>
      <c r="U3442" s="58"/>
      <c r="V3442" s="58"/>
      <c r="W3442" s="58"/>
      <c r="X3442" s="58"/>
      <c r="Y3442" s="58"/>
      <c r="Z3442" s="58"/>
      <c r="AA3442" s="54"/>
      <c r="AB3442" s="54"/>
      <c r="AC3442" s="54"/>
      <c r="AD3442" s="54"/>
      <c r="AE3442" s="54"/>
      <c r="AF3442" s="54"/>
      <c r="AG3442" s="54"/>
      <c r="AH3442" s="54"/>
      <c r="AI3442" s="54"/>
      <c r="AJ3442" s="54"/>
      <c r="AK3442" s="54"/>
    </row>
    <row r="3443" spans="7:37" s="1" customFormat="1" ht="13.9" customHeight="1" x14ac:dyDescent="0.2"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  <c r="Q3443" s="58"/>
      <c r="R3443" s="58"/>
      <c r="S3443" s="58"/>
      <c r="T3443" s="58"/>
      <c r="U3443" s="58"/>
      <c r="V3443" s="58"/>
      <c r="W3443" s="58"/>
      <c r="X3443" s="58"/>
      <c r="Y3443" s="58"/>
      <c r="Z3443" s="58"/>
      <c r="AA3443" s="54"/>
      <c r="AB3443" s="54"/>
      <c r="AC3443" s="54"/>
      <c r="AD3443" s="54"/>
      <c r="AE3443" s="54"/>
      <c r="AF3443" s="54"/>
      <c r="AG3443" s="54"/>
      <c r="AH3443" s="54"/>
      <c r="AI3443" s="54"/>
      <c r="AJ3443" s="54"/>
      <c r="AK3443" s="54"/>
    </row>
    <row r="3444" spans="7:37" s="1" customFormat="1" ht="13.9" customHeight="1" x14ac:dyDescent="0.2"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  <c r="Q3444" s="58"/>
      <c r="R3444" s="58"/>
      <c r="S3444" s="58"/>
      <c r="T3444" s="58"/>
      <c r="U3444" s="58"/>
      <c r="V3444" s="58"/>
      <c r="W3444" s="58"/>
      <c r="X3444" s="58"/>
      <c r="Y3444" s="58"/>
      <c r="Z3444" s="58"/>
      <c r="AA3444" s="54"/>
      <c r="AB3444" s="54"/>
      <c r="AC3444" s="54"/>
      <c r="AD3444" s="54"/>
      <c r="AE3444" s="54"/>
      <c r="AF3444" s="54"/>
      <c r="AG3444" s="54"/>
      <c r="AH3444" s="54"/>
      <c r="AI3444" s="54"/>
      <c r="AJ3444" s="54"/>
      <c r="AK3444" s="54"/>
    </row>
    <row r="3445" spans="7:37" s="1" customFormat="1" ht="13.9" customHeight="1" x14ac:dyDescent="0.2"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  <c r="Q3445" s="58"/>
      <c r="R3445" s="58"/>
      <c r="S3445" s="58"/>
      <c r="T3445" s="58"/>
      <c r="U3445" s="58"/>
      <c r="V3445" s="58"/>
      <c r="W3445" s="58"/>
      <c r="X3445" s="58"/>
      <c r="Y3445" s="58"/>
      <c r="Z3445" s="58"/>
      <c r="AA3445" s="54"/>
      <c r="AB3445" s="54"/>
      <c r="AC3445" s="54"/>
      <c r="AD3445" s="54"/>
      <c r="AE3445" s="54"/>
      <c r="AF3445" s="54"/>
      <c r="AG3445" s="54"/>
      <c r="AH3445" s="54"/>
      <c r="AI3445" s="54"/>
      <c r="AJ3445" s="54"/>
      <c r="AK3445" s="54"/>
    </row>
    <row r="3446" spans="7:37" s="1" customFormat="1" ht="13.9" customHeight="1" x14ac:dyDescent="0.2"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  <c r="Q3446" s="58"/>
      <c r="R3446" s="58"/>
      <c r="S3446" s="58"/>
      <c r="T3446" s="58"/>
      <c r="U3446" s="58"/>
      <c r="V3446" s="58"/>
      <c r="W3446" s="58"/>
      <c r="X3446" s="58"/>
      <c r="Y3446" s="58"/>
      <c r="Z3446" s="58"/>
      <c r="AA3446" s="54"/>
      <c r="AB3446" s="54"/>
      <c r="AC3446" s="54"/>
      <c r="AD3446" s="54"/>
      <c r="AE3446" s="54"/>
      <c r="AF3446" s="54"/>
      <c r="AG3446" s="54"/>
      <c r="AH3446" s="54"/>
      <c r="AI3446" s="54"/>
      <c r="AJ3446" s="54"/>
      <c r="AK3446" s="54"/>
    </row>
    <row r="3447" spans="7:37" s="1" customFormat="1" ht="13.9" customHeight="1" x14ac:dyDescent="0.2"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  <c r="Q3447" s="58"/>
      <c r="R3447" s="58"/>
      <c r="S3447" s="58"/>
      <c r="T3447" s="58"/>
      <c r="U3447" s="58"/>
      <c r="V3447" s="58"/>
      <c r="W3447" s="58"/>
      <c r="X3447" s="58"/>
      <c r="Y3447" s="58"/>
      <c r="Z3447" s="58"/>
      <c r="AA3447" s="54"/>
      <c r="AB3447" s="54"/>
      <c r="AC3447" s="54"/>
      <c r="AD3447" s="54"/>
      <c r="AE3447" s="54"/>
      <c r="AF3447" s="54"/>
      <c r="AG3447" s="54"/>
      <c r="AH3447" s="54"/>
      <c r="AI3447" s="54"/>
      <c r="AJ3447" s="54"/>
      <c r="AK3447" s="54"/>
    </row>
    <row r="3448" spans="7:37" s="1" customFormat="1" ht="13.9" customHeight="1" x14ac:dyDescent="0.2"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  <c r="Q3448" s="58"/>
      <c r="R3448" s="58"/>
      <c r="S3448" s="58"/>
      <c r="T3448" s="58"/>
      <c r="U3448" s="58"/>
      <c r="V3448" s="58"/>
      <c r="W3448" s="58"/>
      <c r="X3448" s="58"/>
      <c r="Y3448" s="58"/>
      <c r="Z3448" s="58"/>
      <c r="AA3448" s="54"/>
      <c r="AB3448" s="54"/>
      <c r="AC3448" s="54"/>
      <c r="AD3448" s="54"/>
      <c r="AE3448" s="54"/>
      <c r="AF3448" s="54"/>
      <c r="AG3448" s="54"/>
      <c r="AH3448" s="54"/>
      <c r="AI3448" s="54"/>
      <c r="AJ3448" s="54"/>
      <c r="AK3448" s="54"/>
    </row>
    <row r="3449" spans="7:37" s="1" customFormat="1" ht="13.9" customHeight="1" x14ac:dyDescent="0.2"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  <c r="Q3449" s="58"/>
      <c r="R3449" s="58"/>
      <c r="S3449" s="58"/>
      <c r="T3449" s="58"/>
      <c r="U3449" s="58"/>
      <c r="V3449" s="58"/>
      <c r="W3449" s="58"/>
      <c r="X3449" s="58"/>
      <c r="Y3449" s="58"/>
      <c r="Z3449" s="58"/>
      <c r="AA3449" s="54"/>
      <c r="AB3449" s="54"/>
      <c r="AC3449" s="54"/>
      <c r="AD3449" s="54"/>
      <c r="AE3449" s="54"/>
      <c r="AF3449" s="54"/>
      <c r="AG3449" s="54"/>
      <c r="AH3449" s="54"/>
      <c r="AI3449" s="54"/>
      <c r="AJ3449" s="54"/>
      <c r="AK3449" s="54"/>
    </row>
    <row r="3450" spans="7:37" s="1" customFormat="1" ht="13.9" customHeight="1" x14ac:dyDescent="0.2"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  <c r="Q3450" s="58"/>
      <c r="R3450" s="58"/>
      <c r="S3450" s="58"/>
      <c r="T3450" s="58"/>
      <c r="U3450" s="58"/>
      <c r="V3450" s="58"/>
      <c r="W3450" s="58"/>
      <c r="X3450" s="58"/>
      <c r="Y3450" s="58"/>
      <c r="Z3450" s="58"/>
      <c r="AA3450" s="54"/>
      <c r="AB3450" s="54"/>
      <c r="AC3450" s="54"/>
      <c r="AD3450" s="54"/>
      <c r="AE3450" s="54"/>
      <c r="AF3450" s="54"/>
      <c r="AG3450" s="54"/>
      <c r="AH3450" s="54"/>
      <c r="AI3450" s="54"/>
      <c r="AJ3450" s="54"/>
      <c r="AK3450" s="54"/>
    </row>
    <row r="3451" spans="7:37" s="1" customFormat="1" ht="13.9" customHeight="1" x14ac:dyDescent="0.2"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  <c r="Q3451" s="58"/>
      <c r="R3451" s="58"/>
      <c r="S3451" s="58"/>
      <c r="T3451" s="58"/>
      <c r="U3451" s="58"/>
      <c r="V3451" s="58"/>
      <c r="W3451" s="58"/>
      <c r="X3451" s="58"/>
      <c r="Y3451" s="58"/>
      <c r="Z3451" s="58"/>
      <c r="AA3451" s="54"/>
      <c r="AB3451" s="54"/>
      <c r="AC3451" s="54"/>
      <c r="AD3451" s="54"/>
      <c r="AE3451" s="54"/>
      <c r="AF3451" s="54"/>
      <c r="AG3451" s="54"/>
      <c r="AH3451" s="54"/>
      <c r="AI3451" s="54"/>
      <c r="AJ3451" s="54"/>
      <c r="AK3451" s="54"/>
    </row>
    <row r="3452" spans="7:37" s="1" customFormat="1" ht="13.9" customHeight="1" x14ac:dyDescent="0.2"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  <c r="Q3452" s="58"/>
      <c r="R3452" s="58"/>
      <c r="S3452" s="58"/>
      <c r="T3452" s="58"/>
      <c r="U3452" s="58"/>
      <c r="V3452" s="58"/>
      <c r="W3452" s="58"/>
      <c r="X3452" s="58"/>
      <c r="Y3452" s="58"/>
      <c r="Z3452" s="58"/>
      <c r="AA3452" s="54"/>
      <c r="AB3452" s="54"/>
      <c r="AC3452" s="54"/>
      <c r="AD3452" s="54"/>
      <c r="AE3452" s="54"/>
      <c r="AF3452" s="54"/>
      <c r="AG3452" s="54"/>
      <c r="AH3452" s="54"/>
      <c r="AI3452" s="54"/>
      <c r="AJ3452" s="54"/>
      <c r="AK3452" s="54"/>
    </row>
    <row r="3453" spans="7:37" s="1" customFormat="1" ht="13.9" customHeight="1" x14ac:dyDescent="0.2"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  <c r="Q3453" s="58"/>
      <c r="R3453" s="58"/>
      <c r="S3453" s="58"/>
      <c r="T3453" s="58"/>
      <c r="U3453" s="58"/>
      <c r="V3453" s="58"/>
      <c r="W3453" s="58"/>
      <c r="X3453" s="58"/>
      <c r="Y3453" s="58"/>
      <c r="Z3453" s="58"/>
      <c r="AA3453" s="54"/>
      <c r="AB3453" s="54"/>
      <c r="AC3453" s="54"/>
      <c r="AD3453" s="54"/>
      <c r="AE3453" s="54"/>
      <c r="AF3453" s="54"/>
      <c r="AG3453" s="54"/>
      <c r="AH3453" s="54"/>
      <c r="AI3453" s="54"/>
      <c r="AJ3453" s="54"/>
      <c r="AK3453" s="54"/>
    </row>
    <row r="3454" spans="7:37" s="1" customFormat="1" ht="13.9" customHeight="1" x14ac:dyDescent="0.2"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  <c r="Q3454" s="58"/>
      <c r="R3454" s="58"/>
      <c r="S3454" s="58"/>
      <c r="T3454" s="58"/>
      <c r="U3454" s="58"/>
      <c r="V3454" s="58"/>
      <c r="W3454" s="58"/>
      <c r="X3454" s="58"/>
      <c r="Y3454" s="58"/>
      <c r="Z3454" s="58"/>
      <c r="AA3454" s="54"/>
      <c r="AB3454" s="54"/>
      <c r="AC3454" s="54"/>
      <c r="AD3454" s="54"/>
      <c r="AE3454" s="54"/>
      <c r="AF3454" s="54"/>
      <c r="AG3454" s="54"/>
      <c r="AH3454" s="54"/>
      <c r="AI3454" s="54"/>
      <c r="AJ3454" s="54"/>
      <c r="AK3454" s="54"/>
    </row>
    <row r="3455" spans="7:37" s="1" customFormat="1" ht="13.9" customHeight="1" x14ac:dyDescent="0.2"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  <c r="Q3455" s="58"/>
      <c r="R3455" s="58"/>
      <c r="S3455" s="58"/>
      <c r="T3455" s="58"/>
      <c r="U3455" s="58"/>
      <c r="V3455" s="58"/>
      <c r="W3455" s="58"/>
      <c r="X3455" s="58"/>
      <c r="Y3455" s="58"/>
      <c r="Z3455" s="58"/>
      <c r="AA3455" s="54"/>
      <c r="AB3455" s="54"/>
      <c r="AC3455" s="54"/>
      <c r="AD3455" s="54"/>
      <c r="AE3455" s="54"/>
      <c r="AF3455" s="54"/>
      <c r="AG3455" s="54"/>
      <c r="AH3455" s="54"/>
      <c r="AI3455" s="54"/>
      <c r="AJ3455" s="54"/>
      <c r="AK3455" s="54"/>
    </row>
    <row r="3456" spans="7:37" s="1" customFormat="1" ht="13.9" customHeight="1" x14ac:dyDescent="0.2"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  <c r="Q3456" s="58"/>
      <c r="R3456" s="58"/>
      <c r="S3456" s="58"/>
      <c r="T3456" s="58"/>
      <c r="U3456" s="58"/>
      <c r="V3456" s="58"/>
      <c r="W3456" s="58"/>
      <c r="X3456" s="58"/>
      <c r="Y3456" s="58"/>
      <c r="Z3456" s="58"/>
      <c r="AA3456" s="54"/>
      <c r="AB3456" s="54"/>
      <c r="AC3456" s="54"/>
      <c r="AD3456" s="54"/>
      <c r="AE3456" s="54"/>
      <c r="AF3456" s="54"/>
      <c r="AG3456" s="54"/>
      <c r="AH3456" s="54"/>
      <c r="AI3456" s="54"/>
      <c r="AJ3456" s="54"/>
      <c r="AK3456" s="54"/>
    </row>
    <row r="3457" spans="7:37" s="1" customFormat="1" ht="13.9" customHeight="1" x14ac:dyDescent="0.2"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  <c r="Q3457" s="58"/>
      <c r="R3457" s="58"/>
      <c r="S3457" s="58"/>
      <c r="T3457" s="58"/>
      <c r="U3457" s="58"/>
      <c r="V3457" s="58"/>
      <c r="W3457" s="58"/>
      <c r="X3457" s="58"/>
      <c r="Y3457" s="58"/>
      <c r="Z3457" s="58"/>
      <c r="AA3457" s="54"/>
      <c r="AB3457" s="54"/>
      <c r="AC3457" s="54"/>
      <c r="AD3457" s="54"/>
      <c r="AE3457" s="54"/>
      <c r="AF3457" s="54"/>
      <c r="AG3457" s="54"/>
      <c r="AH3457" s="54"/>
      <c r="AI3457" s="54"/>
      <c r="AJ3457" s="54"/>
      <c r="AK3457" s="54"/>
    </row>
    <row r="3458" spans="7:37" s="1" customFormat="1" ht="13.9" customHeight="1" x14ac:dyDescent="0.2"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  <c r="Q3458" s="58"/>
      <c r="R3458" s="58"/>
      <c r="S3458" s="58"/>
      <c r="T3458" s="58"/>
      <c r="U3458" s="58"/>
      <c r="V3458" s="58"/>
      <c r="W3458" s="58"/>
      <c r="X3458" s="58"/>
      <c r="Y3458" s="58"/>
      <c r="Z3458" s="58"/>
      <c r="AA3458" s="54"/>
      <c r="AB3458" s="54"/>
      <c r="AC3458" s="54"/>
      <c r="AD3458" s="54"/>
      <c r="AE3458" s="54"/>
      <c r="AF3458" s="54"/>
      <c r="AG3458" s="54"/>
      <c r="AH3458" s="54"/>
      <c r="AI3458" s="54"/>
      <c r="AJ3458" s="54"/>
      <c r="AK3458" s="54"/>
    </row>
    <row r="3459" spans="7:37" s="1" customFormat="1" ht="13.9" customHeight="1" x14ac:dyDescent="0.2"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  <c r="Q3459" s="58"/>
      <c r="R3459" s="58"/>
      <c r="S3459" s="58"/>
      <c r="T3459" s="58"/>
      <c r="U3459" s="58"/>
      <c r="V3459" s="58"/>
      <c r="W3459" s="58"/>
      <c r="X3459" s="58"/>
      <c r="Y3459" s="58"/>
      <c r="Z3459" s="58"/>
      <c r="AA3459" s="54"/>
      <c r="AB3459" s="54"/>
      <c r="AC3459" s="54"/>
      <c r="AD3459" s="54"/>
      <c r="AE3459" s="54"/>
      <c r="AF3459" s="54"/>
      <c r="AG3459" s="54"/>
      <c r="AH3459" s="54"/>
      <c r="AI3459" s="54"/>
      <c r="AJ3459" s="54"/>
      <c r="AK3459" s="54"/>
    </row>
    <row r="3460" spans="7:37" s="1" customFormat="1" ht="13.9" customHeight="1" x14ac:dyDescent="0.2"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  <c r="Q3460" s="58"/>
      <c r="R3460" s="58"/>
      <c r="S3460" s="58"/>
      <c r="T3460" s="58"/>
      <c r="U3460" s="58"/>
      <c r="V3460" s="58"/>
      <c r="W3460" s="58"/>
      <c r="X3460" s="58"/>
      <c r="Y3460" s="58"/>
      <c r="Z3460" s="58"/>
      <c r="AA3460" s="54"/>
      <c r="AB3460" s="54"/>
      <c r="AC3460" s="54"/>
      <c r="AD3460" s="54"/>
      <c r="AE3460" s="54"/>
      <c r="AF3460" s="54"/>
      <c r="AG3460" s="54"/>
      <c r="AH3460" s="54"/>
      <c r="AI3460" s="54"/>
      <c r="AJ3460" s="54"/>
      <c r="AK3460" s="54"/>
    </row>
    <row r="3461" spans="7:37" s="1" customFormat="1" ht="13.9" customHeight="1" x14ac:dyDescent="0.2"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  <c r="Q3461" s="58"/>
      <c r="R3461" s="58"/>
      <c r="S3461" s="58"/>
      <c r="T3461" s="58"/>
      <c r="U3461" s="58"/>
      <c r="V3461" s="58"/>
      <c r="W3461" s="58"/>
      <c r="X3461" s="58"/>
      <c r="Y3461" s="58"/>
      <c r="Z3461" s="58"/>
      <c r="AA3461" s="54"/>
      <c r="AB3461" s="54"/>
      <c r="AC3461" s="54"/>
      <c r="AD3461" s="54"/>
      <c r="AE3461" s="54"/>
      <c r="AF3461" s="54"/>
      <c r="AG3461" s="54"/>
      <c r="AH3461" s="54"/>
      <c r="AI3461" s="54"/>
      <c r="AJ3461" s="54"/>
      <c r="AK3461" s="54"/>
    </row>
    <row r="3462" spans="7:37" s="1" customFormat="1" ht="13.9" customHeight="1" x14ac:dyDescent="0.2"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  <c r="Q3462" s="58"/>
      <c r="R3462" s="58"/>
      <c r="S3462" s="58"/>
      <c r="T3462" s="58"/>
      <c r="U3462" s="58"/>
      <c r="V3462" s="58"/>
      <c r="W3462" s="58"/>
      <c r="X3462" s="58"/>
      <c r="Y3462" s="58"/>
      <c r="Z3462" s="58"/>
      <c r="AA3462" s="54"/>
      <c r="AB3462" s="54"/>
      <c r="AC3462" s="54"/>
      <c r="AD3462" s="54"/>
      <c r="AE3462" s="54"/>
      <c r="AF3462" s="54"/>
      <c r="AG3462" s="54"/>
      <c r="AH3462" s="54"/>
      <c r="AI3462" s="54"/>
      <c r="AJ3462" s="54"/>
      <c r="AK3462" s="54"/>
    </row>
    <row r="3463" spans="7:37" s="1" customFormat="1" ht="13.9" customHeight="1" x14ac:dyDescent="0.2"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  <c r="Q3463" s="58"/>
      <c r="R3463" s="58"/>
      <c r="S3463" s="58"/>
      <c r="T3463" s="58"/>
      <c r="U3463" s="58"/>
      <c r="V3463" s="58"/>
      <c r="W3463" s="58"/>
      <c r="X3463" s="58"/>
      <c r="Y3463" s="58"/>
      <c r="Z3463" s="58"/>
      <c r="AA3463" s="54"/>
      <c r="AB3463" s="54"/>
      <c r="AC3463" s="54"/>
      <c r="AD3463" s="54"/>
      <c r="AE3463" s="54"/>
      <c r="AF3463" s="54"/>
      <c r="AG3463" s="54"/>
      <c r="AH3463" s="54"/>
      <c r="AI3463" s="54"/>
      <c r="AJ3463" s="54"/>
      <c r="AK3463" s="54"/>
    </row>
    <row r="3464" spans="7:37" s="1" customFormat="1" ht="13.9" customHeight="1" x14ac:dyDescent="0.2"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  <c r="Q3464" s="58"/>
      <c r="R3464" s="58"/>
      <c r="S3464" s="58"/>
      <c r="T3464" s="58"/>
      <c r="U3464" s="58"/>
      <c r="V3464" s="58"/>
      <c r="W3464" s="58"/>
      <c r="X3464" s="58"/>
      <c r="Y3464" s="58"/>
      <c r="Z3464" s="58"/>
      <c r="AA3464" s="54"/>
      <c r="AB3464" s="54"/>
      <c r="AC3464" s="54"/>
      <c r="AD3464" s="54"/>
      <c r="AE3464" s="54"/>
      <c r="AF3464" s="54"/>
      <c r="AG3464" s="54"/>
      <c r="AH3464" s="54"/>
      <c r="AI3464" s="54"/>
      <c r="AJ3464" s="54"/>
      <c r="AK3464" s="54"/>
    </row>
    <row r="3465" spans="7:37" s="1" customFormat="1" ht="13.9" customHeight="1" x14ac:dyDescent="0.2"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  <c r="Q3465" s="58"/>
      <c r="R3465" s="58"/>
      <c r="S3465" s="58"/>
      <c r="T3465" s="58"/>
      <c r="U3465" s="58"/>
      <c r="V3465" s="58"/>
      <c r="W3465" s="58"/>
      <c r="X3465" s="58"/>
      <c r="Y3465" s="58"/>
      <c r="Z3465" s="58"/>
      <c r="AA3465" s="54"/>
      <c r="AB3465" s="54"/>
      <c r="AC3465" s="54"/>
      <c r="AD3465" s="54"/>
      <c r="AE3465" s="54"/>
      <c r="AF3465" s="54"/>
      <c r="AG3465" s="54"/>
      <c r="AH3465" s="54"/>
      <c r="AI3465" s="54"/>
      <c r="AJ3465" s="54"/>
      <c r="AK3465" s="54"/>
    </row>
    <row r="3466" spans="7:37" s="1" customFormat="1" ht="13.9" customHeight="1" x14ac:dyDescent="0.2"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  <c r="Q3466" s="58"/>
      <c r="R3466" s="58"/>
      <c r="S3466" s="58"/>
      <c r="T3466" s="58"/>
      <c r="U3466" s="58"/>
      <c r="V3466" s="58"/>
      <c r="W3466" s="58"/>
      <c r="X3466" s="58"/>
      <c r="Y3466" s="58"/>
      <c r="Z3466" s="58"/>
      <c r="AA3466" s="54"/>
      <c r="AB3466" s="54"/>
      <c r="AC3466" s="54"/>
      <c r="AD3466" s="54"/>
      <c r="AE3466" s="54"/>
      <c r="AF3466" s="54"/>
      <c r="AG3466" s="54"/>
      <c r="AH3466" s="54"/>
      <c r="AI3466" s="54"/>
      <c r="AJ3466" s="54"/>
      <c r="AK3466" s="54"/>
    </row>
    <row r="3467" spans="7:37" s="1" customFormat="1" ht="13.9" customHeight="1" x14ac:dyDescent="0.2"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  <c r="Q3467" s="58"/>
      <c r="R3467" s="58"/>
      <c r="S3467" s="58"/>
      <c r="T3467" s="58"/>
      <c r="U3467" s="58"/>
      <c r="V3467" s="58"/>
      <c r="W3467" s="58"/>
      <c r="X3467" s="58"/>
      <c r="Y3467" s="58"/>
      <c r="Z3467" s="58"/>
      <c r="AA3467" s="54"/>
      <c r="AB3467" s="54"/>
      <c r="AC3467" s="54"/>
      <c r="AD3467" s="54"/>
      <c r="AE3467" s="54"/>
      <c r="AF3467" s="54"/>
      <c r="AG3467" s="54"/>
      <c r="AH3467" s="54"/>
      <c r="AI3467" s="54"/>
      <c r="AJ3467" s="54"/>
      <c r="AK3467" s="54"/>
    </row>
    <row r="3468" spans="7:37" s="1" customFormat="1" ht="13.9" customHeight="1" x14ac:dyDescent="0.2"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  <c r="Q3468" s="58"/>
      <c r="R3468" s="58"/>
      <c r="S3468" s="58"/>
      <c r="T3468" s="58"/>
      <c r="U3468" s="58"/>
      <c r="V3468" s="58"/>
      <c r="W3468" s="58"/>
      <c r="X3468" s="58"/>
      <c r="Y3468" s="58"/>
      <c r="Z3468" s="58"/>
      <c r="AA3468" s="54"/>
      <c r="AB3468" s="54"/>
      <c r="AC3468" s="54"/>
      <c r="AD3468" s="54"/>
      <c r="AE3468" s="54"/>
      <c r="AF3468" s="54"/>
      <c r="AG3468" s="54"/>
      <c r="AH3468" s="54"/>
      <c r="AI3468" s="54"/>
      <c r="AJ3468" s="54"/>
      <c r="AK3468" s="54"/>
    </row>
    <row r="3469" spans="7:37" s="1" customFormat="1" ht="13.9" customHeight="1" x14ac:dyDescent="0.2"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  <c r="Q3469" s="58"/>
      <c r="R3469" s="58"/>
      <c r="S3469" s="58"/>
      <c r="T3469" s="58"/>
      <c r="U3469" s="58"/>
      <c r="V3469" s="58"/>
      <c r="W3469" s="58"/>
      <c r="X3469" s="58"/>
      <c r="Y3469" s="58"/>
      <c r="Z3469" s="58"/>
      <c r="AA3469" s="54"/>
      <c r="AB3469" s="54"/>
      <c r="AC3469" s="54"/>
      <c r="AD3469" s="54"/>
      <c r="AE3469" s="54"/>
      <c r="AF3469" s="54"/>
      <c r="AG3469" s="54"/>
      <c r="AH3469" s="54"/>
      <c r="AI3469" s="54"/>
      <c r="AJ3469" s="54"/>
      <c r="AK3469" s="54"/>
    </row>
    <row r="3470" spans="7:37" s="1" customFormat="1" ht="13.9" customHeight="1" x14ac:dyDescent="0.2"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  <c r="Q3470" s="58"/>
      <c r="R3470" s="58"/>
      <c r="S3470" s="58"/>
      <c r="T3470" s="58"/>
      <c r="U3470" s="58"/>
      <c r="V3470" s="58"/>
      <c r="W3470" s="58"/>
      <c r="X3470" s="58"/>
      <c r="Y3470" s="58"/>
      <c r="Z3470" s="58"/>
      <c r="AA3470" s="54"/>
      <c r="AB3470" s="54"/>
      <c r="AC3470" s="54"/>
      <c r="AD3470" s="54"/>
      <c r="AE3470" s="54"/>
      <c r="AF3470" s="54"/>
      <c r="AG3470" s="54"/>
      <c r="AH3470" s="54"/>
      <c r="AI3470" s="54"/>
      <c r="AJ3470" s="54"/>
      <c r="AK3470" s="54"/>
    </row>
    <row r="3471" spans="7:37" s="1" customFormat="1" ht="13.9" customHeight="1" x14ac:dyDescent="0.2"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  <c r="Q3471" s="58"/>
      <c r="R3471" s="58"/>
      <c r="S3471" s="58"/>
      <c r="T3471" s="58"/>
      <c r="U3471" s="58"/>
      <c r="V3471" s="58"/>
      <c r="W3471" s="58"/>
      <c r="X3471" s="58"/>
      <c r="Y3471" s="58"/>
      <c r="Z3471" s="58"/>
      <c r="AA3471" s="54"/>
      <c r="AB3471" s="54"/>
      <c r="AC3471" s="54"/>
      <c r="AD3471" s="54"/>
      <c r="AE3471" s="54"/>
      <c r="AF3471" s="54"/>
      <c r="AG3471" s="54"/>
      <c r="AH3471" s="54"/>
      <c r="AI3471" s="54"/>
      <c r="AJ3471" s="54"/>
      <c r="AK3471" s="54"/>
    </row>
    <row r="3472" spans="7:37" s="1" customFormat="1" ht="13.9" customHeight="1" x14ac:dyDescent="0.2"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  <c r="Q3472" s="58"/>
      <c r="R3472" s="58"/>
      <c r="S3472" s="58"/>
      <c r="T3472" s="58"/>
      <c r="U3472" s="58"/>
      <c r="V3472" s="58"/>
      <c r="W3472" s="58"/>
      <c r="X3472" s="58"/>
      <c r="Y3472" s="58"/>
      <c r="Z3472" s="58"/>
      <c r="AA3472" s="54"/>
      <c r="AB3472" s="54"/>
      <c r="AC3472" s="54"/>
      <c r="AD3472" s="54"/>
      <c r="AE3472" s="54"/>
      <c r="AF3472" s="54"/>
      <c r="AG3472" s="54"/>
      <c r="AH3472" s="54"/>
      <c r="AI3472" s="54"/>
      <c r="AJ3472" s="54"/>
      <c r="AK3472" s="54"/>
    </row>
    <row r="3473" spans="7:37" s="1" customFormat="1" ht="13.9" customHeight="1" x14ac:dyDescent="0.2"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  <c r="Q3473" s="58"/>
      <c r="R3473" s="58"/>
      <c r="S3473" s="58"/>
      <c r="T3473" s="58"/>
      <c r="U3473" s="58"/>
      <c r="V3473" s="58"/>
      <c r="W3473" s="58"/>
      <c r="X3473" s="58"/>
      <c r="Y3473" s="58"/>
      <c r="Z3473" s="58"/>
      <c r="AA3473" s="54"/>
      <c r="AB3473" s="54"/>
      <c r="AC3473" s="54"/>
      <c r="AD3473" s="54"/>
      <c r="AE3473" s="54"/>
      <c r="AF3473" s="54"/>
      <c r="AG3473" s="54"/>
      <c r="AH3473" s="54"/>
      <c r="AI3473" s="54"/>
      <c r="AJ3473" s="54"/>
      <c r="AK3473" s="54"/>
    </row>
    <row r="3474" spans="7:37" s="1" customFormat="1" ht="13.9" customHeight="1" x14ac:dyDescent="0.2"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  <c r="Q3474" s="58"/>
      <c r="R3474" s="58"/>
      <c r="S3474" s="58"/>
      <c r="T3474" s="58"/>
      <c r="U3474" s="58"/>
      <c r="V3474" s="58"/>
      <c r="W3474" s="58"/>
      <c r="X3474" s="58"/>
      <c r="Y3474" s="58"/>
      <c r="Z3474" s="58"/>
      <c r="AA3474" s="54"/>
      <c r="AB3474" s="54"/>
      <c r="AC3474" s="54"/>
      <c r="AD3474" s="54"/>
      <c r="AE3474" s="54"/>
      <c r="AF3474" s="54"/>
      <c r="AG3474" s="54"/>
      <c r="AH3474" s="54"/>
      <c r="AI3474" s="54"/>
      <c r="AJ3474" s="54"/>
      <c r="AK3474" s="54"/>
    </row>
    <row r="3475" spans="7:37" s="1" customFormat="1" ht="13.9" customHeight="1" x14ac:dyDescent="0.2"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  <c r="Q3475" s="58"/>
      <c r="R3475" s="58"/>
      <c r="S3475" s="58"/>
      <c r="T3475" s="58"/>
      <c r="U3475" s="58"/>
      <c r="V3475" s="58"/>
      <c r="W3475" s="58"/>
      <c r="X3475" s="58"/>
      <c r="Y3475" s="58"/>
      <c r="Z3475" s="58"/>
      <c r="AA3475" s="54"/>
      <c r="AB3475" s="54"/>
      <c r="AC3475" s="54"/>
      <c r="AD3475" s="54"/>
      <c r="AE3475" s="54"/>
      <c r="AF3475" s="54"/>
      <c r="AG3475" s="54"/>
      <c r="AH3475" s="54"/>
      <c r="AI3475" s="54"/>
      <c r="AJ3475" s="54"/>
      <c r="AK3475" s="54"/>
    </row>
    <row r="3476" spans="7:37" s="1" customFormat="1" ht="13.9" customHeight="1" x14ac:dyDescent="0.2"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  <c r="Q3476" s="58"/>
      <c r="R3476" s="58"/>
      <c r="S3476" s="58"/>
      <c r="T3476" s="58"/>
      <c r="U3476" s="58"/>
      <c r="V3476" s="58"/>
      <c r="W3476" s="58"/>
      <c r="X3476" s="58"/>
      <c r="Y3476" s="58"/>
      <c r="Z3476" s="58"/>
      <c r="AA3476" s="54"/>
      <c r="AB3476" s="54"/>
      <c r="AC3476" s="54"/>
      <c r="AD3476" s="54"/>
      <c r="AE3476" s="54"/>
      <c r="AF3476" s="54"/>
      <c r="AG3476" s="54"/>
      <c r="AH3476" s="54"/>
      <c r="AI3476" s="54"/>
      <c r="AJ3476" s="54"/>
      <c r="AK3476" s="54"/>
    </row>
    <row r="3477" spans="7:37" s="1" customFormat="1" ht="13.9" customHeight="1" x14ac:dyDescent="0.2"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  <c r="Q3477" s="58"/>
      <c r="R3477" s="58"/>
      <c r="S3477" s="58"/>
      <c r="T3477" s="58"/>
      <c r="U3477" s="58"/>
      <c r="V3477" s="58"/>
      <c r="W3477" s="58"/>
      <c r="X3477" s="58"/>
      <c r="Y3477" s="58"/>
      <c r="Z3477" s="58"/>
      <c r="AA3477" s="54"/>
      <c r="AB3477" s="54"/>
      <c r="AC3477" s="54"/>
      <c r="AD3477" s="54"/>
      <c r="AE3477" s="54"/>
      <c r="AF3477" s="54"/>
      <c r="AG3477" s="54"/>
      <c r="AH3477" s="54"/>
      <c r="AI3477" s="54"/>
      <c r="AJ3477" s="54"/>
      <c r="AK3477" s="54"/>
    </row>
    <row r="3478" spans="7:37" s="1" customFormat="1" ht="13.9" customHeight="1" x14ac:dyDescent="0.2"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  <c r="Q3478" s="58"/>
      <c r="R3478" s="58"/>
      <c r="S3478" s="58"/>
      <c r="T3478" s="58"/>
      <c r="U3478" s="58"/>
      <c r="V3478" s="58"/>
      <c r="W3478" s="58"/>
      <c r="X3478" s="58"/>
      <c r="Y3478" s="58"/>
      <c r="Z3478" s="58"/>
      <c r="AA3478" s="54"/>
      <c r="AB3478" s="54"/>
      <c r="AC3478" s="54"/>
      <c r="AD3478" s="54"/>
      <c r="AE3478" s="54"/>
      <c r="AF3478" s="54"/>
      <c r="AG3478" s="54"/>
      <c r="AH3478" s="54"/>
      <c r="AI3478" s="54"/>
      <c r="AJ3478" s="54"/>
      <c r="AK3478" s="54"/>
    </row>
    <row r="3479" spans="7:37" s="1" customFormat="1" ht="13.9" customHeight="1" x14ac:dyDescent="0.2"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  <c r="Q3479" s="58"/>
      <c r="R3479" s="58"/>
      <c r="S3479" s="58"/>
      <c r="T3479" s="58"/>
      <c r="U3479" s="58"/>
      <c r="V3479" s="58"/>
      <c r="W3479" s="58"/>
      <c r="X3479" s="58"/>
      <c r="Y3479" s="58"/>
      <c r="Z3479" s="58"/>
      <c r="AA3479" s="54"/>
      <c r="AB3479" s="54"/>
      <c r="AC3479" s="54"/>
      <c r="AD3479" s="54"/>
      <c r="AE3479" s="54"/>
      <c r="AF3479" s="54"/>
      <c r="AG3479" s="54"/>
      <c r="AH3479" s="54"/>
      <c r="AI3479" s="54"/>
      <c r="AJ3479" s="54"/>
      <c r="AK3479" s="54"/>
    </row>
    <row r="3480" spans="7:37" s="1" customFormat="1" ht="13.9" customHeight="1" x14ac:dyDescent="0.2"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  <c r="Q3480" s="58"/>
      <c r="R3480" s="58"/>
      <c r="S3480" s="58"/>
      <c r="T3480" s="58"/>
      <c r="U3480" s="58"/>
      <c r="V3480" s="58"/>
      <c r="W3480" s="58"/>
      <c r="X3480" s="58"/>
      <c r="Y3480" s="58"/>
      <c r="Z3480" s="58"/>
      <c r="AA3480" s="54"/>
      <c r="AB3480" s="54"/>
      <c r="AC3480" s="54"/>
      <c r="AD3480" s="54"/>
      <c r="AE3480" s="54"/>
      <c r="AF3480" s="54"/>
      <c r="AG3480" s="54"/>
      <c r="AH3480" s="54"/>
      <c r="AI3480" s="54"/>
      <c r="AJ3480" s="54"/>
      <c r="AK3480" s="54"/>
    </row>
    <row r="3481" spans="7:37" s="1" customFormat="1" ht="13.9" customHeight="1" x14ac:dyDescent="0.2"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  <c r="Q3481" s="58"/>
      <c r="R3481" s="58"/>
      <c r="S3481" s="58"/>
      <c r="T3481" s="58"/>
      <c r="U3481" s="58"/>
      <c r="V3481" s="58"/>
      <c r="W3481" s="58"/>
      <c r="X3481" s="58"/>
      <c r="Y3481" s="58"/>
      <c r="Z3481" s="58"/>
      <c r="AA3481" s="54"/>
      <c r="AB3481" s="54"/>
      <c r="AC3481" s="54"/>
      <c r="AD3481" s="54"/>
      <c r="AE3481" s="54"/>
      <c r="AF3481" s="54"/>
      <c r="AG3481" s="54"/>
      <c r="AH3481" s="54"/>
      <c r="AI3481" s="54"/>
      <c r="AJ3481" s="54"/>
      <c r="AK3481" s="54"/>
    </row>
    <row r="3482" spans="7:37" s="1" customFormat="1" ht="13.9" customHeight="1" x14ac:dyDescent="0.2"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  <c r="Q3482" s="58"/>
      <c r="R3482" s="58"/>
      <c r="S3482" s="58"/>
      <c r="T3482" s="58"/>
      <c r="U3482" s="58"/>
      <c r="V3482" s="58"/>
      <c r="W3482" s="58"/>
      <c r="X3482" s="58"/>
      <c r="Y3482" s="58"/>
      <c r="Z3482" s="58"/>
      <c r="AA3482" s="54"/>
      <c r="AB3482" s="54"/>
      <c r="AC3482" s="54"/>
      <c r="AD3482" s="54"/>
      <c r="AE3482" s="54"/>
      <c r="AF3482" s="54"/>
      <c r="AG3482" s="54"/>
      <c r="AH3482" s="54"/>
      <c r="AI3482" s="54"/>
      <c r="AJ3482" s="54"/>
      <c r="AK3482" s="54"/>
    </row>
    <row r="3483" spans="7:37" s="1" customFormat="1" ht="13.9" customHeight="1" x14ac:dyDescent="0.2"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  <c r="Q3483" s="58"/>
      <c r="R3483" s="58"/>
      <c r="S3483" s="58"/>
      <c r="T3483" s="58"/>
      <c r="U3483" s="58"/>
      <c r="V3483" s="58"/>
      <c r="W3483" s="58"/>
      <c r="X3483" s="58"/>
      <c r="Y3483" s="58"/>
      <c r="Z3483" s="58"/>
      <c r="AA3483" s="54"/>
      <c r="AB3483" s="54"/>
      <c r="AC3483" s="54"/>
      <c r="AD3483" s="54"/>
      <c r="AE3483" s="54"/>
      <c r="AF3483" s="54"/>
      <c r="AG3483" s="54"/>
      <c r="AH3483" s="54"/>
      <c r="AI3483" s="54"/>
      <c r="AJ3483" s="54"/>
      <c r="AK3483" s="54"/>
    </row>
    <row r="3484" spans="7:37" s="1" customFormat="1" ht="13.9" customHeight="1" x14ac:dyDescent="0.2"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  <c r="Q3484" s="58"/>
      <c r="R3484" s="58"/>
      <c r="S3484" s="58"/>
      <c r="T3484" s="58"/>
      <c r="U3484" s="58"/>
      <c r="V3484" s="58"/>
      <c r="W3484" s="58"/>
      <c r="X3484" s="58"/>
      <c r="Y3484" s="58"/>
      <c r="Z3484" s="58"/>
      <c r="AA3484" s="54"/>
      <c r="AB3484" s="54"/>
      <c r="AC3484" s="54"/>
      <c r="AD3484" s="54"/>
      <c r="AE3484" s="54"/>
      <c r="AF3484" s="54"/>
      <c r="AG3484" s="54"/>
      <c r="AH3484" s="54"/>
      <c r="AI3484" s="54"/>
      <c r="AJ3484" s="54"/>
      <c r="AK3484" s="54"/>
    </row>
    <row r="3485" spans="7:37" s="1" customFormat="1" ht="13.9" customHeight="1" x14ac:dyDescent="0.2"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  <c r="Q3485" s="58"/>
      <c r="R3485" s="58"/>
      <c r="S3485" s="58"/>
      <c r="T3485" s="58"/>
      <c r="U3485" s="58"/>
      <c r="V3485" s="58"/>
      <c r="W3485" s="58"/>
      <c r="X3485" s="58"/>
      <c r="Y3485" s="58"/>
      <c r="Z3485" s="58"/>
      <c r="AA3485" s="54"/>
      <c r="AB3485" s="54"/>
      <c r="AC3485" s="54"/>
      <c r="AD3485" s="54"/>
      <c r="AE3485" s="54"/>
      <c r="AF3485" s="54"/>
      <c r="AG3485" s="54"/>
      <c r="AH3485" s="54"/>
      <c r="AI3485" s="54"/>
      <c r="AJ3485" s="54"/>
      <c r="AK3485" s="54"/>
    </row>
    <row r="3486" spans="7:37" s="1" customFormat="1" ht="13.9" customHeight="1" x14ac:dyDescent="0.2"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  <c r="Q3486" s="58"/>
      <c r="R3486" s="58"/>
      <c r="S3486" s="58"/>
      <c r="T3486" s="58"/>
      <c r="U3486" s="58"/>
      <c r="V3486" s="58"/>
      <c r="W3486" s="58"/>
      <c r="X3486" s="58"/>
      <c r="Y3486" s="58"/>
      <c r="Z3486" s="58"/>
      <c r="AA3486" s="54"/>
      <c r="AB3486" s="54"/>
      <c r="AC3486" s="54"/>
      <c r="AD3486" s="54"/>
      <c r="AE3486" s="54"/>
      <c r="AF3486" s="54"/>
      <c r="AG3486" s="54"/>
      <c r="AH3486" s="54"/>
      <c r="AI3486" s="54"/>
      <c r="AJ3486" s="54"/>
      <c r="AK3486" s="54"/>
    </row>
    <row r="3487" spans="7:37" s="1" customFormat="1" ht="13.9" customHeight="1" x14ac:dyDescent="0.2"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  <c r="Q3487" s="58"/>
      <c r="R3487" s="58"/>
      <c r="S3487" s="58"/>
      <c r="T3487" s="58"/>
      <c r="U3487" s="58"/>
      <c r="V3487" s="58"/>
      <c r="W3487" s="58"/>
      <c r="X3487" s="58"/>
      <c r="Y3487" s="58"/>
      <c r="Z3487" s="58"/>
      <c r="AA3487" s="54"/>
      <c r="AB3487" s="54"/>
      <c r="AC3487" s="54"/>
      <c r="AD3487" s="54"/>
      <c r="AE3487" s="54"/>
      <c r="AF3487" s="54"/>
      <c r="AG3487" s="54"/>
      <c r="AH3487" s="54"/>
      <c r="AI3487" s="54"/>
      <c r="AJ3487" s="54"/>
      <c r="AK3487" s="54"/>
    </row>
    <row r="3488" spans="7:37" s="1" customFormat="1" ht="13.9" customHeight="1" x14ac:dyDescent="0.2"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  <c r="Q3488" s="58"/>
      <c r="R3488" s="58"/>
      <c r="S3488" s="58"/>
      <c r="T3488" s="58"/>
      <c r="U3488" s="58"/>
      <c r="V3488" s="58"/>
      <c r="W3488" s="58"/>
      <c r="X3488" s="58"/>
      <c r="Y3488" s="58"/>
      <c r="Z3488" s="58"/>
      <c r="AA3488" s="54"/>
      <c r="AB3488" s="54"/>
      <c r="AC3488" s="54"/>
      <c r="AD3488" s="54"/>
      <c r="AE3488" s="54"/>
      <c r="AF3488" s="54"/>
      <c r="AG3488" s="54"/>
      <c r="AH3488" s="54"/>
      <c r="AI3488" s="54"/>
      <c r="AJ3488" s="54"/>
      <c r="AK3488" s="54"/>
    </row>
    <row r="3489" spans="7:37" s="1" customFormat="1" ht="13.9" customHeight="1" x14ac:dyDescent="0.2"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  <c r="Q3489" s="58"/>
      <c r="R3489" s="58"/>
      <c r="S3489" s="58"/>
      <c r="T3489" s="58"/>
      <c r="U3489" s="58"/>
      <c r="V3489" s="58"/>
      <c r="W3489" s="58"/>
      <c r="X3489" s="58"/>
      <c r="Y3489" s="58"/>
      <c r="Z3489" s="58"/>
      <c r="AA3489" s="54"/>
      <c r="AB3489" s="54"/>
      <c r="AC3489" s="54"/>
      <c r="AD3489" s="54"/>
      <c r="AE3489" s="54"/>
      <c r="AF3489" s="54"/>
      <c r="AG3489" s="54"/>
      <c r="AH3489" s="54"/>
      <c r="AI3489" s="54"/>
      <c r="AJ3489" s="54"/>
      <c r="AK3489" s="54"/>
    </row>
    <row r="3490" spans="7:37" s="1" customFormat="1" ht="13.9" customHeight="1" x14ac:dyDescent="0.2"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  <c r="Q3490" s="58"/>
      <c r="R3490" s="58"/>
      <c r="S3490" s="58"/>
      <c r="T3490" s="58"/>
      <c r="U3490" s="58"/>
      <c r="V3490" s="58"/>
      <c r="W3490" s="58"/>
      <c r="X3490" s="58"/>
      <c r="Y3490" s="58"/>
      <c r="Z3490" s="58"/>
      <c r="AA3490" s="54"/>
      <c r="AB3490" s="54"/>
      <c r="AC3490" s="54"/>
      <c r="AD3490" s="54"/>
      <c r="AE3490" s="54"/>
      <c r="AF3490" s="54"/>
      <c r="AG3490" s="54"/>
      <c r="AH3490" s="54"/>
      <c r="AI3490" s="54"/>
      <c r="AJ3490" s="54"/>
      <c r="AK3490" s="54"/>
    </row>
    <row r="3491" spans="7:37" s="1" customFormat="1" ht="13.9" customHeight="1" x14ac:dyDescent="0.2"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  <c r="Q3491" s="58"/>
      <c r="R3491" s="58"/>
      <c r="S3491" s="58"/>
      <c r="T3491" s="58"/>
      <c r="U3491" s="58"/>
      <c r="V3491" s="58"/>
      <c r="W3491" s="58"/>
      <c r="X3491" s="58"/>
      <c r="Y3491" s="58"/>
      <c r="Z3491" s="58"/>
      <c r="AA3491" s="54"/>
      <c r="AB3491" s="54"/>
      <c r="AC3491" s="54"/>
      <c r="AD3491" s="54"/>
      <c r="AE3491" s="54"/>
      <c r="AF3491" s="54"/>
      <c r="AG3491" s="54"/>
      <c r="AH3491" s="54"/>
      <c r="AI3491" s="54"/>
      <c r="AJ3491" s="54"/>
      <c r="AK3491" s="54"/>
    </row>
    <row r="3492" spans="7:37" s="1" customFormat="1" ht="13.9" customHeight="1" x14ac:dyDescent="0.2"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  <c r="Q3492" s="58"/>
      <c r="R3492" s="58"/>
      <c r="S3492" s="58"/>
      <c r="T3492" s="58"/>
      <c r="U3492" s="58"/>
      <c r="V3492" s="58"/>
      <c r="W3492" s="58"/>
      <c r="X3492" s="58"/>
      <c r="Y3492" s="58"/>
      <c r="Z3492" s="58"/>
      <c r="AA3492" s="54"/>
      <c r="AB3492" s="54"/>
      <c r="AC3492" s="54"/>
      <c r="AD3492" s="54"/>
      <c r="AE3492" s="54"/>
      <c r="AF3492" s="54"/>
      <c r="AG3492" s="54"/>
      <c r="AH3492" s="54"/>
      <c r="AI3492" s="54"/>
      <c r="AJ3492" s="54"/>
      <c r="AK3492" s="54"/>
    </row>
    <row r="3493" spans="7:37" s="1" customFormat="1" ht="13.9" customHeight="1" x14ac:dyDescent="0.2"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  <c r="Q3493" s="58"/>
      <c r="R3493" s="58"/>
      <c r="S3493" s="58"/>
      <c r="T3493" s="58"/>
      <c r="U3493" s="58"/>
      <c r="V3493" s="58"/>
      <c r="W3493" s="58"/>
      <c r="X3493" s="58"/>
      <c r="Y3493" s="58"/>
      <c r="Z3493" s="58"/>
      <c r="AA3493" s="54"/>
      <c r="AB3493" s="54"/>
      <c r="AC3493" s="54"/>
      <c r="AD3493" s="54"/>
      <c r="AE3493" s="54"/>
      <c r="AF3493" s="54"/>
      <c r="AG3493" s="54"/>
      <c r="AH3493" s="54"/>
      <c r="AI3493" s="54"/>
      <c r="AJ3493" s="54"/>
      <c r="AK3493" s="54"/>
    </row>
    <row r="3494" spans="7:37" s="1" customFormat="1" ht="13.9" customHeight="1" x14ac:dyDescent="0.2"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  <c r="Q3494" s="58"/>
      <c r="R3494" s="58"/>
      <c r="S3494" s="58"/>
      <c r="T3494" s="58"/>
      <c r="U3494" s="58"/>
      <c r="V3494" s="58"/>
      <c r="W3494" s="58"/>
      <c r="X3494" s="58"/>
      <c r="Y3494" s="58"/>
      <c r="Z3494" s="58"/>
      <c r="AA3494" s="54"/>
      <c r="AB3494" s="54"/>
      <c r="AC3494" s="54"/>
      <c r="AD3494" s="54"/>
      <c r="AE3494" s="54"/>
      <c r="AF3494" s="54"/>
      <c r="AG3494" s="54"/>
      <c r="AH3494" s="54"/>
      <c r="AI3494" s="54"/>
      <c r="AJ3494" s="54"/>
      <c r="AK3494" s="54"/>
    </row>
    <row r="3495" spans="7:37" s="1" customFormat="1" ht="13.9" customHeight="1" x14ac:dyDescent="0.2"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  <c r="Q3495" s="58"/>
      <c r="R3495" s="58"/>
      <c r="S3495" s="58"/>
      <c r="T3495" s="58"/>
      <c r="U3495" s="58"/>
      <c r="V3495" s="58"/>
      <c r="W3495" s="58"/>
      <c r="X3495" s="58"/>
      <c r="Y3495" s="58"/>
      <c r="Z3495" s="58"/>
      <c r="AA3495" s="54"/>
      <c r="AB3495" s="54"/>
      <c r="AC3495" s="54"/>
      <c r="AD3495" s="54"/>
      <c r="AE3495" s="54"/>
      <c r="AF3495" s="54"/>
      <c r="AG3495" s="54"/>
      <c r="AH3495" s="54"/>
      <c r="AI3495" s="54"/>
      <c r="AJ3495" s="54"/>
      <c r="AK3495" s="54"/>
    </row>
    <row r="3496" spans="7:37" s="1" customFormat="1" ht="13.9" customHeight="1" x14ac:dyDescent="0.2"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  <c r="Q3496" s="58"/>
      <c r="R3496" s="58"/>
      <c r="S3496" s="58"/>
      <c r="T3496" s="58"/>
      <c r="U3496" s="58"/>
      <c r="V3496" s="58"/>
      <c r="W3496" s="58"/>
      <c r="X3496" s="58"/>
      <c r="Y3496" s="58"/>
      <c r="Z3496" s="58"/>
      <c r="AA3496" s="54"/>
      <c r="AB3496" s="54"/>
      <c r="AC3496" s="54"/>
      <c r="AD3496" s="54"/>
      <c r="AE3496" s="54"/>
      <c r="AF3496" s="54"/>
      <c r="AG3496" s="54"/>
      <c r="AH3496" s="54"/>
      <c r="AI3496" s="54"/>
      <c r="AJ3496" s="54"/>
      <c r="AK3496" s="54"/>
    </row>
    <row r="3497" spans="7:37" s="1" customFormat="1" ht="13.9" customHeight="1" x14ac:dyDescent="0.2"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  <c r="Q3497" s="58"/>
      <c r="R3497" s="58"/>
      <c r="S3497" s="58"/>
      <c r="T3497" s="58"/>
      <c r="U3497" s="58"/>
      <c r="V3497" s="58"/>
      <c r="W3497" s="58"/>
      <c r="X3497" s="58"/>
      <c r="Y3497" s="58"/>
      <c r="Z3497" s="58"/>
      <c r="AA3497" s="54"/>
      <c r="AB3497" s="54"/>
      <c r="AC3497" s="54"/>
      <c r="AD3497" s="54"/>
      <c r="AE3497" s="54"/>
      <c r="AF3497" s="54"/>
      <c r="AG3497" s="54"/>
      <c r="AH3497" s="54"/>
      <c r="AI3497" s="54"/>
      <c r="AJ3497" s="54"/>
      <c r="AK3497" s="54"/>
    </row>
    <row r="3498" spans="7:37" s="1" customFormat="1" ht="13.9" customHeight="1" x14ac:dyDescent="0.2"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  <c r="Q3498" s="58"/>
      <c r="R3498" s="58"/>
      <c r="S3498" s="58"/>
      <c r="T3498" s="58"/>
      <c r="U3498" s="58"/>
      <c r="V3498" s="58"/>
      <c r="W3498" s="58"/>
      <c r="X3498" s="58"/>
      <c r="Y3498" s="58"/>
      <c r="Z3498" s="58"/>
      <c r="AA3498" s="54"/>
      <c r="AB3498" s="54"/>
      <c r="AC3498" s="54"/>
      <c r="AD3498" s="54"/>
      <c r="AE3498" s="54"/>
      <c r="AF3498" s="54"/>
      <c r="AG3498" s="54"/>
      <c r="AH3498" s="54"/>
      <c r="AI3498" s="54"/>
      <c r="AJ3498" s="54"/>
      <c r="AK3498" s="54"/>
    </row>
    <row r="3499" spans="7:37" s="1" customFormat="1" ht="13.9" customHeight="1" x14ac:dyDescent="0.2"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  <c r="Q3499" s="58"/>
      <c r="R3499" s="58"/>
      <c r="S3499" s="58"/>
      <c r="T3499" s="58"/>
      <c r="U3499" s="58"/>
      <c r="V3499" s="58"/>
      <c r="W3499" s="58"/>
      <c r="X3499" s="58"/>
      <c r="Y3499" s="58"/>
      <c r="Z3499" s="58"/>
      <c r="AA3499" s="54"/>
      <c r="AB3499" s="54"/>
      <c r="AC3499" s="54"/>
      <c r="AD3499" s="54"/>
      <c r="AE3499" s="54"/>
      <c r="AF3499" s="54"/>
      <c r="AG3499" s="54"/>
      <c r="AH3499" s="54"/>
      <c r="AI3499" s="54"/>
      <c r="AJ3499" s="54"/>
      <c r="AK3499" s="54"/>
    </row>
    <row r="3500" spans="7:37" s="1" customFormat="1" ht="13.9" customHeight="1" x14ac:dyDescent="0.2"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  <c r="Q3500" s="58"/>
      <c r="R3500" s="58"/>
      <c r="S3500" s="58"/>
      <c r="T3500" s="58"/>
      <c r="U3500" s="58"/>
      <c r="V3500" s="58"/>
      <c r="W3500" s="58"/>
      <c r="X3500" s="58"/>
      <c r="Y3500" s="58"/>
      <c r="Z3500" s="58"/>
      <c r="AA3500" s="54"/>
      <c r="AB3500" s="54"/>
      <c r="AC3500" s="54"/>
      <c r="AD3500" s="54"/>
      <c r="AE3500" s="54"/>
      <c r="AF3500" s="54"/>
      <c r="AG3500" s="54"/>
      <c r="AH3500" s="54"/>
      <c r="AI3500" s="54"/>
      <c r="AJ3500" s="54"/>
      <c r="AK3500" s="54"/>
    </row>
    <row r="3501" spans="7:37" s="1" customFormat="1" ht="13.9" customHeight="1" x14ac:dyDescent="0.2"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  <c r="Q3501" s="58"/>
      <c r="R3501" s="58"/>
      <c r="S3501" s="58"/>
      <c r="T3501" s="58"/>
      <c r="U3501" s="58"/>
      <c r="V3501" s="58"/>
      <c r="W3501" s="58"/>
      <c r="X3501" s="58"/>
      <c r="Y3501" s="58"/>
      <c r="Z3501" s="58"/>
      <c r="AA3501" s="54"/>
      <c r="AB3501" s="54"/>
      <c r="AC3501" s="54"/>
      <c r="AD3501" s="54"/>
      <c r="AE3501" s="54"/>
      <c r="AF3501" s="54"/>
      <c r="AG3501" s="54"/>
      <c r="AH3501" s="54"/>
      <c r="AI3501" s="54"/>
      <c r="AJ3501" s="54"/>
      <c r="AK3501" s="54"/>
    </row>
    <row r="3502" spans="7:37" s="1" customFormat="1" ht="13.9" customHeight="1" x14ac:dyDescent="0.2"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  <c r="Q3502" s="58"/>
      <c r="R3502" s="58"/>
      <c r="S3502" s="58"/>
      <c r="T3502" s="58"/>
      <c r="U3502" s="58"/>
      <c r="V3502" s="58"/>
      <c r="W3502" s="58"/>
      <c r="X3502" s="58"/>
      <c r="Y3502" s="58"/>
      <c r="Z3502" s="58"/>
      <c r="AA3502" s="54"/>
      <c r="AB3502" s="54"/>
      <c r="AC3502" s="54"/>
      <c r="AD3502" s="54"/>
      <c r="AE3502" s="54"/>
      <c r="AF3502" s="54"/>
      <c r="AG3502" s="54"/>
      <c r="AH3502" s="54"/>
      <c r="AI3502" s="54"/>
      <c r="AJ3502" s="54"/>
      <c r="AK3502" s="54"/>
    </row>
    <row r="3503" spans="7:37" s="1" customFormat="1" ht="13.9" customHeight="1" x14ac:dyDescent="0.2"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  <c r="Q3503" s="58"/>
      <c r="R3503" s="58"/>
      <c r="S3503" s="58"/>
      <c r="T3503" s="58"/>
      <c r="U3503" s="58"/>
      <c r="V3503" s="58"/>
      <c r="W3503" s="58"/>
      <c r="X3503" s="58"/>
      <c r="Y3503" s="58"/>
      <c r="Z3503" s="58"/>
      <c r="AA3503" s="54"/>
      <c r="AB3503" s="54"/>
      <c r="AC3503" s="54"/>
      <c r="AD3503" s="54"/>
      <c r="AE3503" s="54"/>
      <c r="AF3503" s="54"/>
      <c r="AG3503" s="54"/>
      <c r="AH3503" s="54"/>
      <c r="AI3503" s="54"/>
      <c r="AJ3503" s="54"/>
      <c r="AK3503" s="54"/>
    </row>
    <row r="3504" spans="7:37" s="1" customFormat="1" ht="13.9" customHeight="1" x14ac:dyDescent="0.2"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  <c r="Q3504" s="58"/>
      <c r="R3504" s="58"/>
      <c r="S3504" s="58"/>
      <c r="T3504" s="58"/>
      <c r="U3504" s="58"/>
      <c r="V3504" s="58"/>
      <c r="W3504" s="58"/>
      <c r="X3504" s="58"/>
      <c r="Y3504" s="58"/>
      <c r="Z3504" s="58"/>
      <c r="AA3504" s="54"/>
      <c r="AB3504" s="54"/>
      <c r="AC3504" s="54"/>
      <c r="AD3504" s="54"/>
      <c r="AE3504" s="54"/>
      <c r="AF3504" s="54"/>
      <c r="AG3504" s="54"/>
      <c r="AH3504" s="54"/>
      <c r="AI3504" s="54"/>
      <c r="AJ3504" s="54"/>
      <c r="AK3504" s="54"/>
    </row>
    <row r="3505" spans="7:37" s="1" customFormat="1" ht="13.9" customHeight="1" x14ac:dyDescent="0.2"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  <c r="Q3505" s="58"/>
      <c r="R3505" s="58"/>
      <c r="S3505" s="58"/>
      <c r="T3505" s="58"/>
      <c r="U3505" s="58"/>
      <c r="V3505" s="58"/>
      <c r="W3505" s="58"/>
      <c r="X3505" s="58"/>
      <c r="Y3505" s="58"/>
      <c r="Z3505" s="58"/>
      <c r="AA3505" s="54"/>
      <c r="AB3505" s="54"/>
      <c r="AC3505" s="54"/>
      <c r="AD3505" s="54"/>
      <c r="AE3505" s="54"/>
      <c r="AF3505" s="54"/>
      <c r="AG3505" s="54"/>
      <c r="AH3505" s="54"/>
      <c r="AI3505" s="54"/>
      <c r="AJ3505" s="54"/>
      <c r="AK3505" s="54"/>
    </row>
    <row r="3506" spans="7:37" s="1" customFormat="1" ht="13.9" customHeight="1" x14ac:dyDescent="0.2"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  <c r="Q3506" s="58"/>
      <c r="R3506" s="58"/>
      <c r="S3506" s="58"/>
      <c r="T3506" s="58"/>
      <c r="U3506" s="58"/>
      <c r="V3506" s="58"/>
      <c r="W3506" s="58"/>
      <c r="X3506" s="58"/>
      <c r="Y3506" s="58"/>
      <c r="Z3506" s="58"/>
      <c r="AA3506" s="54"/>
      <c r="AB3506" s="54"/>
      <c r="AC3506" s="54"/>
      <c r="AD3506" s="54"/>
      <c r="AE3506" s="54"/>
      <c r="AF3506" s="54"/>
      <c r="AG3506" s="54"/>
      <c r="AH3506" s="54"/>
      <c r="AI3506" s="54"/>
      <c r="AJ3506" s="54"/>
      <c r="AK3506" s="54"/>
    </row>
    <row r="3507" spans="7:37" s="1" customFormat="1" ht="13.9" customHeight="1" x14ac:dyDescent="0.2"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  <c r="Q3507" s="58"/>
      <c r="R3507" s="58"/>
      <c r="S3507" s="58"/>
      <c r="T3507" s="58"/>
      <c r="U3507" s="58"/>
      <c r="V3507" s="58"/>
      <c r="W3507" s="58"/>
      <c r="X3507" s="58"/>
      <c r="Y3507" s="58"/>
      <c r="Z3507" s="58"/>
      <c r="AA3507" s="54"/>
      <c r="AB3507" s="54"/>
      <c r="AC3507" s="54"/>
      <c r="AD3507" s="54"/>
      <c r="AE3507" s="54"/>
      <c r="AF3507" s="54"/>
      <c r="AG3507" s="54"/>
      <c r="AH3507" s="54"/>
      <c r="AI3507" s="54"/>
      <c r="AJ3507" s="54"/>
      <c r="AK3507" s="54"/>
    </row>
    <row r="3508" spans="7:37" s="1" customFormat="1" ht="13.9" customHeight="1" x14ac:dyDescent="0.2"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  <c r="Q3508" s="58"/>
      <c r="R3508" s="58"/>
      <c r="S3508" s="58"/>
      <c r="T3508" s="58"/>
      <c r="U3508" s="58"/>
      <c r="V3508" s="58"/>
      <c r="W3508" s="58"/>
      <c r="X3508" s="58"/>
      <c r="Y3508" s="58"/>
      <c r="Z3508" s="58"/>
      <c r="AA3508" s="54"/>
      <c r="AB3508" s="54"/>
      <c r="AC3508" s="54"/>
      <c r="AD3508" s="54"/>
      <c r="AE3508" s="54"/>
      <c r="AF3508" s="54"/>
      <c r="AG3508" s="54"/>
      <c r="AH3508" s="54"/>
      <c r="AI3508" s="54"/>
      <c r="AJ3508" s="54"/>
      <c r="AK3508" s="54"/>
    </row>
    <row r="3509" spans="7:37" s="1" customFormat="1" ht="13.9" customHeight="1" x14ac:dyDescent="0.2"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  <c r="Q3509" s="58"/>
      <c r="R3509" s="58"/>
      <c r="S3509" s="58"/>
      <c r="T3509" s="58"/>
      <c r="U3509" s="58"/>
      <c r="V3509" s="58"/>
      <c r="W3509" s="58"/>
      <c r="X3509" s="58"/>
      <c r="Y3509" s="58"/>
      <c r="Z3509" s="58"/>
      <c r="AA3509" s="54"/>
      <c r="AB3509" s="54"/>
      <c r="AC3509" s="54"/>
      <c r="AD3509" s="54"/>
      <c r="AE3509" s="54"/>
      <c r="AF3509" s="54"/>
      <c r="AG3509" s="54"/>
      <c r="AH3509" s="54"/>
      <c r="AI3509" s="54"/>
      <c r="AJ3509" s="54"/>
      <c r="AK3509" s="54"/>
    </row>
    <row r="3510" spans="7:37" s="1" customFormat="1" ht="13.9" customHeight="1" x14ac:dyDescent="0.2"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  <c r="Q3510" s="58"/>
      <c r="R3510" s="58"/>
      <c r="S3510" s="58"/>
      <c r="T3510" s="58"/>
      <c r="U3510" s="58"/>
      <c r="V3510" s="58"/>
      <c r="W3510" s="58"/>
      <c r="X3510" s="58"/>
      <c r="Y3510" s="58"/>
      <c r="Z3510" s="58"/>
      <c r="AA3510" s="54"/>
      <c r="AB3510" s="54"/>
      <c r="AC3510" s="54"/>
      <c r="AD3510" s="54"/>
      <c r="AE3510" s="54"/>
      <c r="AF3510" s="54"/>
      <c r="AG3510" s="54"/>
      <c r="AH3510" s="54"/>
      <c r="AI3510" s="54"/>
      <c r="AJ3510" s="54"/>
      <c r="AK3510" s="54"/>
    </row>
    <row r="3511" spans="7:37" s="1" customFormat="1" ht="13.9" customHeight="1" x14ac:dyDescent="0.2"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  <c r="Q3511" s="58"/>
      <c r="R3511" s="58"/>
      <c r="S3511" s="58"/>
      <c r="T3511" s="58"/>
      <c r="U3511" s="58"/>
      <c r="V3511" s="58"/>
      <c r="W3511" s="58"/>
      <c r="X3511" s="58"/>
      <c r="Y3511" s="58"/>
      <c r="Z3511" s="58"/>
      <c r="AA3511" s="54"/>
      <c r="AB3511" s="54"/>
      <c r="AC3511" s="54"/>
      <c r="AD3511" s="54"/>
      <c r="AE3511" s="54"/>
      <c r="AF3511" s="54"/>
      <c r="AG3511" s="54"/>
      <c r="AH3511" s="54"/>
      <c r="AI3511" s="54"/>
      <c r="AJ3511" s="54"/>
      <c r="AK3511" s="54"/>
    </row>
    <row r="3512" spans="7:37" s="1" customFormat="1" ht="13.9" customHeight="1" x14ac:dyDescent="0.2"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  <c r="Q3512" s="58"/>
      <c r="R3512" s="58"/>
      <c r="S3512" s="58"/>
      <c r="T3512" s="58"/>
      <c r="U3512" s="58"/>
      <c r="V3512" s="58"/>
      <c r="W3512" s="58"/>
      <c r="X3512" s="58"/>
      <c r="Y3512" s="58"/>
      <c r="Z3512" s="58"/>
      <c r="AA3512" s="54"/>
      <c r="AB3512" s="54"/>
      <c r="AC3512" s="54"/>
      <c r="AD3512" s="54"/>
      <c r="AE3512" s="54"/>
      <c r="AF3512" s="54"/>
      <c r="AG3512" s="54"/>
      <c r="AH3512" s="54"/>
      <c r="AI3512" s="54"/>
      <c r="AJ3512" s="54"/>
      <c r="AK3512" s="54"/>
    </row>
    <row r="3513" spans="7:37" s="1" customFormat="1" ht="13.9" customHeight="1" x14ac:dyDescent="0.2"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  <c r="Q3513" s="58"/>
      <c r="R3513" s="58"/>
      <c r="S3513" s="58"/>
      <c r="T3513" s="58"/>
      <c r="U3513" s="58"/>
      <c r="V3513" s="58"/>
      <c r="W3513" s="58"/>
      <c r="X3513" s="58"/>
      <c r="Y3513" s="58"/>
      <c r="Z3513" s="58"/>
      <c r="AA3513" s="54"/>
      <c r="AB3513" s="54"/>
      <c r="AC3513" s="54"/>
      <c r="AD3513" s="54"/>
      <c r="AE3513" s="54"/>
      <c r="AF3513" s="54"/>
      <c r="AG3513" s="54"/>
      <c r="AH3513" s="54"/>
      <c r="AI3513" s="54"/>
      <c r="AJ3513" s="54"/>
      <c r="AK3513" s="54"/>
    </row>
    <row r="3514" spans="7:37" s="1" customFormat="1" ht="13.9" customHeight="1" x14ac:dyDescent="0.2"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  <c r="Q3514" s="58"/>
      <c r="R3514" s="58"/>
      <c r="S3514" s="58"/>
      <c r="T3514" s="58"/>
      <c r="U3514" s="58"/>
      <c r="V3514" s="58"/>
      <c r="W3514" s="58"/>
      <c r="X3514" s="58"/>
      <c r="Y3514" s="58"/>
      <c r="Z3514" s="58"/>
      <c r="AA3514" s="54"/>
      <c r="AB3514" s="54"/>
      <c r="AC3514" s="54"/>
      <c r="AD3514" s="54"/>
      <c r="AE3514" s="54"/>
      <c r="AF3514" s="54"/>
      <c r="AG3514" s="54"/>
      <c r="AH3514" s="54"/>
      <c r="AI3514" s="54"/>
      <c r="AJ3514" s="54"/>
      <c r="AK3514" s="54"/>
    </row>
    <row r="3515" spans="7:37" s="1" customFormat="1" ht="13.9" customHeight="1" x14ac:dyDescent="0.2"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  <c r="Q3515" s="58"/>
      <c r="R3515" s="58"/>
      <c r="S3515" s="58"/>
      <c r="T3515" s="58"/>
      <c r="U3515" s="58"/>
      <c r="V3515" s="58"/>
      <c r="W3515" s="58"/>
      <c r="X3515" s="58"/>
      <c r="Y3515" s="58"/>
      <c r="Z3515" s="58"/>
      <c r="AA3515" s="54"/>
      <c r="AB3515" s="54"/>
      <c r="AC3515" s="54"/>
      <c r="AD3515" s="54"/>
      <c r="AE3515" s="54"/>
      <c r="AF3515" s="54"/>
      <c r="AG3515" s="54"/>
      <c r="AH3515" s="54"/>
      <c r="AI3515" s="54"/>
      <c r="AJ3515" s="54"/>
      <c r="AK3515" s="54"/>
    </row>
    <row r="3516" spans="7:37" s="1" customFormat="1" ht="13.9" customHeight="1" x14ac:dyDescent="0.2"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  <c r="Q3516" s="58"/>
      <c r="R3516" s="58"/>
      <c r="S3516" s="58"/>
      <c r="T3516" s="58"/>
      <c r="U3516" s="58"/>
      <c r="V3516" s="58"/>
      <c r="W3516" s="58"/>
      <c r="X3516" s="58"/>
      <c r="Y3516" s="58"/>
      <c r="Z3516" s="58"/>
      <c r="AA3516" s="54"/>
      <c r="AB3516" s="54"/>
      <c r="AC3516" s="54"/>
      <c r="AD3516" s="54"/>
      <c r="AE3516" s="54"/>
      <c r="AF3516" s="54"/>
      <c r="AG3516" s="54"/>
      <c r="AH3516" s="54"/>
      <c r="AI3516" s="54"/>
      <c r="AJ3516" s="54"/>
      <c r="AK3516" s="54"/>
    </row>
    <row r="3517" spans="7:37" s="1" customFormat="1" ht="13.9" customHeight="1" x14ac:dyDescent="0.2"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  <c r="Q3517" s="58"/>
      <c r="R3517" s="58"/>
      <c r="S3517" s="58"/>
      <c r="T3517" s="58"/>
      <c r="U3517" s="58"/>
      <c r="V3517" s="58"/>
      <c r="W3517" s="58"/>
      <c r="X3517" s="58"/>
      <c r="Y3517" s="58"/>
      <c r="Z3517" s="58"/>
      <c r="AA3517" s="54"/>
      <c r="AB3517" s="54"/>
      <c r="AC3517" s="54"/>
      <c r="AD3517" s="54"/>
      <c r="AE3517" s="54"/>
      <c r="AF3517" s="54"/>
      <c r="AG3517" s="54"/>
      <c r="AH3517" s="54"/>
      <c r="AI3517" s="54"/>
      <c r="AJ3517" s="54"/>
      <c r="AK3517" s="54"/>
    </row>
    <row r="3518" spans="7:37" s="1" customFormat="1" ht="13.9" customHeight="1" x14ac:dyDescent="0.2"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  <c r="Q3518" s="58"/>
      <c r="R3518" s="58"/>
      <c r="S3518" s="58"/>
      <c r="T3518" s="58"/>
      <c r="U3518" s="58"/>
      <c r="V3518" s="58"/>
      <c r="W3518" s="58"/>
      <c r="X3518" s="58"/>
      <c r="Y3518" s="58"/>
      <c r="Z3518" s="58"/>
      <c r="AA3518" s="54"/>
      <c r="AB3518" s="54"/>
      <c r="AC3518" s="54"/>
      <c r="AD3518" s="54"/>
      <c r="AE3518" s="54"/>
      <c r="AF3518" s="54"/>
      <c r="AG3518" s="54"/>
      <c r="AH3518" s="54"/>
      <c r="AI3518" s="54"/>
      <c r="AJ3518" s="54"/>
      <c r="AK3518" s="54"/>
    </row>
    <row r="3519" spans="7:37" s="1" customFormat="1" ht="13.9" customHeight="1" x14ac:dyDescent="0.2"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  <c r="Q3519" s="58"/>
      <c r="R3519" s="58"/>
      <c r="S3519" s="58"/>
      <c r="T3519" s="58"/>
      <c r="U3519" s="58"/>
      <c r="V3519" s="58"/>
      <c r="W3519" s="58"/>
      <c r="X3519" s="58"/>
      <c r="Y3519" s="58"/>
      <c r="Z3519" s="58"/>
      <c r="AA3519" s="54"/>
      <c r="AB3519" s="54"/>
      <c r="AC3519" s="54"/>
      <c r="AD3519" s="54"/>
      <c r="AE3519" s="54"/>
      <c r="AF3519" s="54"/>
      <c r="AG3519" s="54"/>
      <c r="AH3519" s="54"/>
      <c r="AI3519" s="54"/>
      <c r="AJ3519" s="54"/>
      <c r="AK3519" s="54"/>
    </row>
    <row r="3520" spans="7:37" s="1" customFormat="1" ht="13.9" customHeight="1" x14ac:dyDescent="0.2"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  <c r="Q3520" s="58"/>
      <c r="R3520" s="58"/>
      <c r="S3520" s="58"/>
      <c r="T3520" s="58"/>
      <c r="U3520" s="58"/>
      <c r="V3520" s="58"/>
      <c r="W3520" s="58"/>
      <c r="X3520" s="58"/>
      <c r="Y3520" s="58"/>
      <c r="Z3520" s="58"/>
      <c r="AA3520" s="54"/>
      <c r="AB3520" s="54"/>
      <c r="AC3520" s="54"/>
      <c r="AD3520" s="54"/>
      <c r="AE3520" s="54"/>
      <c r="AF3520" s="54"/>
      <c r="AG3520" s="54"/>
      <c r="AH3520" s="54"/>
      <c r="AI3520" s="54"/>
      <c r="AJ3520" s="54"/>
      <c r="AK3520" s="54"/>
    </row>
    <row r="3521" spans="7:37" s="1" customFormat="1" ht="13.9" customHeight="1" x14ac:dyDescent="0.2"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  <c r="Q3521" s="58"/>
      <c r="R3521" s="58"/>
      <c r="S3521" s="58"/>
      <c r="T3521" s="58"/>
      <c r="U3521" s="58"/>
      <c r="V3521" s="58"/>
      <c r="W3521" s="58"/>
      <c r="X3521" s="58"/>
      <c r="Y3521" s="58"/>
      <c r="Z3521" s="58"/>
      <c r="AA3521" s="54"/>
      <c r="AB3521" s="54"/>
      <c r="AC3521" s="54"/>
      <c r="AD3521" s="54"/>
      <c r="AE3521" s="54"/>
      <c r="AF3521" s="54"/>
      <c r="AG3521" s="54"/>
      <c r="AH3521" s="54"/>
      <c r="AI3521" s="54"/>
      <c r="AJ3521" s="54"/>
      <c r="AK3521" s="54"/>
    </row>
    <row r="3522" spans="7:37" s="1" customFormat="1" ht="13.9" customHeight="1" x14ac:dyDescent="0.2"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  <c r="Q3522" s="58"/>
      <c r="R3522" s="58"/>
      <c r="S3522" s="58"/>
      <c r="T3522" s="58"/>
      <c r="U3522" s="58"/>
      <c r="V3522" s="58"/>
      <c r="W3522" s="58"/>
      <c r="X3522" s="58"/>
      <c r="Y3522" s="58"/>
      <c r="Z3522" s="58"/>
      <c r="AA3522" s="54"/>
      <c r="AB3522" s="54"/>
      <c r="AC3522" s="54"/>
      <c r="AD3522" s="54"/>
      <c r="AE3522" s="54"/>
      <c r="AF3522" s="54"/>
      <c r="AG3522" s="54"/>
      <c r="AH3522" s="54"/>
      <c r="AI3522" s="54"/>
      <c r="AJ3522" s="54"/>
      <c r="AK3522" s="54"/>
    </row>
    <row r="3523" spans="7:37" s="1" customFormat="1" ht="13.9" customHeight="1" x14ac:dyDescent="0.2"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  <c r="Q3523" s="58"/>
      <c r="R3523" s="58"/>
      <c r="S3523" s="58"/>
      <c r="T3523" s="58"/>
      <c r="U3523" s="58"/>
      <c r="V3523" s="58"/>
      <c r="W3523" s="58"/>
      <c r="X3523" s="58"/>
      <c r="Y3523" s="58"/>
      <c r="Z3523" s="58"/>
      <c r="AA3523" s="54"/>
      <c r="AB3523" s="54"/>
      <c r="AC3523" s="54"/>
      <c r="AD3523" s="54"/>
      <c r="AE3523" s="54"/>
      <c r="AF3523" s="54"/>
      <c r="AG3523" s="54"/>
      <c r="AH3523" s="54"/>
      <c r="AI3523" s="54"/>
      <c r="AJ3523" s="54"/>
      <c r="AK3523" s="54"/>
    </row>
    <row r="3524" spans="7:37" s="1" customFormat="1" ht="13.9" customHeight="1" x14ac:dyDescent="0.2"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  <c r="Q3524" s="58"/>
      <c r="R3524" s="58"/>
      <c r="S3524" s="58"/>
      <c r="T3524" s="58"/>
      <c r="U3524" s="58"/>
      <c r="V3524" s="58"/>
      <c r="W3524" s="58"/>
      <c r="X3524" s="58"/>
      <c r="Y3524" s="58"/>
      <c r="Z3524" s="58"/>
      <c r="AA3524" s="54"/>
      <c r="AB3524" s="54"/>
      <c r="AC3524" s="54"/>
      <c r="AD3524" s="54"/>
      <c r="AE3524" s="54"/>
      <c r="AF3524" s="54"/>
      <c r="AG3524" s="54"/>
      <c r="AH3524" s="54"/>
      <c r="AI3524" s="54"/>
      <c r="AJ3524" s="54"/>
      <c r="AK3524" s="54"/>
    </row>
    <row r="3525" spans="7:37" s="1" customFormat="1" ht="13.9" customHeight="1" x14ac:dyDescent="0.2"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  <c r="Q3525" s="58"/>
      <c r="R3525" s="58"/>
      <c r="S3525" s="58"/>
      <c r="T3525" s="58"/>
      <c r="U3525" s="58"/>
      <c r="V3525" s="58"/>
      <c r="W3525" s="58"/>
      <c r="X3525" s="58"/>
      <c r="Y3525" s="58"/>
      <c r="Z3525" s="58"/>
      <c r="AA3525" s="54"/>
      <c r="AB3525" s="54"/>
      <c r="AC3525" s="54"/>
      <c r="AD3525" s="54"/>
      <c r="AE3525" s="54"/>
      <c r="AF3525" s="54"/>
      <c r="AG3525" s="54"/>
      <c r="AH3525" s="54"/>
      <c r="AI3525" s="54"/>
      <c r="AJ3525" s="54"/>
      <c r="AK3525" s="54"/>
    </row>
    <row r="3526" spans="7:37" s="1" customFormat="1" ht="13.9" customHeight="1" x14ac:dyDescent="0.2"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  <c r="Q3526" s="58"/>
      <c r="R3526" s="58"/>
      <c r="S3526" s="58"/>
      <c r="T3526" s="58"/>
      <c r="U3526" s="58"/>
      <c r="V3526" s="58"/>
      <c r="W3526" s="58"/>
      <c r="X3526" s="58"/>
      <c r="Y3526" s="58"/>
      <c r="Z3526" s="58"/>
      <c r="AA3526" s="54"/>
      <c r="AB3526" s="54"/>
      <c r="AC3526" s="54"/>
      <c r="AD3526" s="54"/>
      <c r="AE3526" s="54"/>
      <c r="AF3526" s="54"/>
      <c r="AG3526" s="54"/>
      <c r="AH3526" s="54"/>
      <c r="AI3526" s="54"/>
      <c r="AJ3526" s="54"/>
      <c r="AK3526" s="54"/>
    </row>
    <row r="3527" spans="7:37" s="1" customFormat="1" ht="13.9" customHeight="1" x14ac:dyDescent="0.2"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  <c r="Q3527" s="58"/>
      <c r="R3527" s="58"/>
      <c r="S3527" s="58"/>
      <c r="T3527" s="58"/>
      <c r="U3527" s="58"/>
      <c r="V3527" s="58"/>
      <c r="W3527" s="58"/>
      <c r="X3527" s="58"/>
      <c r="Y3527" s="58"/>
      <c r="Z3527" s="58"/>
      <c r="AA3527" s="54"/>
      <c r="AB3527" s="54"/>
      <c r="AC3527" s="54"/>
      <c r="AD3527" s="54"/>
      <c r="AE3527" s="54"/>
      <c r="AF3527" s="54"/>
      <c r="AG3527" s="54"/>
      <c r="AH3527" s="54"/>
      <c r="AI3527" s="54"/>
      <c r="AJ3527" s="54"/>
      <c r="AK3527" s="54"/>
    </row>
    <row r="3528" spans="7:37" s="1" customFormat="1" ht="13.9" customHeight="1" x14ac:dyDescent="0.2"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  <c r="Q3528" s="58"/>
      <c r="R3528" s="58"/>
      <c r="S3528" s="58"/>
      <c r="T3528" s="58"/>
      <c r="U3528" s="58"/>
      <c r="V3528" s="58"/>
      <c r="W3528" s="58"/>
      <c r="X3528" s="58"/>
      <c r="Y3528" s="58"/>
      <c r="Z3528" s="58"/>
      <c r="AA3528" s="54"/>
      <c r="AB3528" s="54"/>
      <c r="AC3528" s="54"/>
      <c r="AD3528" s="54"/>
      <c r="AE3528" s="54"/>
      <c r="AF3528" s="54"/>
      <c r="AG3528" s="54"/>
      <c r="AH3528" s="54"/>
      <c r="AI3528" s="54"/>
      <c r="AJ3528" s="54"/>
      <c r="AK3528" s="54"/>
    </row>
    <row r="3529" spans="7:37" s="1" customFormat="1" ht="13.9" customHeight="1" x14ac:dyDescent="0.2"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  <c r="Q3529" s="58"/>
      <c r="R3529" s="58"/>
      <c r="S3529" s="58"/>
      <c r="T3529" s="58"/>
      <c r="U3529" s="58"/>
      <c r="V3529" s="58"/>
      <c r="W3529" s="58"/>
      <c r="X3529" s="58"/>
      <c r="Y3529" s="58"/>
      <c r="Z3529" s="58"/>
      <c r="AA3529" s="54"/>
      <c r="AB3529" s="54"/>
      <c r="AC3529" s="54"/>
      <c r="AD3529" s="54"/>
      <c r="AE3529" s="54"/>
      <c r="AF3529" s="54"/>
      <c r="AG3529" s="54"/>
      <c r="AH3529" s="54"/>
      <c r="AI3529" s="54"/>
      <c r="AJ3529" s="54"/>
      <c r="AK3529" s="54"/>
    </row>
    <row r="3530" spans="7:37" s="1" customFormat="1" ht="13.9" customHeight="1" x14ac:dyDescent="0.2"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  <c r="Q3530" s="58"/>
      <c r="R3530" s="58"/>
      <c r="S3530" s="58"/>
      <c r="T3530" s="58"/>
      <c r="U3530" s="58"/>
      <c r="V3530" s="58"/>
      <c r="W3530" s="58"/>
      <c r="X3530" s="58"/>
      <c r="Y3530" s="58"/>
      <c r="Z3530" s="58"/>
      <c r="AA3530" s="54"/>
      <c r="AB3530" s="54"/>
      <c r="AC3530" s="54"/>
      <c r="AD3530" s="54"/>
      <c r="AE3530" s="54"/>
      <c r="AF3530" s="54"/>
      <c r="AG3530" s="54"/>
      <c r="AH3530" s="54"/>
      <c r="AI3530" s="54"/>
      <c r="AJ3530" s="54"/>
      <c r="AK3530" s="54"/>
    </row>
    <row r="3531" spans="7:37" s="1" customFormat="1" ht="13.9" customHeight="1" x14ac:dyDescent="0.2"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  <c r="Q3531" s="58"/>
      <c r="R3531" s="58"/>
      <c r="S3531" s="58"/>
      <c r="T3531" s="58"/>
      <c r="U3531" s="58"/>
      <c r="V3531" s="58"/>
      <c r="W3531" s="58"/>
      <c r="X3531" s="58"/>
      <c r="Y3531" s="58"/>
      <c r="Z3531" s="58"/>
      <c r="AA3531" s="54"/>
      <c r="AB3531" s="54"/>
      <c r="AC3531" s="54"/>
      <c r="AD3531" s="54"/>
      <c r="AE3531" s="54"/>
      <c r="AF3531" s="54"/>
      <c r="AG3531" s="54"/>
      <c r="AH3531" s="54"/>
      <c r="AI3531" s="54"/>
      <c r="AJ3531" s="54"/>
      <c r="AK3531" s="54"/>
    </row>
    <row r="3532" spans="7:37" s="1" customFormat="1" ht="13.9" customHeight="1" x14ac:dyDescent="0.2"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  <c r="Q3532" s="58"/>
      <c r="R3532" s="58"/>
      <c r="S3532" s="58"/>
      <c r="T3532" s="58"/>
      <c r="U3532" s="58"/>
      <c r="V3532" s="58"/>
      <c r="W3532" s="58"/>
      <c r="X3532" s="58"/>
      <c r="Y3532" s="58"/>
      <c r="Z3532" s="58"/>
      <c r="AA3532" s="54"/>
      <c r="AB3532" s="54"/>
      <c r="AC3532" s="54"/>
      <c r="AD3532" s="54"/>
      <c r="AE3532" s="54"/>
      <c r="AF3532" s="54"/>
      <c r="AG3532" s="54"/>
      <c r="AH3532" s="54"/>
      <c r="AI3532" s="54"/>
      <c r="AJ3532" s="54"/>
      <c r="AK3532" s="54"/>
    </row>
    <row r="3533" spans="7:37" s="1" customFormat="1" ht="13.9" customHeight="1" x14ac:dyDescent="0.2"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  <c r="Q3533" s="58"/>
      <c r="R3533" s="58"/>
      <c r="S3533" s="58"/>
      <c r="T3533" s="58"/>
      <c r="U3533" s="58"/>
      <c r="V3533" s="58"/>
      <c r="W3533" s="58"/>
      <c r="X3533" s="58"/>
      <c r="Y3533" s="58"/>
      <c r="Z3533" s="58"/>
      <c r="AA3533" s="54"/>
      <c r="AB3533" s="54"/>
      <c r="AC3533" s="54"/>
      <c r="AD3533" s="54"/>
      <c r="AE3533" s="54"/>
      <c r="AF3533" s="54"/>
      <c r="AG3533" s="54"/>
      <c r="AH3533" s="54"/>
      <c r="AI3533" s="54"/>
      <c r="AJ3533" s="54"/>
      <c r="AK3533" s="54"/>
    </row>
    <row r="3534" spans="7:37" s="1" customFormat="1" ht="13.9" customHeight="1" x14ac:dyDescent="0.2"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  <c r="Q3534" s="58"/>
      <c r="R3534" s="58"/>
      <c r="S3534" s="58"/>
      <c r="T3534" s="58"/>
      <c r="U3534" s="58"/>
      <c r="V3534" s="58"/>
      <c r="W3534" s="58"/>
      <c r="X3534" s="58"/>
      <c r="Y3534" s="58"/>
      <c r="Z3534" s="58"/>
      <c r="AA3534" s="54"/>
      <c r="AB3534" s="54"/>
      <c r="AC3534" s="54"/>
      <c r="AD3534" s="54"/>
      <c r="AE3534" s="54"/>
      <c r="AF3534" s="54"/>
      <c r="AG3534" s="54"/>
      <c r="AH3534" s="54"/>
      <c r="AI3534" s="54"/>
      <c r="AJ3534" s="54"/>
      <c r="AK3534" s="54"/>
    </row>
    <row r="3535" spans="7:37" s="1" customFormat="1" ht="13.9" customHeight="1" x14ac:dyDescent="0.2"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  <c r="Q3535" s="58"/>
      <c r="R3535" s="58"/>
      <c r="S3535" s="58"/>
      <c r="T3535" s="58"/>
      <c r="U3535" s="58"/>
      <c r="V3535" s="58"/>
      <c r="W3535" s="58"/>
      <c r="X3535" s="58"/>
      <c r="Y3535" s="58"/>
      <c r="Z3535" s="58"/>
      <c r="AA3535" s="54"/>
      <c r="AB3535" s="54"/>
      <c r="AC3535" s="54"/>
      <c r="AD3535" s="54"/>
      <c r="AE3535" s="54"/>
      <c r="AF3535" s="54"/>
      <c r="AG3535" s="54"/>
      <c r="AH3535" s="54"/>
      <c r="AI3535" s="54"/>
      <c r="AJ3535" s="54"/>
      <c r="AK3535" s="54"/>
    </row>
    <row r="3536" spans="7:37" s="1" customFormat="1" ht="13.9" customHeight="1" x14ac:dyDescent="0.2"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  <c r="Q3536" s="58"/>
      <c r="R3536" s="58"/>
      <c r="S3536" s="58"/>
      <c r="T3536" s="58"/>
      <c r="U3536" s="58"/>
      <c r="V3536" s="58"/>
      <c r="W3536" s="58"/>
      <c r="X3536" s="58"/>
      <c r="Y3536" s="58"/>
      <c r="Z3536" s="58"/>
      <c r="AA3536" s="54"/>
      <c r="AB3536" s="54"/>
      <c r="AC3536" s="54"/>
      <c r="AD3536" s="54"/>
      <c r="AE3536" s="54"/>
      <c r="AF3536" s="54"/>
      <c r="AG3536" s="54"/>
      <c r="AH3536" s="54"/>
      <c r="AI3536" s="54"/>
      <c r="AJ3536" s="54"/>
      <c r="AK3536" s="54"/>
    </row>
    <row r="3537" spans="7:37" s="1" customFormat="1" ht="13.9" customHeight="1" x14ac:dyDescent="0.2"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  <c r="Q3537" s="58"/>
      <c r="R3537" s="58"/>
      <c r="S3537" s="58"/>
      <c r="T3537" s="58"/>
      <c r="U3537" s="58"/>
      <c r="V3537" s="58"/>
      <c r="W3537" s="58"/>
      <c r="X3537" s="58"/>
      <c r="Y3537" s="58"/>
      <c r="Z3537" s="58"/>
      <c r="AA3537" s="54"/>
      <c r="AB3537" s="54"/>
      <c r="AC3537" s="54"/>
      <c r="AD3537" s="54"/>
      <c r="AE3537" s="54"/>
      <c r="AF3537" s="54"/>
      <c r="AG3537" s="54"/>
      <c r="AH3537" s="54"/>
      <c r="AI3537" s="54"/>
      <c r="AJ3537" s="54"/>
      <c r="AK3537" s="54"/>
    </row>
    <row r="3538" spans="7:37" s="1" customFormat="1" ht="13.9" customHeight="1" x14ac:dyDescent="0.2"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  <c r="Q3538" s="58"/>
      <c r="R3538" s="58"/>
      <c r="S3538" s="58"/>
      <c r="T3538" s="58"/>
      <c r="U3538" s="58"/>
      <c r="V3538" s="58"/>
      <c r="W3538" s="58"/>
      <c r="X3538" s="58"/>
      <c r="Y3538" s="58"/>
      <c r="Z3538" s="58"/>
      <c r="AA3538" s="54"/>
      <c r="AB3538" s="54"/>
      <c r="AC3538" s="54"/>
      <c r="AD3538" s="54"/>
      <c r="AE3538" s="54"/>
      <c r="AF3538" s="54"/>
      <c r="AG3538" s="54"/>
      <c r="AH3538" s="54"/>
      <c r="AI3538" s="54"/>
      <c r="AJ3538" s="54"/>
      <c r="AK3538" s="54"/>
    </row>
    <row r="3539" spans="7:37" s="1" customFormat="1" ht="13.9" customHeight="1" x14ac:dyDescent="0.2"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  <c r="Q3539" s="58"/>
      <c r="R3539" s="58"/>
      <c r="S3539" s="58"/>
      <c r="T3539" s="58"/>
      <c r="U3539" s="58"/>
      <c r="V3539" s="58"/>
      <c r="W3539" s="58"/>
      <c r="X3539" s="58"/>
      <c r="Y3539" s="58"/>
      <c r="Z3539" s="58"/>
      <c r="AA3539" s="54"/>
      <c r="AB3539" s="54"/>
      <c r="AC3539" s="54"/>
      <c r="AD3539" s="54"/>
      <c r="AE3539" s="54"/>
      <c r="AF3539" s="54"/>
      <c r="AG3539" s="54"/>
      <c r="AH3539" s="54"/>
      <c r="AI3539" s="54"/>
      <c r="AJ3539" s="54"/>
      <c r="AK3539" s="54"/>
    </row>
    <row r="3540" spans="7:37" s="1" customFormat="1" ht="13.9" customHeight="1" x14ac:dyDescent="0.2"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  <c r="Q3540" s="58"/>
      <c r="R3540" s="58"/>
      <c r="S3540" s="58"/>
      <c r="T3540" s="58"/>
      <c r="U3540" s="58"/>
      <c r="V3540" s="58"/>
      <c r="W3540" s="58"/>
      <c r="X3540" s="58"/>
      <c r="Y3540" s="58"/>
      <c r="Z3540" s="58"/>
      <c r="AA3540" s="54"/>
      <c r="AB3540" s="54"/>
      <c r="AC3540" s="54"/>
      <c r="AD3540" s="54"/>
      <c r="AE3540" s="54"/>
      <c r="AF3540" s="54"/>
      <c r="AG3540" s="54"/>
      <c r="AH3540" s="54"/>
      <c r="AI3540" s="54"/>
      <c r="AJ3540" s="54"/>
      <c r="AK3540" s="54"/>
    </row>
    <row r="3541" spans="7:37" s="1" customFormat="1" ht="13.9" customHeight="1" x14ac:dyDescent="0.2"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  <c r="Q3541" s="58"/>
      <c r="R3541" s="58"/>
      <c r="S3541" s="58"/>
      <c r="T3541" s="58"/>
      <c r="U3541" s="58"/>
      <c r="V3541" s="58"/>
      <c r="W3541" s="58"/>
      <c r="X3541" s="58"/>
      <c r="Y3541" s="58"/>
      <c r="Z3541" s="58"/>
      <c r="AA3541" s="54"/>
      <c r="AB3541" s="54"/>
      <c r="AC3541" s="54"/>
      <c r="AD3541" s="54"/>
      <c r="AE3541" s="54"/>
      <c r="AF3541" s="54"/>
      <c r="AG3541" s="54"/>
      <c r="AH3541" s="54"/>
      <c r="AI3541" s="54"/>
      <c r="AJ3541" s="54"/>
      <c r="AK3541" s="54"/>
    </row>
    <row r="3542" spans="7:37" s="1" customFormat="1" ht="13.9" customHeight="1" x14ac:dyDescent="0.2"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  <c r="Q3542" s="58"/>
      <c r="R3542" s="58"/>
      <c r="S3542" s="58"/>
      <c r="T3542" s="58"/>
      <c r="U3542" s="58"/>
      <c r="V3542" s="58"/>
      <c r="W3542" s="58"/>
      <c r="X3542" s="58"/>
      <c r="Y3542" s="58"/>
      <c r="Z3542" s="58"/>
      <c r="AA3542" s="54"/>
      <c r="AB3542" s="54"/>
      <c r="AC3542" s="54"/>
      <c r="AD3542" s="54"/>
      <c r="AE3542" s="54"/>
      <c r="AF3542" s="54"/>
      <c r="AG3542" s="54"/>
      <c r="AH3542" s="54"/>
      <c r="AI3542" s="54"/>
      <c r="AJ3542" s="54"/>
      <c r="AK3542" s="54"/>
    </row>
    <row r="3543" spans="7:37" s="1" customFormat="1" ht="13.9" customHeight="1" x14ac:dyDescent="0.2"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  <c r="Q3543" s="58"/>
      <c r="R3543" s="58"/>
      <c r="S3543" s="58"/>
      <c r="T3543" s="58"/>
      <c r="U3543" s="58"/>
      <c r="V3543" s="58"/>
      <c r="W3543" s="58"/>
      <c r="X3543" s="58"/>
      <c r="Y3543" s="58"/>
      <c r="Z3543" s="58"/>
      <c r="AA3543" s="54"/>
      <c r="AB3543" s="54"/>
      <c r="AC3543" s="54"/>
      <c r="AD3543" s="54"/>
      <c r="AE3543" s="54"/>
      <c r="AF3543" s="54"/>
      <c r="AG3543" s="54"/>
      <c r="AH3543" s="54"/>
      <c r="AI3543" s="54"/>
      <c r="AJ3543" s="54"/>
      <c r="AK3543" s="54"/>
    </row>
    <row r="3544" spans="7:37" s="1" customFormat="1" ht="13.9" customHeight="1" x14ac:dyDescent="0.2"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  <c r="Q3544" s="58"/>
      <c r="R3544" s="58"/>
      <c r="S3544" s="58"/>
      <c r="T3544" s="58"/>
      <c r="U3544" s="58"/>
      <c r="V3544" s="58"/>
      <c r="W3544" s="58"/>
      <c r="X3544" s="58"/>
      <c r="Y3544" s="58"/>
      <c r="Z3544" s="58"/>
      <c r="AA3544" s="54"/>
      <c r="AB3544" s="54"/>
      <c r="AC3544" s="54"/>
      <c r="AD3544" s="54"/>
      <c r="AE3544" s="54"/>
      <c r="AF3544" s="54"/>
      <c r="AG3544" s="54"/>
      <c r="AH3544" s="54"/>
      <c r="AI3544" s="54"/>
      <c r="AJ3544" s="54"/>
      <c r="AK3544" s="54"/>
    </row>
    <row r="3545" spans="7:37" s="1" customFormat="1" ht="13.9" customHeight="1" x14ac:dyDescent="0.2"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  <c r="Q3545" s="58"/>
      <c r="R3545" s="58"/>
      <c r="S3545" s="58"/>
      <c r="T3545" s="58"/>
      <c r="U3545" s="58"/>
      <c r="V3545" s="58"/>
      <c r="W3545" s="58"/>
      <c r="X3545" s="58"/>
      <c r="Y3545" s="58"/>
      <c r="Z3545" s="58"/>
      <c r="AA3545" s="54"/>
      <c r="AB3545" s="54"/>
      <c r="AC3545" s="54"/>
      <c r="AD3545" s="54"/>
      <c r="AE3545" s="54"/>
      <c r="AF3545" s="54"/>
      <c r="AG3545" s="54"/>
      <c r="AH3545" s="54"/>
      <c r="AI3545" s="54"/>
      <c r="AJ3545" s="54"/>
      <c r="AK3545" s="54"/>
    </row>
    <row r="3546" spans="7:37" s="1" customFormat="1" ht="13.9" customHeight="1" x14ac:dyDescent="0.2"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  <c r="Q3546" s="58"/>
      <c r="R3546" s="58"/>
      <c r="S3546" s="58"/>
      <c r="T3546" s="58"/>
      <c r="U3546" s="58"/>
      <c r="V3546" s="58"/>
      <c r="W3546" s="58"/>
      <c r="X3546" s="58"/>
      <c r="Y3546" s="58"/>
      <c r="Z3546" s="58"/>
      <c r="AA3546" s="54"/>
      <c r="AB3546" s="54"/>
      <c r="AC3546" s="54"/>
      <c r="AD3546" s="54"/>
      <c r="AE3546" s="54"/>
      <c r="AF3546" s="54"/>
      <c r="AG3546" s="54"/>
      <c r="AH3546" s="54"/>
      <c r="AI3546" s="54"/>
      <c r="AJ3546" s="54"/>
      <c r="AK3546" s="54"/>
    </row>
    <row r="3547" spans="7:37" s="1" customFormat="1" ht="13.9" customHeight="1" x14ac:dyDescent="0.2"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  <c r="Q3547" s="58"/>
      <c r="R3547" s="58"/>
      <c r="S3547" s="58"/>
      <c r="T3547" s="58"/>
      <c r="U3547" s="58"/>
      <c r="V3547" s="58"/>
      <c r="W3547" s="58"/>
      <c r="X3547" s="58"/>
      <c r="Y3547" s="58"/>
      <c r="Z3547" s="58"/>
      <c r="AA3547" s="54"/>
      <c r="AB3547" s="54"/>
      <c r="AC3547" s="54"/>
      <c r="AD3547" s="54"/>
      <c r="AE3547" s="54"/>
      <c r="AF3547" s="54"/>
      <c r="AG3547" s="54"/>
      <c r="AH3547" s="54"/>
      <c r="AI3547" s="54"/>
      <c r="AJ3547" s="54"/>
      <c r="AK3547" s="54"/>
    </row>
    <row r="3548" spans="7:37" s="1" customFormat="1" ht="13.9" customHeight="1" x14ac:dyDescent="0.2"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  <c r="Q3548" s="58"/>
      <c r="R3548" s="58"/>
      <c r="S3548" s="58"/>
      <c r="T3548" s="58"/>
      <c r="U3548" s="58"/>
      <c r="V3548" s="58"/>
      <c r="W3548" s="58"/>
      <c r="X3548" s="58"/>
      <c r="Y3548" s="58"/>
      <c r="Z3548" s="58"/>
      <c r="AA3548" s="54"/>
      <c r="AB3548" s="54"/>
      <c r="AC3548" s="54"/>
      <c r="AD3548" s="54"/>
      <c r="AE3548" s="54"/>
      <c r="AF3548" s="54"/>
      <c r="AG3548" s="54"/>
      <c r="AH3548" s="54"/>
      <c r="AI3548" s="54"/>
      <c r="AJ3548" s="54"/>
      <c r="AK3548" s="54"/>
    </row>
    <row r="3549" spans="7:37" s="1" customFormat="1" ht="13.9" customHeight="1" x14ac:dyDescent="0.2"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  <c r="Q3549" s="58"/>
      <c r="R3549" s="58"/>
      <c r="S3549" s="58"/>
      <c r="T3549" s="58"/>
      <c r="U3549" s="58"/>
      <c r="V3549" s="58"/>
      <c r="W3549" s="58"/>
      <c r="X3549" s="58"/>
      <c r="Y3549" s="58"/>
      <c r="Z3549" s="58"/>
      <c r="AA3549" s="54"/>
      <c r="AB3549" s="54"/>
      <c r="AC3549" s="54"/>
      <c r="AD3549" s="54"/>
      <c r="AE3549" s="54"/>
      <c r="AF3549" s="54"/>
      <c r="AG3549" s="54"/>
      <c r="AH3549" s="54"/>
      <c r="AI3549" s="54"/>
      <c r="AJ3549" s="54"/>
      <c r="AK3549" s="54"/>
    </row>
    <row r="3550" spans="7:37" s="1" customFormat="1" ht="13.9" customHeight="1" x14ac:dyDescent="0.2"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  <c r="Q3550" s="58"/>
      <c r="R3550" s="58"/>
      <c r="S3550" s="58"/>
      <c r="T3550" s="58"/>
      <c r="U3550" s="58"/>
      <c r="V3550" s="58"/>
      <c r="W3550" s="58"/>
      <c r="X3550" s="58"/>
      <c r="Y3550" s="58"/>
      <c r="Z3550" s="58"/>
      <c r="AA3550" s="54"/>
      <c r="AB3550" s="54"/>
      <c r="AC3550" s="54"/>
      <c r="AD3550" s="54"/>
      <c r="AE3550" s="54"/>
      <c r="AF3550" s="54"/>
      <c r="AG3550" s="54"/>
      <c r="AH3550" s="54"/>
      <c r="AI3550" s="54"/>
      <c r="AJ3550" s="54"/>
      <c r="AK3550" s="54"/>
    </row>
    <row r="3551" spans="7:37" s="1" customFormat="1" ht="13.9" customHeight="1" x14ac:dyDescent="0.2"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  <c r="Q3551" s="58"/>
      <c r="R3551" s="58"/>
      <c r="S3551" s="58"/>
      <c r="T3551" s="58"/>
      <c r="U3551" s="58"/>
      <c r="V3551" s="58"/>
      <c r="W3551" s="58"/>
      <c r="X3551" s="58"/>
      <c r="Y3551" s="58"/>
      <c r="Z3551" s="58"/>
      <c r="AA3551" s="54"/>
      <c r="AB3551" s="54"/>
      <c r="AC3551" s="54"/>
      <c r="AD3551" s="54"/>
      <c r="AE3551" s="54"/>
      <c r="AF3551" s="54"/>
      <c r="AG3551" s="54"/>
      <c r="AH3551" s="54"/>
      <c r="AI3551" s="54"/>
      <c r="AJ3551" s="54"/>
      <c r="AK3551" s="54"/>
    </row>
    <row r="3552" spans="7:37" s="1" customFormat="1" ht="13.9" customHeight="1" x14ac:dyDescent="0.2"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  <c r="Q3552" s="58"/>
      <c r="R3552" s="58"/>
      <c r="S3552" s="58"/>
      <c r="T3552" s="58"/>
      <c r="U3552" s="58"/>
      <c r="V3552" s="58"/>
      <c r="W3552" s="58"/>
      <c r="X3552" s="58"/>
      <c r="Y3552" s="58"/>
      <c r="Z3552" s="58"/>
      <c r="AA3552" s="54"/>
      <c r="AB3552" s="54"/>
      <c r="AC3552" s="54"/>
      <c r="AD3552" s="54"/>
      <c r="AE3552" s="54"/>
      <c r="AF3552" s="54"/>
      <c r="AG3552" s="54"/>
      <c r="AH3552" s="54"/>
      <c r="AI3552" s="54"/>
      <c r="AJ3552" s="54"/>
      <c r="AK3552" s="54"/>
    </row>
    <row r="3553" spans="7:37" s="1" customFormat="1" ht="13.9" customHeight="1" x14ac:dyDescent="0.2"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  <c r="Q3553" s="58"/>
      <c r="R3553" s="58"/>
      <c r="S3553" s="58"/>
      <c r="T3553" s="58"/>
      <c r="U3553" s="58"/>
      <c r="V3553" s="58"/>
      <c r="W3553" s="58"/>
      <c r="X3553" s="58"/>
      <c r="Y3553" s="58"/>
      <c r="Z3553" s="58"/>
      <c r="AA3553" s="54"/>
      <c r="AB3553" s="54"/>
      <c r="AC3553" s="54"/>
      <c r="AD3553" s="54"/>
      <c r="AE3553" s="54"/>
      <c r="AF3553" s="54"/>
      <c r="AG3553" s="54"/>
      <c r="AH3553" s="54"/>
      <c r="AI3553" s="54"/>
      <c r="AJ3553" s="54"/>
      <c r="AK3553" s="54"/>
    </row>
    <row r="3554" spans="7:37" s="1" customFormat="1" ht="13.9" customHeight="1" x14ac:dyDescent="0.2"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  <c r="Q3554" s="58"/>
      <c r="R3554" s="58"/>
      <c r="S3554" s="58"/>
      <c r="T3554" s="58"/>
      <c r="U3554" s="58"/>
      <c r="V3554" s="58"/>
      <c r="W3554" s="58"/>
      <c r="X3554" s="58"/>
      <c r="Y3554" s="58"/>
      <c r="Z3554" s="58"/>
      <c r="AA3554" s="54"/>
      <c r="AB3554" s="54"/>
      <c r="AC3554" s="54"/>
      <c r="AD3554" s="54"/>
      <c r="AE3554" s="54"/>
      <c r="AF3554" s="54"/>
      <c r="AG3554" s="54"/>
      <c r="AH3554" s="54"/>
      <c r="AI3554" s="54"/>
      <c r="AJ3554" s="54"/>
      <c r="AK3554" s="54"/>
    </row>
    <row r="3555" spans="7:37" s="1" customFormat="1" ht="13.9" customHeight="1" x14ac:dyDescent="0.2"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  <c r="Q3555" s="58"/>
      <c r="R3555" s="58"/>
      <c r="S3555" s="58"/>
      <c r="T3555" s="58"/>
      <c r="U3555" s="58"/>
      <c r="V3555" s="58"/>
      <c r="W3555" s="58"/>
      <c r="X3555" s="58"/>
      <c r="Y3555" s="58"/>
      <c r="Z3555" s="58"/>
      <c r="AA3555" s="54"/>
      <c r="AB3555" s="54"/>
      <c r="AC3555" s="54"/>
      <c r="AD3555" s="54"/>
      <c r="AE3555" s="54"/>
      <c r="AF3555" s="54"/>
      <c r="AG3555" s="54"/>
      <c r="AH3555" s="54"/>
      <c r="AI3555" s="54"/>
      <c r="AJ3555" s="54"/>
      <c r="AK3555" s="54"/>
    </row>
    <row r="3556" spans="7:37" s="1" customFormat="1" ht="13.9" customHeight="1" x14ac:dyDescent="0.2"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  <c r="Q3556" s="58"/>
      <c r="R3556" s="58"/>
      <c r="S3556" s="58"/>
      <c r="T3556" s="58"/>
      <c r="U3556" s="58"/>
      <c r="V3556" s="58"/>
      <c r="W3556" s="58"/>
      <c r="X3556" s="58"/>
      <c r="Y3556" s="58"/>
      <c r="Z3556" s="58"/>
      <c r="AA3556" s="54"/>
      <c r="AB3556" s="54"/>
      <c r="AC3556" s="54"/>
      <c r="AD3556" s="54"/>
      <c r="AE3556" s="54"/>
      <c r="AF3556" s="54"/>
      <c r="AG3556" s="54"/>
      <c r="AH3556" s="54"/>
      <c r="AI3556" s="54"/>
      <c r="AJ3556" s="54"/>
      <c r="AK3556" s="54"/>
    </row>
    <row r="3557" spans="7:37" s="1" customFormat="1" ht="13.9" customHeight="1" x14ac:dyDescent="0.2"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  <c r="Q3557" s="58"/>
      <c r="R3557" s="58"/>
      <c r="S3557" s="58"/>
      <c r="T3557" s="58"/>
      <c r="U3557" s="58"/>
      <c r="V3557" s="58"/>
      <c r="W3557" s="58"/>
      <c r="X3557" s="58"/>
      <c r="Y3557" s="58"/>
      <c r="Z3557" s="58"/>
      <c r="AA3557" s="54"/>
      <c r="AB3557" s="54"/>
      <c r="AC3557" s="54"/>
      <c r="AD3557" s="54"/>
      <c r="AE3557" s="54"/>
      <c r="AF3557" s="54"/>
      <c r="AG3557" s="54"/>
      <c r="AH3557" s="54"/>
      <c r="AI3557" s="54"/>
      <c r="AJ3557" s="54"/>
      <c r="AK3557" s="54"/>
    </row>
    <row r="3558" spans="7:37" s="1" customFormat="1" ht="13.9" customHeight="1" x14ac:dyDescent="0.2"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  <c r="Q3558" s="58"/>
      <c r="R3558" s="58"/>
      <c r="S3558" s="58"/>
      <c r="T3558" s="58"/>
      <c r="U3558" s="58"/>
      <c r="V3558" s="58"/>
      <c r="W3558" s="58"/>
      <c r="X3558" s="58"/>
      <c r="Y3558" s="58"/>
      <c r="Z3558" s="58"/>
      <c r="AA3558" s="54"/>
      <c r="AB3558" s="54"/>
      <c r="AC3558" s="54"/>
      <c r="AD3558" s="54"/>
      <c r="AE3558" s="54"/>
      <c r="AF3558" s="54"/>
      <c r="AG3558" s="54"/>
      <c r="AH3558" s="54"/>
      <c r="AI3558" s="54"/>
      <c r="AJ3558" s="54"/>
      <c r="AK3558" s="54"/>
    </row>
    <row r="3559" spans="7:37" s="1" customFormat="1" ht="13.9" customHeight="1" x14ac:dyDescent="0.2"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  <c r="Q3559" s="58"/>
      <c r="R3559" s="58"/>
      <c r="S3559" s="58"/>
      <c r="T3559" s="58"/>
      <c r="U3559" s="58"/>
      <c r="V3559" s="58"/>
      <c r="W3559" s="58"/>
      <c r="X3559" s="58"/>
      <c r="Y3559" s="58"/>
      <c r="Z3559" s="58"/>
      <c r="AA3559" s="54"/>
      <c r="AB3559" s="54"/>
      <c r="AC3559" s="54"/>
      <c r="AD3559" s="54"/>
      <c r="AE3559" s="54"/>
      <c r="AF3559" s="54"/>
      <c r="AG3559" s="54"/>
      <c r="AH3559" s="54"/>
      <c r="AI3559" s="54"/>
      <c r="AJ3559" s="54"/>
      <c r="AK3559" s="54"/>
    </row>
    <row r="3560" spans="7:37" s="1" customFormat="1" ht="13.9" customHeight="1" x14ac:dyDescent="0.2"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  <c r="Q3560" s="58"/>
      <c r="R3560" s="58"/>
      <c r="S3560" s="58"/>
      <c r="T3560" s="58"/>
      <c r="U3560" s="58"/>
      <c r="V3560" s="58"/>
      <c r="W3560" s="58"/>
      <c r="X3560" s="58"/>
      <c r="Y3560" s="58"/>
      <c r="Z3560" s="58"/>
      <c r="AA3560" s="54"/>
      <c r="AB3560" s="54"/>
      <c r="AC3560" s="54"/>
      <c r="AD3560" s="54"/>
      <c r="AE3560" s="54"/>
      <c r="AF3560" s="54"/>
      <c r="AG3560" s="54"/>
      <c r="AH3560" s="54"/>
      <c r="AI3560" s="54"/>
      <c r="AJ3560" s="54"/>
      <c r="AK3560" s="54"/>
    </row>
    <row r="3561" spans="7:37" s="1" customFormat="1" ht="13.9" customHeight="1" x14ac:dyDescent="0.2"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  <c r="Q3561" s="58"/>
      <c r="R3561" s="58"/>
      <c r="S3561" s="58"/>
      <c r="T3561" s="58"/>
      <c r="U3561" s="58"/>
      <c r="V3561" s="58"/>
      <c r="W3561" s="58"/>
      <c r="X3561" s="58"/>
      <c r="Y3561" s="58"/>
      <c r="Z3561" s="58"/>
      <c r="AA3561" s="54"/>
      <c r="AB3561" s="54"/>
      <c r="AC3561" s="54"/>
      <c r="AD3561" s="54"/>
      <c r="AE3561" s="54"/>
      <c r="AF3561" s="54"/>
      <c r="AG3561" s="54"/>
      <c r="AH3561" s="54"/>
      <c r="AI3561" s="54"/>
      <c r="AJ3561" s="54"/>
      <c r="AK3561" s="54"/>
    </row>
    <row r="3562" spans="7:37" s="1" customFormat="1" ht="13.9" customHeight="1" x14ac:dyDescent="0.2"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  <c r="Q3562" s="58"/>
      <c r="R3562" s="58"/>
      <c r="S3562" s="58"/>
      <c r="T3562" s="58"/>
      <c r="U3562" s="58"/>
      <c r="V3562" s="58"/>
      <c r="W3562" s="58"/>
      <c r="X3562" s="58"/>
      <c r="Y3562" s="58"/>
      <c r="Z3562" s="58"/>
      <c r="AA3562" s="54"/>
      <c r="AB3562" s="54"/>
      <c r="AC3562" s="54"/>
      <c r="AD3562" s="54"/>
      <c r="AE3562" s="54"/>
      <c r="AF3562" s="54"/>
      <c r="AG3562" s="54"/>
      <c r="AH3562" s="54"/>
      <c r="AI3562" s="54"/>
      <c r="AJ3562" s="54"/>
      <c r="AK3562" s="54"/>
    </row>
    <row r="3563" spans="7:37" s="1" customFormat="1" ht="13.9" customHeight="1" x14ac:dyDescent="0.2"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  <c r="Q3563" s="58"/>
      <c r="R3563" s="58"/>
      <c r="S3563" s="58"/>
      <c r="T3563" s="58"/>
      <c r="U3563" s="58"/>
      <c r="V3563" s="58"/>
      <c r="W3563" s="58"/>
      <c r="X3563" s="58"/>
      <c r="Y3563" s="58"/>
      <c r="Z3563" s="58"/>
      <c r="AA3563" s="54"/>
      <c r="AB3563" s="54"/>
      <c r="AC3563" s="54"/>
      <c r="AD3563" s="54"/>
      <c r="AE3563" s="54"/>
      <c r="AF3563" s="54"/>
      <c r="AG3563" s="54"/>
      <c r="AH3563" s="54"/>
      <c r="AI3563" s="54"/>
      <c r="AJ3563" s="54"/>
      <c r="AK3563" s="54"/>
    </row>
    <row r="3564" spans="7:37" s="1" customFormat="1" ht="13.9" customHeight="1" x14ac:dyDescent="0.2"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  <c r="Q3564" s="58"/>
      <c r="R3564" s="58"/>
      <c r="S3564" s="58"/>
      <c r="T3564" s="58"/>
      <c r="U3564" s="58"/>
      <c r="V3564" s="58"/>
      <c r="W3564" s="58"/>
      <c r="X3564" s="58"/>
      <c r="Y3564" s="58"/>
      <c r="Z3564" s="58"/>
      <c r="AA3564" s="54"/>
      <c r="AB3564" s="54"/>
      <c r="AC3564" s="54"/>
      <c r="AD3564" s="54"/>
      <c r="AE3564" s="54"/>
      <c r="AF3564" s="54"/>
      <c r="AG3564" s="54"/>
      <c r="AH3564" s="54"/>
      <c r="AI3564" s="54"/>
      <c r="AJ3564" s="54"/>
      <c r="AK3564" s="54"/>
    </row>
    <row r="3565" spans="7:37" s="1" customFormat="1" ht="13.9" customHeight="1" x14ac:dyDescent="0.2"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  <c r="Q3565" s="58"/>
      <c r="R3565" s="58"/>
      <c r="S3565" s="58"/>
      <c r="T3565" s="58"/>
      <c r="U3565" s="58"/>
      <c r="V3565" s="58"/>
      <c r="W3565" s="58"/>
      <c r="X3565" s="58"/>
      <c r="Y3565" s="58"/>
      <c r="Z3565" s="58"/>
      <c r="AA3565" s="54"/>
      <c r="AB3565" s="54"/>
      <c r="AC3565" s="54"/>
      <c r="AD3565" s="54"/>
      <c r="AE3565" s="54"/>
      <c r="AF3565" s="54"/>
      <c r="AG3565" s="54"/>
      <c r="AH3565" s="54"/>
      <c r="AI3565" s="54"/>
      <c r="AJ3565" s="54"/>
      <c r="AK3565" s="54"/>
    </row>
    <row r="3566" spans="7:37" s="1" customFormat="1" ht="13.9" customHeight="1" x14ac:dyDescent="0.2"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  <c r="Q3566" s="58"/>
      <c r="R3566" s="58"/>
      <c r="S3566" s="58"/>
      <c r="T3566" s="58"/>
      <c r="U3566" s="58"/>
      <c r="V3566" s="58"/>
      <c r="W3566" s="58"/>
      <c r="X3566" s="58"/>
      <c r="Y3566" s="58"/>
      <c r="Z3566" s="58"/>
      <c r="AA3566" s="54"/>
      <c r="AB3566" s="54"/>
      <c r="AC3566" s="54"/>
      <c r="AD3566" s="54"/>
      <c r="AE3566" s="54"/>
      <c r="AF3566" s="54"/>
      <c r="AG3566" s="54"/>
      <c r="AH3566" s="54"/>
      <c r="AI3566" s="54"/>
      <c r="AJ3566" s="54"/>
      <c r="AK3566" s="54"/>
    </row>
    <row r="3567" spans="7:37" s="1" customFormat="1" ht="13.9" customHeight="1" x14ac:dyDescent="0.2"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  <c r="Q3567" s="58"/>
      <c r="R3567" s="58"/>
      <c r="S3567" s="58"/>
      <c r="T3567" s="58"/>
      <c r="U3567" s="58"/>
      <c r="V3567" s="58"/>
      <c r="W3567" s="58"/>
      <c r="X3567" s="58"/>
      <c r="Y3567" s="58"/>
      <c r="Z3567" s="58"/>
      <c r="AA3567" s="54"/>
      <c r="AB3567" s="54"/>
      <c r="AC3567" s="54"/>
      <c r="AD3567" s="54"/>
      <c r="AE3567" s="54"/>
      <c r="AF3567" s="54"/>
      <c r="AG3567" s="54"/>
      <c r="AH3567" s="54"/>
      <c r="AI3567" s="54"/>
      <c r="AJ3567" s="54"/>
      <c r="AK3567" s="54"/>
    </row>
    <row r="3568" spans="7:37" s="1" customFormat="1" ht="13.9" customHeight="1" x14ac:dyDescent="0.2"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  <c r="Q3568" s="58"/>
      <c r="R3568" s="58"/>
      <c r="S3568" s="58"/>
      <c r="T3568" s="58"/>
      <c r="U3568" s="58"/>
      <c r="V3568" s="58"/>
      <c r="W3568" s="58"/>
      <c r="X3568" s="58"/>
      <c r="Y3568" s="58"/>
      <c r="Z3568" s="58"/>
      <c r="AA3568" s="54"/>
      <c r="AB3568" s="54"/>
      <c r="AC3568" s="54"/>
      <c r="AD3568" s="54"/>
      <c r="AE3568" s="54"/>
      <c r="AF3568" s="54"/>
      <c r="AG3568" s="54"/>
      <c r="AH3568" s="54"/>
      <c r="AI3568" s="54"/>
      <c r="AJ3568" s="54"/>
      <c r="AK3568" s="54"/>
    </row>
    <row r="3569" spans="7:37" s="1" customFormat="1" ht="13.9" customHeight="1" x14ac:dyDescent="0.2"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  <c r="Q3569" s="58"/>
      <c r="R3569" s="58"/>
      <c r="S3569" s="58"/>
      <c r="T3569" s="58"/>
      <c r="U3569" s="58"/>
      <c r="V3569" s="58"/>
      <c r="W3569" s="58"/>
      <c r="X3569" s="58"/>
      <c r="Y3569" s="58"/>
      <c r="Z3569" s="58"/>
      <c r="AA3569" s="54"/>
      <c r="AB3569" s="54"/>
      <c r="AC3569" s="54"/>
      <c r="AD3569" s="54"/>
      <c r="AE3569" s="54"/>
      <c r="AF3569" s="54"/>
      <c r="AG3569" s="54"/>
      <c r="AH3569" s="54"/>
      <c r="AI3569" s="54"/>
      <c r="AJ3569" s="54"/>
      <c r="AK3569" s="54"/>
    </row>
    <row r="3570" spans="7:37" s="1" customFormat="1" ht="13.9" customHeight="1" x14ac:dyDescent="0.2"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  <c r="Q3570" s="58"/>
      <c r="R3570" s="58"/>
      <c r="S3570" s="58"/>
      <c r="T3570" s="58"/>
      <c r="U3570" s="58"/>
      <c r="V3570" s="58"/>
      <c r="W3570" s="58"/>
      <c r="X3570" s="58"/>
      <c r="Y3570" s="58"/>
      <c r="Z3570" s="58"/>
      <c r="AA3570" s="54"/>
      <c r="AB3570" s="54"/>
      <c r="AC3570" s="54"/>
      <c r="AD3570" s="54"/>
      <c r="AE3570" s="54"/>
      <c r="AF3570" s="54"/>
      <c r="AG3570" s="54"/>
      <c r="AH3570" s="54"/>
      <c r="AI3570" s="54"/>
      <c r="AJ3570" s="54"/>
      <c r="AK3570" s="54"/>
    </row>
    <row r="3571" spans="7:37" s="1" customFormat="1" ht="13.9" customHeight="1" x14ac:dyDescent="0.2"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  <c r="Q3571" s="58"/>
      <c r="R3571" s="58"/>
      <c r="S3571" s="58"/>
      <c r="T3571" s="58"/>
      <c r="U3571" s="58"/>
      <c r="V3571" s="58"/>
      <c r="W3571" s="58"/>
      <c r="X3571" s="58"/>
      <c r="Y3571" s="58"/>
      <c r="Z3571" s="58"/>
      <c r="AA3571" s="54"/>
      <c r="AB3571" s="54"/>
      <c r="AC3571" s="54"/>
      <c r="AD3571" s="54"/>
      <c r="AE3571" s="54"/>
      <c r="AF3571" s="54"/>
      <c r="AG3571" s="54"/>
      <c r="AH3571" s="54"/>
      <c r="AI3571" s="54"/>
      <c r="AJ3571" s="54"/>
      <c r="AK3571" s="54"/>
    </row>
    <row r="3572" spans="7:37" s="1" customFormat="1" ht="13.9" customHeight="1" x14ac:dyDescent="0.2"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  <c r="Q3572" s="58"/>
      <c r="R3572" s="58"/>
      <c r="S3572" s="58"/>
      <c r="T3572" s="58"/>
      <c r="U3572" s="58"/>
      <c r="V3572" s="58"/>
      <c r="W3572" s="58"/>
      <c r="X3572" s="58"/>
      <c r="Y3572" s="58"/>
      <c r="Z3572" s="58"/>
      <c r="AA3572" s="54"/>
      <c r="AB3572" s="54"/>
      <c r="AC3572" s="54"/>
      <c r="AD3572" s="54"/>
      <c r="AE3572" s="54"/>
      <c r="AF3572" s="54"/>
      <c r="AG3572" s="54"/>
      <c r="AH3572" s="54"/>
      <c r="AI3572" s="54"/>
      <c r="AJ3572" s="54"/>
      <c r="AK3572" s="54"/>
    </row>
    <row r="3573" spans="7:37" s="1" customFormat="1" ht="13.9" customHeight="1" x14ac:dyDescent="0.2"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  <c r="Q3573" s="58"/>
      <c r="R3573" s="58"/>
      <c r="S3573" s="58"/>
      <c r="T3573" s="58"/>
      <c r="U3573" s="58"/>
      <c r="V3573" s="58"/>
      <c r="W3573" s="58"/>
      <c r="X3573" s="58"/>
      <c r="Y3573" s="58"/>
      <c r="Z3573" s="58"/>
      <c r="AA3573" s="54"/>
      <c r="AB3573" s="54"/>
      <c r="AC3573" s="54"/>
      <c r="AD3573" s="54"/>
      <c r="AE3573" s="54"/>
      <c r="AF3573" s="54"/>
      <c r="AG3573" s="54"/>
      <c r="AH3573" s="54"/>
      <c r="AI3573" s="54"/>
      <c r="AJ3573" s="54"/>
      <c r="AK3573" s="54"/>
    </row>
    <row r="3574" spans="7:37" s="1" customFormat="1" ht="13.9" customHeight="1" x14ac:dyDescent="0.2"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  <c r="Q3574" s="58"/>
      <c r="R3574" s="58"/>
      <c r="S3574" s="58"/>
      <c r="T3574" s="58"/>
      <c r="U3574" s="58"/>
      <c r="V3574" s="58"/>
      <c r="W3574" s="58"/>
      <c r="X3574" s="58"/>
      <c r="Y3574" s="58"/>
      <c r="Z3574" s="58"/>
      <c r="AA3574" s="54"/>
      <c r="AB3574" s="54"/>
      <c r="AC3574" s="54"/>
      <c r="AD3574" s="54"/>
      <c r="AE3574" s="54"/>
      <c r="AF3574" s="54"/>
      <c r="AG3574" s="54"/>
      <c r="AH3574" s="54"/>
      <c r="AI3574" s="54"/>
      <c r="AJ3574" s="54"/>
      <c r="AK3574" s="54"/>
    </row>
    <row r="3575" spans="7:37" s="1" customFormat="1" ht="13.9" customHeight="1" x14ac:dyDescent="0.2"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  <c r="Q3575" s="58"/>
      <c r="R3575" s="58"/>
      <c r="S3575" s="58"/>
      <c r="T3575" s="58"/>
      <c r="U3575" s="58"/>
      <c r="V3575" s="58"/>
      <c r="W3575" s="58"/>
      <c r="X3575" s="58"/>
      <c r="Y3575" s="58"/>
      <c r="Z3575" s="58"/>
      <c r="AA3575" s="54"/>
      <c r="AB3575" s="54"/>
      <c r="AC3575" s="54"/>
      <c r="AD3575" s="54"/>
      <c r="AE3575" s="54"/>
      <c r="AF3575" s="54"/>
      <c r="AG3575" s="54"/>
      <c r="AH3575" s="54"/>
      <c r="AI3575" s="54"/>
      <c r="AJ3575" s="54"/>
      <c r="AK3575" s="54"/>
    </row>
    <row r="3576" spans="7:37" s="1" customFormat="1" ht="13.9" customHeight="1" x14ac:dyDescent="0.2"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  <c r="Q3576" s="58"/>
      <c r="R3576" s="58"/>
      <c r="S3576" s="58"/>
      <c r="T3576" s="58"/>
      <c r="U3576" s="58"/>
      <c r="V3576" s="58"/>
      <c r="W3576" s="58"/>
      <c r="X3576" s="58"/>
      <c r="Y3576" s="58"/>
      <c r="Z3576" s="58"/>
      <c r="AA3576" s="54"/>
      <c r="AB3576" s="54"/>
      <c r="AC3576" s="54"/>
      <c r="AD3576" s="54"/>
      <c r="AE3576" s="54"/>
      <c r="AF3576" s="54"/>
      <c r="AG3576" s="54"/>
      <c r="AH3576" s="54"/>
      <c r="AI3576" s="54"/>
      <c r="AJ3576" s="54"/>
      <c r="AK3576" s="54"/>
    </row>
    <row r="3577" spans="7:37" s="1" customFormat="1" ht="13.9" customHeight="1" x14ac:dyDescent="0.2"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  <c r="Q3577" s="58"/>
      <c r="R3577" s="58"/>
      <c r="S3577" s="58"/>
      <c r="T3577" s="58"/>
      <c r="U3577" s="58"/>
      <c r="V3577" s="58"/>
      <c r="W3577" s="58"/>
      <c r="X3577" s="58"/>
      <c r="Y3577" s="58"/>
      <c r="Z3577" s="58"/>
      <c r="AA3577" s="54"/>
      <c r="AB3577" s="54"/>
      <c r="AC3577" s="54"/>
      <c r="AD3577" s="54"/>
      <c r="AE3577" s="54"/>
      <c r="AF3577" s="54"/>
      <c r="AG3577" s="54"/>
      <c r="AH3577" s="54"/>
      <c r="AI3577" s="54"/>
      <c r="AJ3577" s="54"/>
      <c r="AK3577" s="54"/>
    </row>
    <row r="3578" spans="7:37" s="1" customFormat="1" ht="13.9" customHeight="1" x14ac:dyDescent="0.2"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  <c r="Q3578" s="58"/>
      <c r="R3578" s="58"/>
      <c r="S3578" s="58"/>
      <c r="T3578" s="58"/>
      <c r="U3578" s="58"/>
      <c r="V3578" s="58"/>
      <c r="W3578" s="58"/>
      <c r="X3578" s="58"/>
      <c r="Y3578" s="58"/>
      <c r="Z3578" s="58"/>
      <c r="AA3578" s="54"/>
      <c r="AB3578" s="54"/>
      <c r="AC3578" s="54"/>
      <c r="AD3578" s="54"/>
      <c r="AE3578" s="54"/>
      <c r="AF3578" s="54"/>
      <c r="AG3578" s="54"/>
      <c r="AH3578" s="54"/>
      <c r="AI3578" s="54"/>
      <c r="AJ3578" s="54"/>
      <c r="AK3578" s="54"/>
    </row>
    <row r="3579" spans="7:37" s="1" customFormat="1" ht="13.9" customHeight="1" x14ac:dyDescent="0.2"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  <c r="Q3579" s="58"/>
      <c r="R3579" s="58"/>
      <c r="S3579" s="58"/>
      <c r="T3579" s="58"/>
      <c r="U3579" s="58"/>
      <c r="V3579" s="58"/>
      <c r="W3579" s="58"/>
      <c r="X3579" s="58"/>
      <c r="Y3579" s="58"/>
      <c r="Z3579" s="58"/>
      <c r="AA3579" s="54"/>
      <c r="AB3579" s="54"/>
      <c r="AC3579" s="54"/>
      <c r="AD3579" s="54"/>
      <c r="AE3579" s="54"/>
      <c r="AF3579" s="54"/>
      <c r="AG3579" s="54"/>
      <c r="AH3579" s="54"/>
      <c r="AI3579" s="54"/>
      <c r="AJ3579" s="54"/>
      <c r="AK3579" s="54"/>
    </row>
    <row r="3580" spans="7:37" s="1" customFormat="1" ht="13.9" customHeight="1" x14ac:dyDescent="0.2"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  <c r="Q3580" s="58"/>
      <c r="R3580" s="58"/>
      <c r="S3580" s="58"/>
      <c r="T3580" s="58"/>
      <c r="U3580" s="58"/>
      <c r="V3580" s="58"/>
      <c r="W3580" s="58"/>
      <c r="X3580" s="58"/>
      <c r="Y3580" s="58"/>
      <c r="Z3580" s="58"/>
      <c r="AA3580" s="54"/>
      <c r="AB3580" s="54"/>
      <c r="AC3580" s="54"/>
      <c r="AD3580" s="54"/>
      <c r="AE3580" s="54"/>
      <c r="AF3580" s="54"/>
      <c r="AG3580" s="54"/>
      <c r="AH3580" s="54"/>
      <c r="AI3580" s="54"/>
      <c r="AJ3580" s="54"/>
      <c r="AK3580" s="54"/>
    </row>
    <row r="3581" spans="7:37" s="1" customFormat="1" ht="13.9" customHeight="1" x14ac:dyDescent="0.2"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  <c r="Q3581" s="58"/>
      <c r="R3581" s="58"/>
      <c r="S3581" s="58"/>
      <c r="T3581" s="58"/>
      <c r="U3581" s="58"/>
      <c r="V3581" s="58"/>
      <c r="W3581" s="58"/>
      <c r="X3581" s="58"/>
      <c r="Y3581" s="58"/>
      <c r="Z3581" s="58"/>
      <c r="AA3581" s="54"/>
      <c r="AB3581" s="54"/>
      <c r="AC3581" s="54"/>
      <c r="AD3581" s="54"/>
      <c r="AE3581" s="54"/>
      <c r="AF3581" s="54"/>
      <c r="AG3581" s="54"/>
      <c r="AH3581" s="54"/>
      <c r="AI3581" s="54"/>
      <c r="AJ3581" s="54"/>
      <c r="AK3581" s="54"/>
    </row>
    <row r="3582" spans="7:37" s="1" customFormat="1" ht="13.9" customHeight="1" x14ac:dyDescent="0.2"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  <c r="Q3582" s="58"/>
      <c r="R3582" s="58"/>
      <c r="S3582" s="58"/>
      <c r="T3582" s="58"/>
      <c r="U3582" s="58"/>
      <c r="V3582" s="58"/>
      <c r="W3582" s="58"/>
      <c r="X3582" s="58"/>
      <c r="Y3582" s="58"/>
      <c r="Z3582" s="58"/>
      <c r="AA3582" s="54"/>
      <c r="AB3582" s="54"/>
      <c r="AC3582" s="54"/>
      <c r="AD3582" s="54"/>
      <c r="AE3582" s="54"/>
      <c r="AF3582" s="54"/>
      <c r="AG3582" s="54"/>
      <c r="AH3582" s="54"/>
      <c r="AI3582" s="54"/>
      <c r="AJ3582" s="54"/>
      <c r="AK3582" s="54"/>
    </row>
    <row r="3583" spans="7:37" s="1" customFormat="1" ht="13.9" customHeight="1" x14ac:dyDescent="0.2"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  <c r="Q3583" s="58"/>
      <c r="R3583" s="58"/>
      <c r="S3583" s="58"/>
      <c r="T3583" s="58"/>
      <c r="U3583" s="58"/>
      <c r="V3583" s="58"/>
      <c r="W3583" s="58"/>
      <c r="X3583" s="58"/>
      <c r="Y3583" s="58"/>
      <c r="Z3583" s="58"/>
      <c r="AA3583" s="54"/>
      <c r="AB3583" s="54"/>
      <c r="AC3583" s="54"/>
      <c r="AD3583" s="54"/>
      <c r="AE3583" s="54"/>
      <c r="AF3583" s="54"/>
      <c r="AG3583" s="54"/>
      <c r="AH3583" s="54"/>
      <c r="AI3583" s="54"/>
      <c r="AJ3583" s="54"/>
      <c r="AK3583" s="54"/>
    </row>
    <row r="3584" spans="7:37" s="1" customFormat="1" ht="13.9" customHeight="1" x14ac:dyDescent="0.2"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  <c r="Q3584" s="58"/>
      <c r="R3584" s="58"/>
      <c r="S3584" s="58"/>
      <c r="T3584" s="58"/>
      <c r="U3584" s="58"/>
      <c r="V3584" s="58"/>
      <c r="W3584" s="58"/>
      <c r="X3584" s="58"/>
      <c r="Y3584" s="58"/>
      <c r="Z3584" s="58"/>
      <c r="AA3584" s="54"/>
      <c r="AB3584" s="54"/>
      <c r="AC3584" s="54"/>
      <c r="AD3584" s="54"/>
      <c r="AE3584" s="54"/>
      <c r="AF3584" s="54"/>
      <c r="AG3584" s="54"/>
      <c r="AH3584" s="54"/>
      <c r="AI3584" s="54"/>
      <c r="AJ3584" s="54"/>
      <c r="AK3584" s="54"/>
    </row>
    <row r="3585" spans="7:37" s="1" customFormat="1" ht="13.9" customHeight="1" x14ac:dyDescent="0.2"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  <c r="Q3585" s="58"/>
      <c r="R3585" s="58"/>
      <c r="S3585" s="58"/>
      <c r="T3585" s="58"/>
      <c r="U3585" s="58"/>
      <c r="V3585" s="58"/>
      <c r="W3585" s="58"/>
      <c r="X3585" s="58"/>
      <c r="Y3585" s="58"/>
      <c r="Z3585" s="58"/>
      <c r="AA3585" s="54"/>
      <c r="AB3585" s="54"/>
      <c r="AC3585" s="54"/>
      <c r="AD3585" s="54"/>
      <c r="AE3585" s="54"/>
      <c r="AF3585" s="54"/>
      <c r="AG3585" s="54"/>
      <c r="AH3585" s="54"/>
      <c r="AI3585" s="54"/>
      <c r="AJ3585" s="54"/>
      <c r="AK3585" s="54"/>
    </row>
    <row r="3586" spans="7:37" s="1" customFormat="1" ht="13.9" customHeight="1" x14ac:dyDescent="0.2"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  <c r="Q3586" s="58"/>
      <c r="R3586" s="58"/>
      <c r="S3586" s="58"/>
      <c r="T3586" s="58"/>
      <c r="U3586" s="58"/>
      <c r="V3586" s="58"/>
      <c r="W3586" s="58"/>
      <c r="X3586" s="58"/>
      <c r="Y3586" s="58"/>
      <c r="Z3586" s="58"/>
      <c r="AA3586" s="54"/>
      <c r="AB3586" s="54"/>
      <c r="AC3586" s="54"/>
      <c r="AD3586" s="54"/>
      <c r="AE3586" s="54"/>
      <c r="AF3586" s="54"/>
      <c r="AG3586" s="54"/>
      <c r="AH3586" s="54"/>
      <c r="AI3586" s="54"/>
      <c r="AJ3586" s="54"/>
      <c r="AK3586" s="54"/>
    </row>
    <row r="3587" spans="7:37" s="1" customFormat="1" ht="13.9" customHeight="1" x14ac:dyDescent="0.2"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  <c r="Q3587" s="58"/>
      <c r="R3587" s="58"/>
      <c r="S3587" s="58"/>
      <c r="T3587" s="58"/>
      <c r="U3587" s="58"/>
      <c r="V3587" s="58"/>
      <c r="W3587" s="58"/>
      <c r="X3587" s="58"/>
      <c r="Y3587" s="58"/>
      <c r="Z3587" s="58"/>
      <c r="AA3587" s="54"/>
      <c r="AB3587" s="54"/>
      <c r="AC3587" s="54"/>
      <c r="AD3587" s="54"/>
      <c r="AE3587" s="54"/>
      <c r="AF3587" s="54"/>
      <c r="AG3587" s="54"/>
      <c r="AH3587" s="54"/>
      <c r="AI3587" s="54"/>
      <c r="AJ3587" s="54"/>
      <c r="AK3587" s="54"/>
    </row>
    <row r="3588" spans="7:37" s="1" customFormat="1" ht="13.9" customHeight="1" x14ac:dyDescent="0.2"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  <c r="Q3588" s="58"/>
      <c r="R3588" s="58"/>
      <c r="S3588" s="58"/>
      <c r="T3588" s="58"/>
      <c r="U3588" s="58"/>
      <c r="V3588" s="58"/>
      <c r="W3588" s="58"/>
      <c r="X3588" s="58"/>
      <c r="Y3588" s="58"/>
      <c r="Z3588" s="58"/>
      <c r="AA3588" s="54"/>
      <c r="AB3588" s="54"/>
      <c r="AC3588" s="54"/>
      <c r="AD3588" s="54"/>
      <c r="AE3588" s="54"/>
      <c r="AF3588" s="54"/>
      <c r="AG3588" s="54"/>
      <c r="AH3588" s="54"/>
      <c r="AI3588" s="54"/>
      <c r="AJ3588" s="54"/>
      <c r="AK3588" s="54"/>
    </row>
    <row r="3589" spans="7:37" s="1" customFormat="1" ht="13.9" customHeight="1" x14ac:dyDescent="0.2"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  <c r="Q3589" s="58"/>
      <c r="R3589" s="58"/>
      <c r="S3589" s="58"/>
      <c r="T3589" s="58"/>
      <c r="U3589" s="58"/>
      <c r="V3589" s="58"/>
      <c r="W3589" s="58"/>
      <c r="X3589" s="58"/>
      <c r="Y3589" s="58"/>
      <c r="Z3589" s="58"/>
      <c r="AA3589" s="54"/>
      <c r="AB3589" s="54"/>
      <c r="AC3589" s="54"/>
      <c r="AD3589" s="54"/>
      <c r="AE3589" s="54"/>
      <c r="AF3589" s="54"/>
      <c r="AG3589" s="54"/>
      <c r="AH3589" s="54"/>
      <c r="AI3589" s="54"/>
      <c r="AJ3589" s="54"/>
      <c r="AK3589" s="54"/>
    </row>
    <row r="3590" spans="7:37" s="1" customFormat="1" ht="13.9" customHeight="1" x14ac:dyDescent="0.2"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  <c r="Q3590" s="58"/>
      <c r="R3590" s="58"/>
      <c r="S3590" s="58"/>
      <c r="T3590" s="58"/>
      <c r="U3590" s="58"/>
      <c r="V3590" s="58"/>
      <c r="W3590" s="58"/>
      <c r="X3590" s="58"/>
      <c r="Y3590" s="58"/>
      <c r="Z3590" s="58"/>
      <c r="AA3590" s="54"/>
      <c r="AB3590" s="54"/>
      <c r="AC3590" s="54"/>
      <c r="AD3590" s="54"/>
      <c r="AE3590" s="54"/>
      <c r="AF3590" s="54"/>
      <c r="AG3590" s="54"/>
      <c r="AH3590" s="54"/>
      <c r="AI3590" s="54"/>
      <c r="AJ3590" s="54"/>
      <c r="AK3590" s="54"/>
    </row>
    <row r="3591" spans="7:37" s="1" customFormat="1" ht="13.9" customHeight="1" x14ac:dyDescent="0.2"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  <c r="Q3591" s="58"/>
      <c r="R3591" s="58"/>
      <c r="S3591" s="58"/>
      <c r="T3591" s="58"/>
      <c r="U3591" s="58"/>
      <c r="V3591" s="58"/>
      <c r="W3591" s="58"/>
      <c r="X3591" s="58"/>
      <c r="Y3591" s="58"/>
      <c r="Z3591" s="58"/>
      <c r="AA3591" s="54"/>
      <c r="AB3591" s="54"/>
      <c r="AC3591" s="54"/>
      <c r="AD3591" s="54"/>
      <c r="AE3591" s="54"/>
      <c r="AF3591" s="54"/>
      <c r="AG3591" s="54"/>
      <c r="AH3591" s="54"/>
      <c r="AI3591" s="54"/>
      <c r="AJ3591" s="54"/>
      <c r="AK3591" s="54"/>
    </row>
    <row r="3592" spans="7:37" s="1" customFormat="1" ht="13.9" customHeight="1" x14ac:dyDescent="0.2"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  <c r="Q3592" s="58"/>
      <c r="R3592" s="58"/>
      <c r="S3592" s="58"/>
      <c r="T3592" s="58"/>
      <c r="U3592" s="58"/>
      <c r="V3592" s="58"/>
      <c r="W3592" s="58"/>
      <c r="X3592" s="58"/>
      <c r="Y3592" s="58"/>
      <c r="Z3592" s="58"/>
      <c r="AA3592" s="54"/>
      <c r="AB3592" s="54"/>
      <c r="AC3592" s="54"/>
      <c r="AD3592" s="54"/>
      <c r="AE3592" s="54"/>
      <c r="AF3592" s="54"/>
      <c r="AG3592" s="54"/>
      <c r="AH3592" s="54"/>
      <c r="AI3592" s="54"/>
      <c r="AJ3592" s="54"/>
      <c r="AK3592" s="54"/>
    </row>
    <row r="3593" spans="7:37" s="1" customFormat="1" ht="13.9" customHeight="1" x14ac:dyDescent="0.2"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58"/>
      <c r="R3593" s="58"/>
      <c r="S3593" s="58"/>
      <c r="T3593" s="58"/>
      <c r="U3593" s="58"/>
      <c r="V3593" s="58"/>
      <c r="W3593" s="58"/>
      <c r="X3593" s="58"/>
      <c r="Y3593" s="58"/>
      <c r="Z3593" s="58"/>
      <c r="AA3593" s="54"/>
      <c r="AB3593" s="54"/>
      <c r="AC3593" s="54"/>
      <c r="AD3593" s="54"/>
      <c r="AE3593" s="54"/>
      <c r="AF3593" s="54"/>
      <c r="AG3593" s="54"/>
      <c r="AH3593" s="54"/>
      <c r="AI3593" s="54"/>
      <c r="AJ3593" s="54"/>
      <c r="AK3593" s="54"/>
    </row>
    <row r="3594" spans="7:37" s="1" customFormat="1" ht="13.9" customHeight="1" x14ac:dyDescent="0.2"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58"/>
      <c r="R3594" s="58"/>
      <c r="S3594" s="58"/>
      <c r="T3594" s="58"/>
      <c r="U3594" s="58"/>
      <c r="V3594" s="58"/>
      <c r="W3594" s="58"/>
      <c r="X3594" s="58"/>
      <c r="Y3594" s="58"/>
      <c r="Z3594" s="58"/>
      <c r="AA3594" s="54"/>
      <c r="AB3594" s="54"/>
      <c r="AC3594" s="54"/>
      <c r="AD3594" s="54"/>
      <c r="AE3594" s="54"/>
      <c r="AF3594" s="54"/>
      <c r="AG3594" s="54"/>
      <c r="AH3594" s="54"/>
      <c r="AI3594" s="54"/>
      <c r="AJ3594" s="54"/>
      <c r="AK3594" s="54"/>
    </row>
    <row r="3595" spans="7:37" s="1" customFormat="1" ht="13.9" customHeight="1" x14ac:dyDescent="0.2"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  <c r="Q3595" s="58"/>
      <c r="R3595" s="58"/>
      <c r="S3595" s="58"/>
      <c r="T3595" s="58"/>
      <c r="U3595" s="58"/>
      <c r="V3595" s="58"/>
      <c r="W3595" s="58"/>
      <c r="X3595" s="58"/>
      <c r="Y3595" s="58"/>
      <c r="Z3595" s="58"/>
      <c r="AA3595" s="54"/>
      <c r="AB3595" s="54"/>
      <c r="AC3595" s="54"/>
      <c r="AD3595" s="54"/>
      <c r="AE3595" s="54"/>
      <c r="AF3595" s="54"/>
      <c r="AG3595" s="54"/>
      <c r="AH3595" s="54"/>
      <c r="AI3595" s="54"/>
      <c r="AJ3595" s="54"/>
      <c r="AK3595" s="54"/>
    </row>
    <row r="3596" spans="7:37" s="1" customFormat="1" ht="13.9" customHeight="1" x14ac:dyDescent="0.2"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  <c r="Q3596" s="58"/>
      <c r="R3596" s="58"/>
      <c r="S3596" s="58"/>
      <c r="T3596" s="58"/>
      <c r="U3596" s="58"/>
      <c r="V3596" s="58"/>
      <c r="W3596" s="58"/>
      <c r="X3596" s="58"/>
      <c r="Y3596" s="58"/>
      <c r="Z3596" s="58"/>
      <c r="AA3596" s="54"/>
      <c r="AB3596" s="54"/>
      <c r="AC3596" s="54"/>
      <c r="AD3596" s="54"/>
      <c r="AE3596" s="54"/>
      <c r="AF3596" s="54"/>
      <c r="AG3596" s="54"/>
      <c r="AH3596" s="54"/>
      <c r="AI3596" s="54"/>
      <c r="AJ3596" s="54"/>
      <c r="AK3596" s="54"/>
    </row>
    <row r="3597" spans="7:37" s="1" customFormat="1" ht="13.9" customHeight="1" x14ac:dyDescent="0.2"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  <c r="Q3597" s="58"/>
      <c r="R3597" s="58"/>
      <c r="S3597" s="58"/>
      <c r="T3597" s="58"/>
      <c r="U3597" s="58"/>
      <c r="V3597" s="58"/>
      <c r="W3597" s="58"/>
      <c r="X3597" s="58"/>
      <c r="Y3597" s="58"/>
      <c r="Z3597" s="58"/>
      <c r="AA3597" s="54"/>
      <c r="AB3597" s="54"/>
      <c r="AC3597" s="54"/>
      <c r="AD3597" s="54"/>
      <c r="AE3597" s="54"/>
      <c r="AF3597" s="54"/>
      <c r="AG3597" s="54"/>
      <c r="AH3597" s="54"/>
      <c r="AI3597" s="54"/>
      <c r="AJ3597" s="54"/>
      <c r="AK3597" s="54"/>
    </row>
    <row r="3598" spans="7:37" s="1" customFormat="1" ht="13.9" customHeight="1" x14ac:dyDescent="0.2"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58"/>
      <c r="R3598" s="58"/>
      <c r="S3598" s="58"/>
      <c r="T3598" s="58"/>
      <c r="U3598" s="58"/>
      <c r="V3598" s="58"/>
      <c r="W3598" s="58"/>
      <c r="X3598" s="58"/>
      <c r="Y3598" s="58"/>
      <c r="Z3598" s="58"/>
      <c r="AA3598" s="54"/>
      <c r="AB3598" s="54"/>
      <c r="AC3598" s="54"/>
      <c r="AD3598" s="54"/>
      <c r="AE3598" s="54"/>
      <c r="AF3598" s="54"/>
      <c r="AG3598" s="54"/>
      <c r="AH3598" s="54"/>
      <c r="AI3598" s="54"/>
      <c r="AJ3598" s="54"/>
      <c r="AK3598" s="54"/>
    </row>
    <row r="3599" spans="7:37" s="1" customFormat="1" ht="13.9" customHeight="1" x14ac:dyDescent="0.2"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58"/>
      <c r="R3599" s="58"/>
      <c r="S3599" s="58"/>
      <c r="T3599" s="58"/>
      <c r="U3599" s="58"/>
      <c r="V3599" s="58"/>
      <c r="W3599" s="58"/>
      <c r="X3599" s="58"/>
      <c r="Y3599" s="58"/>
      <c r="Z3599" s="58"/>
      <c r="AA3599" s="54"/>
      <c r="AB3599" s="54"/>
      <c r="AC3599" s="54"/>
      <c r="AD3599" s="54"/>
      <c r="AE3599" s="54"/>
      <c r="AF3599" s="54"/>
      <c r="AG3599" s="54"/>
      <c r="AH3599" s="54"/>
      <c r="AI3599" s="54"/>
      <c r="AJ3599" s="54"/>
      <c r="AK3599" s="54"/>
    </row>
    <row r="3600" spans="7:37" s="1" customFormat="1" ht="13.9" customHeight="1" x14ac:dyDescent="0.2"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58"/>
      <c r="R3600" s="58"/>
      <c r="S3600" s="58"/>
      <c r="T3600" s="58"/>
      <c r="U3600" s="58"/>
      <c r="V3600" s="58"/>
      <c r="W3600" s="58"/>
      <c r="X3600" s="58"/>
      <c r="Y3600" s="58"/>
      <c r="Z3600" s="58"/>
      <c r="AA3600" s="54"/>
      <c r="AB3600" s="54"/>
      <c r="AC3600" s="54"/>
      <c r="AD3600" s="54"/>
      <c r="AE3600" s="54"/>
      <c r="AF3600" s="54"/>
      <c r="AG3600" s="54"/>
      <c r="AH3600" s="54"/>
      <c r="AI3600" s="54"/>
      <c r="AJ3600" s="54"/>
      <c r="AK3600" s="54"/>
    </row>
    <row r="3601" spans="7:37" s="1" customFormat="1" ht="13.9" customHeight="1" x14ac:dyDescent="0.2"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58"/>
      <c r="R3601" s="58"/>
      <c r="S3601" s="58"/>
      <c r="T3601" s="58"/>
      <c r="U3601" s="58"/>
      <c r="V3601" s="58"/>
      <c r="W3601" s="58"/>
      <c r="X3601" s="58"/>
      <c r="Y3601" s="58"/>
      <c r="Z3601" s="58"/>
      <c r="AA3601" s="54"/>
      <c r="AB3601" s="54"/>
      <c r="AC3601" s="54"/>
      <c r="AD3601" s="54"/>
      <c r="AE3601" s="54"/>
      <c r="AF3601" s="54"/>
      <c r="AG3601" s="54"/>
      <c r="AH3601" s="54"/>
      <c r="AI3601" s="54"/>
      <c r="AJ3601" s="54"/>
      <c r="AK3601" s="54"/>
    </row>
    <row r="3602" spans="7:37" s="1" customFormat="1" ht="13.9" customHeight="1" x14ac:dyDescent="0.2"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58"/>
      <c r="R3602" s="58"/>
      <c r="S3602" s="58"/>
      <c r="T3602" s="58"/>
      <c r="U3602" s="58"/>
      <c r="V3602" s="58"/>
      <c r="W3602" s="58"/>
      <c r="X3602" s="58"/>
      <c r="Y3602" s="58"/>
      <c r="Z3602" s="58"/>
      <c r="AA3602" s="54"/>
      <c r="AB3602" s="54"/>
      <c r="AC3602" s="54"/>
      <c r="AD3602" s="54"/>
      <c r="AE3602" s="54"/>
      <c r="AF3602" s="54"/>
      <c r="AG3602" s="54"/>
      <c r="AH3602" s="54"/>
      <c r="AI3602" s="54"/>
      <c r="AJ3602" s="54"/>
      <c r="AK3602" s="54"/>
    </row>
    <row r="3603" spans="7:37" s="1" customFormat="1" ht="13.9" customHeight="1" x14ac:dyDescent="0.2"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  <c r="Q3603" s="58"/>
      <c r="R3603" s="58"/>
      <c r="S3603" s="58"/>
      <c r="T3603" s="58"/>
      <c r="U3603" s="58"/>
      <c r="V3603" s="58"/>
      <c r="W3603" s="58"/>
      <c r="X3603" s="58"/>
      <c r="Y3603" s="58"/>
      <c r="Z3603" s="58"/>
      <c r="AA3603" s="54"/>
      <c r="AB3603" s="54"/>
      <c r="AC3603" s="54"/>
      <c r="AD3603" s="54"/>
      <c r="AE3603" s="54"/>
      <c r="AF3603" s="54"/>
      <c r="AG3603" s="54"/>
      <c r="AH3603" s="54"/>
      <c r="AI3603" s="54"/>
      <c r="AJ3603" s="54"/>
      <c r="AK3603" s="54"/>
    </row>
    <row r="3604" spans="7:37" s="1" customFormat="1" ht="13.9" customHeight="1" x14ac:dyDescent="0.2"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  <c r="Q3604" s="58"/>
      <c r="R3604" s="58"/>
      <c r="S3604" s="58"/>
      <c r="T3604" s="58"/>
      <c r="U3604" s="58"/>
      <c r="V3604" s="58"/>
      <c r="W3604" s="58"/>
      <c r="X3604" s="58"/>
      <c r="Y3604" s="58"/>
      <c r="Z3604" s="58"/>
      <c r="AA3604" s="54"/>
      <c r="AB3604" s="54"/>
      <c r="AC3604" s="54"/>
      <c r="AD3604" s="54"/>
      <c r="AE3604" s="54"/>
      <c r="AF3604" s="54"/>
      <c r="AG3604" s="54"/>
      <c r="AH3604" s="54"/>
      <c r="AI3604" s="54"/>
      <c r="AJ3604" s="54"/>
      <c r="AK3604" s="54"/>
    </row>
    <row r="3605" spans="7:37" s="1" customFormat="1" ht="13.9" customHeight="1" x14ac:dyDescent="0.2"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  <c r="Q3605" s="58"/>
      <c r="R3605" s="58"/>
      <c r="S3605" s="58"/>
      <c r="T3605" s="58"/>
      <c r="U3605" s="58"/>
      <c r="V3605" s="58"/>
      <c r="W3605" s="58"/>
      <c r="X3605" s="58"/>
      <c r="Y3605" s="58"/>
      <c r="Z3605" s="58"/>
      <c r="AA3605" s="54"/>
      <c r="AB3605" s="54"/>
      <c r="AC3605" s="54"/>
      <c r="AD3605" s="54"/>
      <c r="AE3605" s="54"/>
      <c r="AF3605" s="54"/>
      <c r="AG3605" s="54"/>
      <c r="AH3605" s="54"/>
      <c r="AI3605" s="54"/>
      <c r="AJ3605" s="54"/>
      <c r="AK3605" s="54"/>
    </row>
    <row r="3606" spans="7:37" s="1" customFormat="1" ht="13.9" customHeight="1" x14ac:dyDescent="0.2"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  <c r="Q3606" s="58"/>
      <c r="R3606" s="58"/>
      <c r="S3606" s="58"/>
      <c r="T3606" s="58"/>
      <c r="U3606" s="58"/>
      <c r="V3606" s="58"/>
      <c r="W3606" s="58"/>
      <c r="X3606" s="58"/>
      <c r="Y3606" s="58"/>
      <c r="Z3606" s="58"/>
      <c r="AA3606" s="54"/>
      <c r="AB3606" s="54"/>
      <c r="AC3606" s="54"/>
      <c r="AD3606" s="54"/>
      <c r="AE3606" s="54"/>
      <c r="AF3606" s="54"/>
      <c r="AG3606" s="54"/>
      <c r="AH3606" s="54"/>
      <c r="AI3606" s="54"/>
      <c r="AJ3606" s="54"/>
      <c r="AK3606" s="54"/>
    </row>
    <row r="3607" spans="7:37" s="1" customFormat="1" ht="13.9" customHeight="1" x14ac:dyDescent="0.2"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  <c r="Q3607" s="58"/>
      <c r="R3607" s="58"/>
      <c r="S3607" s="58"/>
      <c r="T3607" s="58"/>
      <c r="U3607" s="58"/>
      <c r="V3607" s="58"/>
      <c r="W3607" s="58"/>
      <c r="X3607" s="58"/>
      <c r="Y3607" s="58"/>
      <c r="Z3607" s="58"/>
      <c r="AA3607" s="54"/>
      <c r="AB3607" s="54"/>
      <c r="AC3607" s="54"/>
      <c r="AD3607" s="54"/>
      <c r="AE3607" s="54"/>
      <c r="AF3607" s="54"/>
      <c r="AG3607" s="54"/>
      <c r="AH3607" s="54"/>
      <c r="AI3607" s="54"/>
      <c r="AJ3607" s="54"/>
      <c r="AK3607" s="54"/>
    </row>
    <row r="3608" spans="7:37" s="1" customFormat="1" ht="13.9" customHeight="1" x14ac:dyDescent="0.2"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  <c r="Q3608" s="58"/>
      <c r="R3608" s="58"/>
      <c r="S3608" s="58"/>
      <c r="T3608" s="58"/>
      <c r="U3608" s="58"/>
      <c r="V3608" s="58"/>
      <c r="W3608" s="58"/>
      <c r="X3608" s="58"/>
      <c r="Y3608" s="58"/>
      <c r="Z3608" s="58"/>
      <c r="AA3608" s="54"/>
      <c r="AB3608" s="54"/>
      <c r="AC3608" s="54"/>
      <c r="AD3608" s="54"/>
      <c r="AE3608" s="54"/>
      <c r="AF3608" s="54"/>
      <c r="AG3608" s="54"/>
      <c r="AH3608" s="54"/>
      <c r="AI3608" s="54"/>
      <c r="AJ3608" s="54"/>
      <c r="AK3608" s="54"/>
    </row>
    <row r="3609" spans="7:37" s="1" customFormat="1" ht="13.9" customHeight="1" x14ac:dyDescent="0.2"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  <c r="Q3609" s="58"/>
      <c r="R3609" s="58"/>
      <c r="S3609" s="58"/>
      <c r="T3609" s="58"/>
      <c r="U3609" s="58"/>
      <c r="V3609" s="58"/>
      <c r="W3609" s="58"/>
      <c r="X3609" s="58"/>
      <c r="Y3609" s="58"/>
      <c r="Z3609" s="58"/>
      <c r="AA3609" s="54"/>
      <c r="AB3609" s="54"/>
      <c r="AC3609" s="54"/>
      <c r="AD3609" s="54"/>
      <c r="AE3609" s="54"/>
      <c r="AF3609" s="54"/>
      <c r="AG3609" s="54"/>
      <c r="AH3609" s="54"/>
      <c r="AI3609" s="54"/>
      <c r="AJ3609" s="54"/>
      <c r="AK3609" s="54"/>
    </row>
    <row r="3610" spans="7:37" s="1" customFormat="1" ht="13.9" customHeight="1" x14ac:dyDescent="0.2"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  <c r="Q3610" s="58"/>
      <c r="R3610" s="58"/>
      <c r="S3610" s="58"/>
      <c r="T3610" s="58"/>
      <c r="U3610" s="58"/>
      <c r="V3610" s="58"/>
      <c r="W3610" s="58"/>
      <c r="X3610" s="58"/>
      <c r="Y3610" s="58"/>
      <c r="Z3610" s="58"/>
      <c r="AA3610" s="54"/>
      <c r="AB3610" s="54"/>
      <c r="AC3610" s="54"/>
      <c r="AD3610" s="54"/>
      <c r="AE3610" s="54"/>
      <c r="AF3610" s="54"/>
      <c r="AG3610" s="54"/>
      <c r="AH3610" s="54"/>
      <c r="AI3610" s="54"/>
      <c r="AJ3610" s="54"/>
      <c r="AK3610" s="54"/>
    </row>
    <row r="3611" spans="7:37" s="1" customFormat="1" ht="13.9" customHeight="1" x14ac:dyDescent="0.2"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  <c r="Q3611" s="58"/>
      <c r="R3611" s="58"/>
      <c r="S3611" s="58"/>
      <c r="T3611" s="58"/>
      <c r="U3611" s="58"/>
      <c r="V3611" s="58"/>
      <c r="W3611" s="58"/>
      <c r="X3611" s="58"/>
      <c r="Y3611" s="58"/>
      <c r="Z3611" s="58"/>
      <c r="AA3611" s="54"/>
      <c r="AB3611" s="54"/>
      <c r="AC3611" s="54"/>
      <c r="AD3611" s="54"/>
      <c r="AE3611" s="54"/>
      <c r="AF3611" s="54"/>
      <c r="AG3611" s="54"/>
      <c r="AH3611" s="54"/>
      <c r="AI3611" s="54"/>
      <c r="AJ3611" s="54"/>
      <c r="AK3611" s="54"/>
    </row>
    <row r="3612" spans="7:37" s="1" customFormat="1" ht="13.9" customHeight="1" x14ac:dyDescent="0.2"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  <c r="Q3612" s="58"/>
      <c r="R3612" s="58"/>
      <c r="S3612" s="58"/>
      <c r="T3612" s="58"/>
      <c r="U3612" s="58"/>
      <c r="V3612" s="58"/>
      <c r="W3612" s="58"/>
      <c r="X3612" s="58"/>
      <c r="Y3612" s="58"/>
      <c r="Z3612" s="58"/>
      <c r="AA3612" s="54"/>
      <c r="AB3612" s="54"/>
      <c r="AC3612" s="54"/>
      <c r="AD3612" s="54"/>
      <c r="AE3612" s="54"/>
      <c r="AF3612" s="54"/>
      <c r="AG3612" s="54"/>
      <c r="AH3612" s="54"/>
      <c r="AI3612" s="54"/>
      <c r="AJ3612" s="54"/>
      <c r="AK3612" s="54"/>
    </row>
    <row r="3613" spans="7:37" s="1" customFormat="1" ht="13.9" customHeight="1" x14ac:dyDescent="0.2"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  <c r="Q3613" s="58"/>
      <c r="R3613" s="58"/>
      <c r="S3613" s="58"/>
      <c r="T3613" s="58"/>
      <c r="U3613" s="58"/>
      <c r="V3613" s="58"/>
      <c r="W3613" s="58"/>
      <c r="X3613" s="58"/>
      <c r="Y3613" s="58"/>
      <c r="Z3613" s="58"/>
      <c r="AA3613" s="54"/>
      <c r="AB3613" s="54"/>
      <c r="AC3613" s="54"/>
      <c r="AD3613" s="54"/>
      <c r="AE3613" s="54"/>
      <c r="AF3613" s="54"/>
      <c r="AG3613" s="54"/>
      <c r="AH3613" s="54"/>
      <c r="AI3613" s="54"/>
      <c r="AJ3613" s="54"/>
      <c r="AK3613" s="54"/>
    </row>
    <row r="3614" spans="7:37" s="1" customFormat="1" ht="13.9" customHeight="1" x14ac:dyDescent="0.2"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  <c r="Q3614" s="58"/>
      <c r="R3614" s="58"/>
      <c r="S3614" s="58"/>
      <c r="T3614" s="58"/>
      <c r="U3614" s="58"/>
      <c r="V3614" s="58"/>
      <c r="W3614" s="58"/>
      <c r="X3614" s="58"/>
      <c r="Y3614" s="58"/>
      <c r="Z3614" s="58"/>
      <c r="AA3614" s="54"/>
      <c r="AB3614" s="54"/>
      <c r="AC3614" s="54"/>
      <c r="AD3614" s="54"/>
      <c r="AE3614" s="54"/>
      <c r="AF3614" s="54"/>
      <c r="AG3614" s="54"/>
      <c r="AH3614" s="54"/>
      <c r="AI3614" s="54"/>
      <c r="AJ3614" s="54"/>
      <c r="AK3614" s="54"/>
    </row>
    <row r="3615" spans="7:37" s="1" customFormat="1" ht="13.9" customHeight="1" x14ac:dyDescent="0.2"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  <c r="Q3615" s="58"/>
      <c r="R3615" s="58"/>
      <c r="S3615" s="58"/>
      <c r="T3615" s="58"/>
      <c r="U3615" s="58"/>
      <c r="V3615" s="58"/>
      <c r="W3615" s="58"/>
      <c r="X3615" s="58"/>
      <c r="Y3615" s="58"/>
      <c r="Z3615" s="58"/>
      <c r="AA3615" s="54"/>
      <c r="AB3615" s="54"/>
      <c r="AC3615" s="54"/>
      <c r="AD3615" s="54"/>
      <c r="AE3615" s="54"/>
      <c r="AF3615" s="54"/>
      <c r="AG3615" s="54"/>
      <c r="AH3615" s="54"/>
      <c r="AI3615" s="54"/>
      <c r="AJ3615" s="54"/>
      <c r="AK3615" s="54"/>
    </row>
    <row r="3616" spans="7:37" s="1" customFormat="1" ht="13.9" customHeight="1" x14ac:dyDescent="0.2"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  <c r="Q3616" s="58"/>
      <c r="R3616" s="58"/>
      <c r="S3616" s="58"/>
      <c r="T3616" s="58"/>
      <c r="U3616" s="58"/>
      <c r="V3616" s="58"/>
      <c r="W3616" s="58"/>
      <c r="X3616" s="58"/>
      <c r="Y3616" s="58"/>
      <c r="Z3616" s="58"/>
      <c r="AA3616" s="54"/>
      <c r="AB3616" s="54"/>
      <c r="AC3616" s="54"/>
      <c r="AD3616" s="54"/>
      <c r="AE3616" s="54"/>
      <c r="AF3616" s="54"/>
      <c r="AG3616" s="54"/>
      <c r="AH3616" s="54"/>
      <c r="AI3616" s="54"/>
      <c r="AJ3616" s="54"/>
      <c r="AK3616" s="54"/>
    </row>
    <row r="3617" spans="7:37" s="1" customFormat="1" ht="13.9" customHeight="1" x14ac:dyDescent="0.2"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  <c r="Q3617" s="58"/>
      <c r="R3617" s="58"/>
      <c r="S3617" s="58"/>
      <c r="T3617" s="58"/>
      <c r="U3617" s="58"/>
      <c r="V3617" s="58"/>
      <c r="W3617" s="58"/>
      <c r="X3617" s="58"/>
      <c r="Y3617" s="58"/>
      <c r="Z3617" s="58"/>
      <c r="AA3617" s="54"/>
      <c r="AB3617" s="54"/>
      <c r="AC3617" s="54"/>
      <c r="AD3617" s="54"/>
      <c r="AE3617" s="54"/>
      <c r="AF3617" s="54"/>
      <c r="AG3617" s="54"/>
      <c r="AH3617" s="54"/>
      <c r="AI3617" s="54"/>
      <c r="AJ3617" s="54"/>
      <c r="AK3617" s="54"/>
    </row>
    <row r="3618" spans="7:37" s="1" customFormat="1" ht="13.9" customHeight="1" x14ac:dyDescent="0.2"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  <c r="Q3618" s="58"/>
      <c r="R3618" s="58"/>
      <c r="S3618" s="58"/>
      <c r="T3618" s="58"/>
      <c r="U3618" s="58"/>
      <c r="V3618" s="58"/>
      <c r="W3618" s="58"/>
      <c r="X3618" s="58"/>
      <c r="Y3618" s="58"/>
      <c r="Z3618" s="58"/>
      <c r="AA3618" s="54"/>
      <c r="AB3618" s="54"/>
      <c r="AC3618" s="54"/>
      <c r="AD3618" s="54"/>
      <c r="AE3618" s="54"/>
      <c r="AF3618" s="54"/>
      <c r="AG3618" s="54"/>
      <c r="AH3618" s="54"/>
      <c r="AI3618" s="54"/>
      <c r="AJ3618" s="54"/>
      <c r="AK3618" s="54"/>
    </row>
    <row r="3619" spans="7:37" s="1" customFormat="1" ht="13.9" customHeight="1" x14ac:dyDescent="0.2"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  <c r="Q3619" s="58"/>
      <c r="R3619" s="58"/>
      <c r="S3619" s="58"/>
      <c r="T3619" s="58"/>
      <c r="U3619" s="58"/>
      <c r="V3619" s="58"/>
      <c r="W3619" s="58"/>
      <c r="X3619" s="58"/>
      <c r="Y3619" s="58"/>
      <c r="Z3619" s="58"/>
      <c r="AA3619" s="54"/>
      <c r="AB3619" s="54"/>
      <c r="AC3619" s="54"/>
      <c r="AD3619" s="54"/>
      <c r="AE3619" s="54"/>
      <c r="AF3619" s="54"/>
      <c r="AG3619" s="54"/>
      <c r="AH3619" s="54"/>
      <c r="AI3619" s="54"/>
      <c r="AJ3619" s="54"/>
      <c r="AK3619" s="54"/>
    </row>
    <row r="3620" spans="7:37" s="1" customFormat="1" ht="13.9" customHeight="1" x14ac:dyDescent="0.2"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  <c r="Q3620" s="58"/>
      <c r="R3620" s="58"/>
      <c r="S3620" s="58"/>
      <c r="T3620" s="58"/>
      <c r="U3620" s="58"/>
      <c r="V3620" s="58"/>
      <c r="W3620" s="58"/>
      <c r="X3620" s="58"/>
      <c r="Y3620" s="58"/>
      <c r="Z3620" s="58"/>
      <c r="AA3620" s="54"/>
      <c r="AB3620" s="54"/>
      <c r="AC3620" s="54"/>
      <c r="AD3620" s="54"/>
      <c r="AE3620" s="54"/>
      <c r="AF3620" s="54"/>
      <c r="AG3620" s="54"/>
      <c r="AH3620" s="54"/>
      <c r="AI3620" s="54"/>
      <c r="AJ3620" s="54"/>
      <c r="AK3620" s="54"/>
    </row>
    <row r="3621" spans="7:37" s="1" customFormat="1" ht="13.9" customHeight="1" x14ac:dyDescent="0.2"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  <c r="Q3621" s="58"/>
      <c r="R3621" s="58"/>
      <c r="S3621" s="58"/>
      <c r="T3621" s="58"/>
      <c r="U3621" s="58"/>
      <c r="V3621" s="58"/>
      <c r="W3621" s="58"/>
      <c r="X3621" s="58"/>
      <c r="Y3621" s="58"/>
      <c r="Z3621" s="58"/>
      <c r="AA3621" s="54"/>
      <c r="AB3621" s="54"/>
      <c r="AC3621" s="54"/>
      <c r="AD3621" s="54"/>
      <c r="AE3621" s="54"/>
      <c r="AF3621" s="54"/>
      <c r="AG3621" s="54"/>
      <c r="AH3621" s="54"/>
      <c r="AI3621" s="54"/>
      <c r="AJ3621" s="54"/>
      <c r="AK3621" s="54"/>
    </row>
    <row r="3622" spans="7:37" s="1" customFormat="1" ht="13.9" customHeight="1" x14ac:dyDescent="0.2"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  <c r="Q3622" s="58"/>
      <c r="R3622" s="58"/>
      <c r="S3622" s="58"/>
      <c r="T3622" s="58"/>
      <c r="U3622" s="58"/>
      <c r="V3622" s="58"/>
      <c r="W3622" s="58"/>
      <c r="X3622" s="58"/>
      <c r="Y3622" s="58"/>
      <c r="Z3622" s="58"/>
      <c r="AA3622" s="54"/>
      <c r="AB3622" s="54"/>
      <c r="AC3622" s="54"/>
      <c r="AD3622" s="54"/>
      <c r="AE3622" s="54"/>
      <c r="AF3622" s="54"/>
      <c r="AG3622" s="54"/>
      <c r="AH3622" s="54"/>
      <c r="AI3622" s="54"/>
      <c r="AJ3622" s="54"/>
      <c r="AK3622" s="54"/>
    </row>
    <row r="3623" spans="7:37" s="1" customFormat="1" ht="13.9" customHeight="1" x14ac:dyDescent="0.2"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  <c r="Q3623" s="58"/>
      <c r="R3623" s="58"/>
      <c r="S3623" s="58"/>
      <c r="T3623" s="58"/>
      <c r="U3623" s="58"/>
      <c r="V3623" s="58"/>
      <c r="W3623" s="58"/>
      <c r="X3623" s="58"/>
      <c r="Y3623" s="58"/>
      <c r="Z3623" s="58"/>
      <c r="AA3623" s="54"/>
      <c r="AB3623" s="54"/>
      <c r="AC3623" s="54"/>
      <c r="AD3623" s="54"/>
      <c r="AE3623" s="54"/>
      <c r="AF3623" s="54"/>
      <c r="AG3623" s="54"/>
      <c r="AH3623" s="54"/>
      <c r="AI3623" s="54"/>
      <c r="AJ3623" s="54"/>
      <c r="AK3623" s="54"/>
    </row>
    <row r="3624" spans="7:37" s="1" customFormat="1" ht="13.9" customHeight="1" x14ac:dyDescent="0.2"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  <c r="Q3624" s="58"/>
      <c r="R3624" s="58"/>
      <c r="S3624" s="58"/>
      <c r="T3624" s="58"/>
      <c r="U3624" s="58"/>
      <c r="V3624" s="58"/>
      <c r="W3624" s="58"/>
      <c r="X3624" s="58"/>
      <c r="Y3624" s="58"/>
      <c r="Z3624" s="58"/>
      <c r="AA3624" s="54"/>
      <c r="AB3624" s="54"/>
      <c r="AC3624" s="54"/>
      <c r="AD3624" s="54"/>
      <c r="AE3624" s="54"/>
      <c r="AF3624" s="54"/>
      <c r="AG3624" s="54"/>
      <c r="AH3624" s="54"/>
      <c r="AI3624" s="54"/>
      <c r="AJ3624" s="54"/>
      <c r="AK3624" s="54"/>
    </row>
    <row r="3625" spans="7:37" s="1" customFormat="1" ht="13.9" customHeight="1" x14ac:dyDescent="0.2"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  <c r="Q3625" s="58"/>
      <c r="R3625" s="58"/>
      <c r="S3625" s="58"/>
      <c r="T3625" s="58"/>
      <c r="U3625" s="58"/>
      <c r="V3625" s="58"/>
      <c r="W3625" s="58"/>
      <c r="X3625" s="58"/>
      <c r="Y3625" s="58"/>
      <c r="Z3625" s="58"/>
      <c r="AA3625" s="54"/>
      <c r="AB3625" s="54"/>
      <c r="AC3625" s="54"/>
      <c r="AD3625" s="54"/>
      <c r="AE3625" s="54"/>
      <c r="AF3625" s="54"/>
      <c r="AG3625" s="54"/>
      <c r="AH3625" s="54"/>
      <c r="AI3625" s="54"/>
      <c r="AJ3625" s="54"/>
      <c r="AK3625" s="54"/>
    </row>
    <row r="3626" spans="7:37" s="1" customFormat="1" ht="13.9" customHeight="1" x14ac:dyDescent="0.2"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  <c r="Q3626" s="58"/>
      <c r="R3626" s="58"/>
      <c r="S3626" s="58"/>
      <c r="T3626" s="58"/>
      <c r="U3626" s="58"/>
      <c r="V3626" s="58"/>
      <c r="W3626" s="58"/>
      <c r="X3626" s="58"/>
      <c r="Y3626" s="58"/>
      <c r="Z3626" s="58"/>
      <c r="AA3626" s="54"/>
      <c r="AB3626" s="54"/>
      <c r="AC3626" s="54"/>
      <c r="AD3626" s="54"/>
      <c r="AE3626" s="54"/>
      <c r="AF3626" s="54"/>
      <c r="AG3626" s="54"/>
      <c r="AH3626" s="54"/>
      <c r="AI3626" s="54"/>
      <c r="AJ3626" s="54"/>
      <c r="AK3626" s="54"/>
    </row>
    <row r="3627" spans="7:37" s="1" customFormat="1" ht="13.9" customHeight="1" x14ac:dyDescent="0.2"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  <c r="Q3627" s="58"/>
      <c r="R3627" s="58"/>
      <c r="S3627" s="58"/>
      <c r="T3627" s="58"/>
      <c r="U3627" s="58"/>
      <c r="V3627" s="58"/>
      <c r="W3627" s="58"/>
      <c r="X3627" s="58"/>
      <c r="Y3627" s="58"/>
      <c r="Z3627" s="58"/>
      <c r="AA3627" s="54"/>
      <c r="AB3627" s="54"/>
      <c r="AC3627" s="54"/>
      <c r="AD3627" s="54"/>
      <c r="AE3627" s="54"/>
      <c r="AF3627" s="54"/>
      <c r="AG3627" s="54"/>
      <c r="AH3627" s="54"/>
      <c r="AI3627" s="54"/>
      <c r="AJ3627" s="54"/>
      <c r="AK3627" s="54"/>
    </row>
    <row r="3628" spans="7:37" s="1" customFormat="1" ht="13.9" customHeight="1" x14ac:dyDescent="0.2"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  <c r="Q3628" s="58"/>
      <c r="R3628" s="58"/>
      <c r="S3628" s="58"/>
      <c r="T3628" s="58"/>
      <c r="U3628" s="58"/>
      <c r="V3628" s="58"/>
      <c r="W3628" s="58"/>
      <c r="X3628" s="58"/>
      <c r="Y3628" s="58"/>
      <c r="Z3628" s="58"/>
      <c r="AA3628" s="54"/>
      <c r="AB3628" s="54"/>
      <c r="AC3628" s="54"/>
      <c r="AD3628" s="54"/>
      <c r="AE3628" s="54"/>
      <c r="AF3628" s="54"/>
      <c r="AG3628" s="54"/>
      <c r="AH3628" s="54"/>
      <c r="AI3628" s="54"/>
      <c r="AJ3628" s="54"/>
      <c r="AK3628" s="54"/>
    </row>
    <row r="3629" spans="7:37" s="1" customFormat="1" ht="13.9" customHeight="1" x14ac:dyDescent="0.2"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  <c r="Q3629" s="58"/>
      <c r="R3629" s="58"/>
      <c r="S3629" s="58"/>
      <c r="T3629" s="58"/>
      <c r="U3629" s="58"/>
      <c r="V3629" s="58"/>
      <c r="W3629" s="58"/>
      <c r="X3629" s="58"/>
      <c r="Y3629" s="58"/>
      <c r="Z3629" s="58"/>
      <c r="AA3629" s="54"/>
      <c r="AB3629" s="54"/>
      <c r="AC3629" s="54"/>
      <c r="AD3629" s="54"/>
      <c r="AE3629" s="54"/>
      <c r="AF3629" s="54"/>
      <c r="AG3629" s="54"/>
      <c r="AH3629" s="54"/>
      <c r="AI3629" s="54"/>
      <c r="AJ3629" s="54"/>
      <c r="AK3629" s="54"/>
    </row>
    <row r="3630" spans="7:37" s="1" customFormat="1" ht="13.9" customHeight="1" x14ac:dyDescent="0.2"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  <c r="Q3630" s="58"/>
      <c r="R3630" s="58"/>
      <c r="S3630" s="58"/>
      <c r="T3630" s="58"/>
      <c r="U3630" s="58"/>
      <c r="V3630" s="58"/>
      <c r="W3630" s="58"/>
      <c r="X3630" s="58"/>
      <c r="Y3630" s="58"/>
      <c r="Z3630" s="58"/>
      <c r="AA3630" s="54"/>
      <c r="AB3630" s="54"/>
      <c r="AC3630" s="54"/>
      <c r="AD3630" s="54"/>
      <c r="AE3630" s="54"/>
      <c r="AF3630" s="54"/>
      <c r="AG3630" s="54"/>
      <c r="AH3630" s="54"/>
      <c r="AI3630" s="54"/>
      <c r="AJ3630" s="54"/>
      <c r="AK3630" s="54"/>
    </row>
    <row r="3631" spans="7:37" s="1" customFormat="1" ht="13.9" customHeight="1" x14ac:dyDescent="0.2"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  <c r="Q3631" s="58"/>
      <c r="R3631" s="58"/>
      <c r="S3631" s="58"/>
      <c r="T3631" s="58"/>
      <c r="U3631" s="58"/>
      <c r="V3631" s="58"/>
      <c r="W3631" s="58"/>
      <c r="X3631" s="58"/>
      <c r="Y3631" s="58"/>
      <c r="Z3631" s="58"/>
      <c r="AA3631" s="54"/>
      <c r="AB3631" s="54"/>
      <c r="AC3631" s="54"/>
      <c r="AD3631" s="54"/>
      <c r="AE3631" s="54"/>
      <c r="AF3631" s="54"/>
      <c r="AG3631" s="54"/>
      <c r="AH3631" s="54"/>
      <c r="AI3631" s="54"/>
      <c r="AJ3631" s="54"/>
      <c r="AK3631" s="54"/>
    </row>
    <row r="3632" spans="7:37" s="1" customFormat="1" ht="13.9" customHeight="1" x14ac:dyDescent="0.2"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  <c r="Q3632" s="58"/>
      <c r="R3632" s="58"/>
      <c r="S3632" s="58"/>
      <c r="T3632" s="58"/>
      <c r="U3632" s="58"/>
      <c r="V3632" s="58"/>
      <c r="W3632" s="58"/>
      <c r="X3632" s="58"/>
      <c r="Y3632" s="58"/>
      <c r="Z3632" s="58"/>
      <c r="AA3632" s="54"/>
      <c r="AB3632" s="54"/>
      <c r="AC3632" s="54"/>
      <c r="AD3632" s="54"/>
      <c r="AE3632" s="54"/>
      <c r="AF3632" s="54"/>
      <c r="AG3632" s="54"/>
      <c r="AH3632" s="54"/>
      <c r="AI3632" s="54"/>
      <c r="AJ3632" s="54"/>
      <c r="AK3632" s="54"/>
    </row>
    <row r="3633" spans="7:37" s="1" customFormat="1" ht="13.9" customHeight="1" x14ac:dyDescent="0.2"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  <c r="Q3633" s="58"/>
      <c r="R3633" s="58"/>
      <c r="S3633" s="58"/>
      <c r="T3633" s="58"/>
      <c r="U3633" s="58"/>
      <c r="V3633" s="58"/>
      <c r="W3633" s="58"/>
      <c r="X3633" s="58"/>
      <c r="Y3633" s="58"/>
      <c r="Z3633" s="58"/>
      <c r="AA3633" s="54"/>
      <c r="AB3633" s="54"/>
      <c r="AC3633" s="54"/>
      <c r="AD3633" s="54"/>
      <c r="AE3633" s="54"/>
      <c r="AF3633" s="54"/>
      <c r="AG3633" s="54"/>
      <c r="AH3633" s="54"/>
      <c r="AI3633" s="54"/>
      <c r="AJ3633" s="54"/>
      <c r="AK3633" s="54"/>
    </row>
    <row r="3634" spans="7:37" s="1" customFormat="1" ht="13.9" customHeight="1" x14ac:dyDescent="0.2"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  <c r="Q3634" s="58"/>
      <c r="R3634" s="58"/>
      <c r="S3634" s="58"/>
      <c r="T3634" s="58"/>
      <c r="U3634" s="58"/>
      <c r="V3634" s="58"/>
      <c r="W3634" s="58"/>
      <c r="X3634" s="58"/>
      <c r="Y3634" s="58"/>
      <c r="Z3634" s="58"/>
      <c r="AA3634" s="54"/>
      <c r="AB3634" s="54"/>
      <c r="AC3634" s="54"/>
      <c r="AD3634" s="54"/>
      <c r="AE3634" s="54"/>
      <c r="AF3634" s="54"/>
      <c r="AG3634" s="54"/>
      <c r="AH3634" s="54"/>
      <c r="AI3634" s="54"/>
      <c r="AJ3634" s="54"/>
      <c r="AK3634" s="54"/>
    </row>
    <row r="3635" spans="7:37" s="1" customFormat="1" ht="13.9" customHeight="1" x14ac:dyDescent="0.2"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  <c r="Q3635" s="58"/>
      <c r="R3635" s="58"/>
      <c r="S3635" s="58"/>
      <c r="T3635" s="58"/>
      <c r="U3635" s="58"/>
      <c r="V3635" s="58"/>
      <c r="W3635" s="58"/>
      <c r="X3635" s="58"/>
      <c r="Y3635" s="58"/>
      <c r="Z3635" s="58"/>
      <c r="AA3635" s="54"/>
      <c r="AB3635" s="54"/>
      <c r="AC3635" s="54"/>
      <c r="AD3635" s="54"/>
      <c r="AE3635" s="54"/>
      <c r="AF3635" s="54"/>
      <c r="AG3635" s="54"/>
      <c r="AH3635" s="54"/>
      <c r="AI3635" s="54"/>
      <c r="AJ3635" s="54"/>
      <c r="AK3635" s="54"/>
    </row>
    <row r="3636" spans="7:37" s="1" customFormat="1" ht="13.9" customHeight="1" x14ac:dyDescent="0.2"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  <c r="Q3636" s="58"/>
      <c r="R3636" s="58"/>
      <c r="S3636" s="58"/>
      <c r="T3636" s="58"/>
      <c r="U3636" s="58"/>
      <c r="V3636" s="58"/>
      <c r="W3636" s="58"/>
      <c r="X3636" s="58"/>
      <c r="Y3636" s="58"/>
      <c r="Z3636" s="58"/>
      <c r="AA3636" s="54"/>
      <c r="AB3636" s="54"/>
      <c r="AC3636" s="54"/>
      <c r="AD3636" s="54"/>
      <c r="AE3636" s="54"/>
      <c r="AF3636" s="54"/>
      <c r="AG3636" s="54"/>
      <c r="AH3636" s="54"/>
      <c r="AI3636" s="54"/>
      <c r="AJ3636" s="54"/>
      <c r="AK3636" s="54"/>
    </row>
    <row r="3637" spans="7:37" s="1" customFormat="1" ht="13.9" customHeight="1" x14ac:dyDescent="0.2"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  <c r="Q3637" s="58"/>
      <c r="R3637" s="58"/>
      <c r="S3637" s="58"/>
      <c r="T3637" s="58"/>
      <c r="U3637" s="58"/>
      <c r="V3637" s="58"/>
      <c r="W3637" s="58"/>
      <c r="X3637" s="58"/>
      <c r="Y3637" s="58"/>
      <c r="Z3637" s="58"/>
      <c r="AA3637" s="54"/>
      <c r="AB3637" s="54"/>
      <c r="AC3637" s="54"/>
      <c r="AD3637" s="54"/>
      <c r="AE3637" s="54"/>
      <c r="AF3637" s="54"/>
      <c r="AG3637" s="54"/>
      <c r="AH3637" s="54"/>
      <c r="AI3637" s="54"/>
      <c r="AJ3637" s="54"/>
      <c r="AK3637" s="54"/>
    </row>
    <row r="3638" spans="7:37" s="1" customFormat="1" ht="13.9" customHeight="1" x14ac:dyDescent="0.2"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  <c r="Q3638" s="58"/>
      <c r="R3638" s="58"/>
      <c r="S3638" s="58"/>
      <c r="T3638" s="58"/>
      <c r="U3638" s="58"/>
      <c r="V3638" s="58"/>
      <c r="W3638" s="58"/>
      <c r="X3638" s="58"/>
      <c r="Y3638" s="58"/>
      <c r="Z3638" s="58"/>
      <c r="AA3638" s="54"/>
      <c r="AB3638" s="54"/>
      <c r="AC3638" s="54"/>
      <c r="AD3638" s="54"/>
      <c r="AE3638" s="54"/>
      <c r="AF3638" s="54"/>
      <c r="AG3638" s="54"/>
      <c r="AH3638" s="54"/>
      <c r="AI3638" s="54"/>
      <c r="AJ3638" s="54"/>
      <c r="AK3638" s="54"/>
    </row>
    <row r="3639" spans="7:37" s="1" customFormat="1" ht="13.9" customHeight="1" x14ac:dyDescent="0.2"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  <c r="Q3639" s="58"/>
      <c r="R3639" s="58"/>
      <c r="S3639" s="58"/>
      <c r="T3639" s="58"/>
      <c r="U3639" s="58"/>
      <c r="V3639" s="58"/>
      <c r="W3639" s="58"/>
      <c r="X3639" s="58"/>
      <c r="Y3639" s="58"/>
      <c r="Z3639" s="58"/>
      <c r="AA3639" s="54"/>
      <c r="AB3639" s="54"/>
      <c r="AC3639" s="54"/>
      <c r="AD3639" s="54"/>
      <c r="AE3639" s="54"/>
      <c r="AF3639" s="54"/>
      <c r="AG3639" s="54"/>
      <c r="AH3639" s="54"/>
      <c r="AI3639" s="54"/>
      <c r="AJ3639" s="54"/>
      <c r="AK3639" s="54"/>
    </row>
    <row r="3640" spans="7:37" s="1" customFormat="1" ht="13.9" customHeight="1" x14ac:dyDescent="0.2"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  <c r="Q3640" s="58"/>
      <c r="R3640" s="58"/>
      <c r="S3640" s="58"/>
      <c r="T3640" s="58"/>
      <c r="U3640" s="58"/>
      <c r="V3640" s="58"/>
      <c r="W3640" s="58"/>
      <c r="X3640" s="58"/>
      <c r="Y3640" s="58"/>
      <c r="Z3640" s="58"/>
      <c r="AA3640" s="54"/>
      <c r="AB3640" s="54"/>
      <c r="AC3640" s="54"/>
      <c r="AD3640" s="54"/>
      <c r="AE3640" s="54"/>
      <c r="AF3640" s="54"/>
      <c r="AG3640" s="54"/>
      <c r="AH3640" s="54"/>
      <c r="AI3640" s="54"/>
      <c r="AJ3640" s="54"/>
      <c r="AK3640" s="54"/>
    </row>
    <row r="3641" spans="7:37" s="1" customFormat="1" ht="13.9" customHeight="1" x14ac:dyDescent="0.2"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  <c r="Q3641" s="58"/>
      <c r="R3641" s="58"/>
      <c r="S3641" s="58"/>
      <c r="T3641" s="58"/>
      <c r="U3641" s="58"/>
      <c r="V3641" s="58"/>
      <c r="W3641" s="58"/>
      <c r="X3641" s="58"/>
      <c r="Y3641" s="58"/>
      <c r="Z3641" s="58"/>
      <c r="AA3641" s="54"/>
      <c r="AB3641" s="54"/>
      <c r="AC3641" s="54"/>
      <c r="AD3641" s="54"/>
      <c r="AE3641" s="54"/>
      <c r="AF3641" s="54"/>
      <c r="AG3641" s="54"/>
      <c r="AH3641" s="54"/>
      <c r="AI3641" s="54"/>
      <c r="AJ3641" s="54"/>
      <c r="AK3641" s="54"/>
    </row>
    <row r="3642" spans="7:37" s="1" customFormat="1" ht="13.9" customHeight="1" x14ac:dyDescent="0.2"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  <c r="Q3642" s="58"/>
      <c r="R3642" s="58"/>
      <c r="S3642" s="58"/>
      <c r="T3642" s="58"/>
      <c r="U3642" s="58"/>
      <c r="V3642" s="58"/>
      <c r="W3642" s="58"/>
      <c r="X3642" s="58"/>
      <c r="Y3642" s="58"/>
      <c r="Z3642" s="58"/>
      <c r="AA3642" s="54"/>
      <c r="AB3642" s="54"/>
      <c r="AC3642" s="54"/>
      <c r="AD3642" s="54"/>
      <c r="AE3642" s="54"/>
      <c r="AF3642" s="54"/>
      <c r="AG3642" s="54"/>
      <c r="AH3642" s="54"/>
      <c r="AI3642" s="54"/>
      <c r="AJ3642" s="54"/>
      <c r="AK3642" s="54"/>
    </row>
    <row r="3643" spans="7:37" s="1" customFormat="1" ht="13.9" customHeight="1" x14ac:dyDescent="0.2"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  <c r="Q3643" s="58"/>
      <c r="R3643" s="58"/>
      <c r="S3643" s="58"/>
      <c r="T3643" s="58"/>
      <c r="U3643" s="58"/>
      <c r="V3643" s="58"/>
      <c r="W3643" s="58"/>
      <c r="X3643" s="58"/>
      <c r="Y3643" s="58"/>
      <c r="Z3643" s="58"/>
      <c r="AA3643" s="54"/>
      <c r="AB3643" s="54"/>
      <c r="AC3643" s="54"/>
      <c r="AD3643" s="54"/>
      <c r="AE3643" s="54"/>
      <c r="AF3643" s="54"/>
      <c r="AG3643" s="54"/>
      <c r="AH3643" s="54"/>
      <c r="AI3643" s="54"/>
      <c r="AJ3643" s="54"/>
      <c r="AK3643" s="54"/>
    </row>
    <row r="3644" spans="7:37" s="1" customFormat="1" ht="13.9" customHeight="1" x14ac:dyDescent="0.2"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  <c r="Q3644" s="58"/>
      <c r="R3644" s="58"/>
      <c r="S3644" s="58"/>
      <c r="T3644" s="58"/>
      <c r="U3644" s="58"/>
      <c r="V3644" s="58"/>
      <c r="W3644" s="58"/>
      <c r="X3644" s="58"/>
      <c r="Y3644" s="58"/>
      <c r="Z3644" s="58"/>
      <c r="AA3644" s="54"/>
      <c r="AB3644" s="54"/>
      <c r="AC3644" s="54"/>
      <c r="AD3644" s="54"/>
      <c r="AE3644" s="54"/>
      <c r="AF3644" s="54"/>
      <c r="AG3644" s="54"/>
      <c r="AH3644" s="54"/>
      <c r="AI3644" s="54"/>
      <c r="AJ3644" s="54"/>
      <c r="AK3644" s="54"/>
    </row>
    <row r="3645" spans="7:37" s="1" customFormat="1" ht="13.9" customHeight="1" x14ac:dyDescent="0.2"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  <c r="Q3645" s="58"/>
      <c r="R3645" s="58"/>
      <c r="S3645" s="58"/>
      <c r="T3645" s="58"/>
      <c r="U3645" s="58"/>
      <c r="V3645" s="58"/>
      <c r="W3645" s="58"/>
      <c r="X3645" s="58"/>
      <c r="Y3645" s="58"/>
      <c r="Z3645" s="58"/>
      <c r="AA3645" s="54"/>
      <c r="AB3645" s="54"/>
      <c r="AC3645" s="54"/>
      <c r="AD3645" s="54"/>
      <c r="AE3645" s="54"/>
      <c r="AF3645" s="54"/>
      <c r="AG3645" s="54"/>
      <c r="AH3645" s="54"/>
      <c r="AI3645" s="54"/>
      <c r="AJ3645" s="54"/>
      <c r="AK3645" s="54"/>
    </row>
    <row r="3646" spans="7:37" s="1" customFormat="1" ht="13.9" customHeight="1" x14ac:dyDescent="0.2"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  <c r="Q3646" s="58"/>
      <c r="R3646" s="58"/>
      <c r="S3646" s="58"/>
      <c r="T3646" s="58"/>
      <c r="U3646" s="58"/>
      <c r="V3646" s="58"/>
      <c r="W3646" s="58"/>
      <c r="X3646" s="58"/>
      <c r="Y3646" s="58"/>
      <c r="Z3646" s="58"/>
      <c r="AA3646" s="54"/>
      <c r="AB3646" s="54"/>
      <c r="AC3646" s="54"/>
      <c r="AD3646" s="54"/>
      <c r="AE3646" s="54"/>
      <c r="AF3646" s="54"/>
      <c r="AG3646" s="54"/>
      <c r="AH3646" s="54"/>
      <c r="AI3646" s="54"/>
      <c r="AJ3646" s="54"/>
      <c r="AK3646" s="54"/>
    </row>
    <row r="3647" spans="7:37" s="1" customFormat="1" ht="13.9" customHeight="1" x14ac:dyDescent="0.2"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  <c r="Q3647" s="58"/>
      <c r="R3647" s="58"/>
      <c r="S3647" s="58"/>
      <c r="T3647" s="58"/>
      <c r="U3647" s="58"/>
      <c r="V3647" s="58"/>
      <c r="W3647" s="58"/>
      <c r="X3647" s="58"/>
      <c r="Y3647" s="58"/>
      <c r="Z3647" s="58"/>
      <c r="AA3647" s="54"/>
      <c r="AB3647" s="54"/>
      <c r="AC3647" s="54"/>
      <c r="AD3647" s="54"/>
      <c r="AE3647" s="54"/>
      <c r="AF3647" s="54"/>
      <c r="AG3647" s="54"/>
      <c r="AH3647" s="54"/>
      <c r="AI3647" s="54"/>
      <c r="AJ3647" s="54"/>
      <c r="AK3647" s="54"/>
    </row>
    <row r="3648" spans="7:37" s="1" customFormat="1" ht="13.9" customHeight="1" x14ac:dyDescent="0.2"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  <c r="Q3648" s="58"/>
      <c r="R3648" s="58"/>
      <c r="S3648" s="58"/>
      <c r="T3648" s="58"/>
      <c r="U3648" s="58"/>
      <c r="V3648" s="58"/>
      <c r="W3648" s="58"/>
      <c r="X3648" s="58"/>
      <c r="Y3648" s="58"/>
      <c r="Z3648" s="58"/>
      <c r="AA3648" s="54"/>
      <c r="AB3648" s="54"/>
      <c r="AC3648" s="54"/>
      <c r="AD3648" s="54"/>
      <c r="AE3648" s="54"/>
      <c r="AF3648" s="54"/>
      <c r="AG3648" s="54"/>
      <c r="AH3648" s="54"/>
      <c r="AI3648" s="54"/>
      <c r="AJ3648" s="54"/>
      <c r="AK3648" s="54"/>
    </row>
    <row r="3649" spans="7:37" s="1" customFormat="1" ht="13.9" customHeight="1" x14ac:dyDescent="0.2"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  <c r="Q3649" s="58"/>
      <c r="R3649" s="58"/>
      <c r="S3649" s="58"/>
      <c r="T3649" s="58"/>
      <c r="U3649" s="58"/>
      <c r="V3649" s="58"/>
      <c r="W3649" s="58"/>
      <c r="X3649" s="58"/>
      <c r="Y3649" s="58"/>
      <c r="Z3649" s="58"/>
      <c r="AA3649" s="54"/>
      <c r="AB3649" s="54"/>
      <c r="AC3649" s="54"/>
      <c r="AD3649" s="54"/>
      <c r="AE3649" s="54"/>
      <c r="AF3649" s="54"/>
      <c r="AG3649" s="54"/>
      <c r="AH3649" s="54"/>
      <c r="AI3649" s="54"/>
      <c r="AJ3649" s="54"/>
      <c r="AK3649" s="54"/>
    </row>
    <row r="3650" spans="7:37" s="1" customFormat="1" ht="13.9" customHeight="1" x14ac:dyDescent="0.2"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  <c r="Q3650" s="58"/>
      <c r="R3650" s="58"/>
      <c r="S3650" s="58"/>
      <c r="T3650" s="58"/>
      <c r="U3650" s="58"/>
      <c r="V3650" s="58"/>
      <c r="W3650" s="58"/>
      <c r="X3650" s="58"/>
      <c r="Y3650" s="58"/>
      <c r="Z3650" s="58"/>
      <c r="AA3650" s="54"/>
      <c r="AB3650" s="54"/>
      <c r="AC3650" s="54"/>
      <c r="AD3650" s="54"/>
      <c r="AE3650" s="54"/>
      <c r="AF3650" s="54"/>
      <c r="AG3650" s="54"/>
      <c r="AH3650" s="54"/>
      <c r="AI3650" s="54"/>
      <c r="AJ3650" s="54"/>
      <c r="AK3650" s="54"/>
    </row>
    <row r="3651" spans="7:37" s="1" customFormat="1" ht="13.9" customHeight="1" x14ac:dyDescent="0.2"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  <c r="Q3651" s="58"/>
      <c r="R3651" s="58"/>
      <c r="S3651" s="58"/>
      <c r="T3651" s="58"/>
      <c r="U3651" s="58"/>
      <c r="V3651" s="58"/>
      <c r="W3651" s="58"/>
      <c r="X3651" s="58"/>
      <c r="Y3651" s="58"/>
      <c r="Z3651" s="58"/>
      <c r="AA3651" s="54"/>
      <c r="AB3651" s="54"/>
      <c r="AC3651" s="54"/>
      <c r="AD3651" s="54"/>
      <c r="AE3651" s="54"/>
      <c r="AF3651" s="54"/>
      <c r="AG3651" s="54"/>
      <c r="AH3651" s="54"/>
      <c r="AI3651" s="54"/>
      <c r="AJ3651" s="54"/>
      <c r="AK3651" s="54"/>
    </row>
    <row r="3652" spans="7:37" s="1" customFormat="1" ht="13.9" customHeight="1" x14ac:dyDescent="0.2"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  <c r="Q3652" s="58"/>
      <c r="R3652" s="58"/>
      <c r="S3652" s="58"/>
      <c r="T3652" s="58"/>
      <c r="U3652" s="58"/>
      <c r="V3652" s="58"/>
      <c r="W3652" s="58"/>
      <c r="X3652" s="58"/>
      <c r="Y3652" s="58"/>
      <c r="Z3652" s="58"/>
      <c r="AA3652" s="54"/>
      <c r="AB3652" s="54"/>
      <c r="AC3652" s="54"/>
      <c r="AD3652" s="54"/>
      <c r="AE3652" s="54"/>
      <c r="AF3652" s="54"/>
      <c r="AG3652" s="54"/>
      <c r="AH3652" s="54"/>
      <c r="AI3652" s="54"/>
      <c r="AJ3652" s="54"/>
      <c r="AK3652" s="54"/>
    </row>
    <row r="3653" spans="7:37" s="1" customFormat="1" ht="13.9" customHeight="1" x14ac:dyDescent="0.2"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  <c r="Q3653" s="58"/>
      <c r="R3653" s="58"/>
      <c r="S3653" s="58"/>
      <c r="T3653" s="58"/>
      <c r="U3653" s="58"/>
      <c r="V3653" s="58"/>
      <c r="W3653" s="58"/>
      <c r="X3653" s="58"/>
      <c r="Y3653" s="58"/>
      <c r="Z3653" s="58"/>
      <c r="AA3653" s="54"/>
      <c r="AB3653" s="54"/>
      <c r="AC3653" s="54"/>
      <c r="AD3653" s="54"/>
      <c r="AE3653" s="54"/>
      <c r="AF3653" s="54"/>
      <c r="AG3653" s="54"/>
      <c r="AH3653" s="54"/>
      <c r="AI3653" s="54"/>
      <c r="AJ3653" s="54"/>
      <c r="AK3653" s="54"/>
    </row>
    <row r="3654" spans="7:37" s="1" customFormat="1" ht="13.9" customHeight="1" x14ac:dyDescent="0.2"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  <c r="Q3654" s="58"/>
      <c r="R3654" s="58"/>
      <c r="S3654" s="58"/>
      <c r="T3654" s="58"/>
      <c r="U3654" s="58"/>
      <c r="V3654" s="58"/>
      <c r="W3654" s="58"/>
      <c r="X3654" s="58"/>
      <c r="Y3654" s="58"/>
      <c r="Z3654" s="58"/>
      <c r="AA3654" s="54"/>
      <c r="AB3654" s="54"/>
      <c r="AC3654" s="54"/>
      <c r="AD3654" s="54"/>
      <c r="AE3654" s="54"/>
      <c r="AF3654" s="54"/>
      <c r="AG3654" s="54"/>
      <c r="AH3654" s="54"/>
      <c r="AI3654" s="54"/>
      <c r="AJ3654" s="54"/>
      <c r="AK3654" s="54"/>
    </row>
    <row r="3655" spans="7:37" s="1" customFormat="1" ht="13.9" customHeight="1" x14ac:dyDescent="0.2"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  <c r="Q3655" s="58"/>
      <c r="R3655" s="58"/>
      <c r="S3655" s="58"/>
      <c r="T3655" s="58"/>
      <c r="U3655" s="58"/>
      <c r="V3655" s="58"/>
      <c r="W3655" s="58"/>
      <c r="X3655" s="58"/>
      <c r="Y3655" s="58"/>
      <c r="Z3655" s="58"/>
      <c r="AA3655" s="54"/>
      <c r="AB3655" s="54"/>
      <c r="AC3655" s="54"/>
      <c r="AD3655" s="54"/>
      <c r="AE3655" s="54"/>
      <c r="AF3655" s="54"/>
      <c r="AG3655" s="54"/>
      <c r="AH3655" s="54"/>
      <c r="AI3655" s="54"/>
      <c r="AJ3655" s="54"/>
      <c r="AK3655" s="54"/>
    </row>
    <row r="3656" spans="7:37" s="1" customFormat="1" ht="13.9" customHeight="1" x14ac:dyDescent="0.2"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  <c r="Q3656" s="58"/>
      <c r="R3656" s="58"/>
      <c r="S3656" s="58"/>
      <c r="T3656" s="58"/>
      <c r="U3656" s="58"/>
      <c r="V3656" s="58"/>
      <c r="W3656" s="58"/>
      <c r="X3656" s="58"/>
      <c r="Y3656" s="58"/>
      <c r="Z3656" s="58"/>
      <c r="AA3656" s="54"/>
      <c r="AB3656" s="54"/>
      <c r="AC3656" s="54"/>
      <c r="AD3656" s="54"/>
      <c r="AE3656" s="54"/>
      <c r="AF3656" s="54"/>
      <c r="AG3656" s="54"/>
      <c r="AH3656" s="54"/>
      <c r="AI3656" s="54"/>
      <c r="AJ3656" s="54"/>
      <c r="AK3656" s="54"/>
    </row>
    <row r="3657" spans="7:37" s="1" customFormat="1" ht="13.9" customHeight="1" x14ac:dyDescent="0.2"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  <c r="Q3657" s="58"/>
      <c r="R3657" s="58"/>
      <c r="S3657" s="58"/>
      <c r="T3657" s="58"/>
      <c r="U3657" s="58"/>
      <c r="V3657" s="58"/>
      <c r="W3657" s="58"/>
      <c r="X3657" s="58"/>
      <c r="Y3657" s="58"/>
      <c r="Z3657" s="58"/>
      <c r="AA3657" s="54"/>
      <c r="AB3657" s="54"/>
      <c r="AC3657" s="54"/>
      <c r="AD3657" s="54"/>
      <c r="AE3657" s="54"/>
      <c r="AF3657" s="54"/>
      <c r="AG3657" s="54"/>
      <c r="AH3657" s="54"/>
      <c r="AI3657" s="54"/>
      <c r="AJ3657" s="54"/>
      <c r="AK3657" s="54"/>
    </row>
    <row r="3658" spans="7:37" s="1" customFormat="1" ht="13.9" customHeight="1" x14ac:dyDescent="0.2"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  <c r="Q3658" s="58"/>
      <c r="R3658" s="58"/>
      <c r="S3658" s="58"/>
      <c r="T3658" s="58"/>
      <c r="U3658" s="58"/>
      <c r="V3658" s="58"/>
      <c r="W3658" s="58"/>
      <c r="X3658" s="58"/>
      <c r="Y3658" s="58"/>
      <c r="Z3658" s="58"/>
      <c r="AA3658" s="54"/>
      <c r="AB3658" s="54"/>
      <c r="AC3658" s="54"/>
      <c r="AD3658" s="54"/>
      <c r="AE3658" s="54"/>
      <c r="AF3658" s="54"/>
      <c r="AG3658" s="54"/>
      <c r="AH3658" s="54"/>
      <c r="AI3658" s="54"/>
      <c r="AJ3658" s="54"/>
      <c r="AK3658" s="54"/>
    </row>
    <row r="3659" spans="7:37" s="1" customFormat="1" ht="13.9" customHeight="1" x14ac:dyDescent="0.2"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  <c r="Q3659" s="58"/>
      <c r="R3659" s="58"/>
      <c r="S3659" s="58"/>
      <c r="T3659" s="58"/>
      <c r="U3659" s="58"/>
      <c r="V3659" s="58"/>
      <c r="W3659" s="58"/>
      <c r="X3659" s="58"/>
      <c r="Y3659" s="58"/>
      <c r="Z3659" s="58"/>
      <c r="AA3659" s="54"/>
      <c r="AB3659" s="54"/>
      <c r="AC3659" s="54"/>
      <c r="AD3659" s="54"/>
      <c r="AE3659" s="54"/>
      <c r="AF3659" s="54"/>
      <c r="AG3659" s="54"/>
      <c r="AH3659" s="54"/>
      <c r="AI3659" s="54"/>
      <c r="AJ3659" s="54"/>
      <c r="AK3659" s="54"/>
    </row>
    <row r="3660" spans="7:37" s="1" customFormat="1" ht="13.9" customHeight="1" x14ac:dyDescent="0.2"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  <c r="Q3660" s="58"/>
      <c r="R3660" s="58"/>
      <c r="S3660" s="58"/>
      <c r="T3660" s="58"/>
      <c r="U3660" s="58"/>
      <c r="V3660" s="58"/>
      <c r="W3660" s="58"/>
      <c r="X3660" s="58"/>
      <c r="Y3660" s="58"/>
      <c r="Z3660" s="58"/>
      <c r="AA3660" s="54"/>
      <c r="AB3660" s="54"/>
      <c r="AC3660" s="54"/>
      <c r="AD3660" s="54"/>
      <c r="AE3660" s="54"/>
      <c r="AF3660" s="54"/>
      <c r="AG3660" s="54"/>
      <c r="AH3660" s="54"/>
      <c r="AI3660" s="54"/>
      <c r="AJ3660" s="54"/>
      <c r="AK3660" s="54"/>
    </row>
    <row r="3661" spans="7:37" s="1" customFormat="1" ht="13.9" customHeight="1" x14ac:dyDescent="0.2"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  <c r="Q3661" s="58"/>
      <c r="R3661" s="58"/>
      <c r="S3661" s="58"/>
      <c r="T3661" s="58"/>
      <c r="U3661" s="58"/>
      <c r="V3661" s="58"/>
      <c r="W3661" s="58"/>
      <c r="X3661" s="58"/>
      <c r="Y3661" s="58"/>
      <c r="Z3661" s="58"/>
      <c r="AA3661" s="54"/>
      <c r="AB3661" s="54"/>
      <c r="AC3661" s="54"/>
      <c r="AD3661" s="54"/>
      <c r="AE3661" s="54"/>
      <c r="AF3661" s="54"/>
      <c r="AG3661" s="54"/>
      <c r="AH3661" s="54"/>
      <c r="AI3661" s="54"/>
      <c r="AJ3661" s="54"/>
      <c r="AK3661" s="54"/>
    </row>
    <row r="3662" spans="7:37" s="1" customFormat="1" ht="13.9" customHeight="1" x14ac:dyDescent="0.2"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  <c r="Q3662" s="58"/>
      <c r="R3662" s="58"/>
      <c r="S3662" s="58"/>
      <c r="T3662" s="58"/>
      <c r="U3662" s="58"/>
      <c r="V3662" s="58"/>
      <c r="W3662" s="58"/>
      <c r="X3662" s="58"/>
      <c r="Y3662" s="58"/>
      <c r="Z3662" s="58"/>
      <c r="AA3662" s="54"/>
      <c r="AB3662" s="54"/>
      <c r="AC3662" s="54"/>
      <c r="AD3662" s="54"/>
      <c r="AE3662" s="54"/>
      <c r="AF3662" s="54"/>
      <c r="AG3662" s="54"/>
      <c r="AH3662" s="54"/>
      <c r="AI3662" s="54"/>
      <c r="AJ3662" s="54"/>
      <c r="AK3662" s="54"/>
    </row>
    <row r="3663" spans="7:37" s="1" customFormat="1" ht="13.9" customHeight="1" x14ac:dyDescent="0.2"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  <c r="Q3663" s="58"/>
      <c r="R3663" s="58"/>
      <c r="S3663" s="58"/>
      <c r="T3663" s="58"/>
      <c r="U3663" s="58"/>
      <c r="V3663" s="58"/>
      <c r="W3663" s="58"/>
      <c r="X3663" s="58"/>
      <c r="Y3663" s="58"/>
      <c r="Z3663" s="58"/>
      <c r="AA3663" s="54"/>
      <c r="AB3663" s="54"/>
      <c r="AC3663" s="54"/>
      <c r="AD3663" s="54"/>
      <c r="AE3663" s="54"/>
      <c r="AF3663" s="54"/>
      <c r="AG3663" s="54"/>
      <c r="AH3663" s="54"/>
      <c r="AI3663" s="54"/>
      <c r="AJ3663" s="54"/>
      <c r="AK3663" s="54"/>
    </row>
    <row r="3664" spans="7:37" s="1" customFormat="1" ht="13.9" customHeight="1" x14ac:dyDescent="0.2"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  <c r="Q3664" s="58"/>
      <c r="R3664" s="58"/>
      <c r="S3664" s="58"/>
      <c r="T3664" s="58"/>
      <c r="U3664" s="58"/>
      <c r="V3664" s="58"/>
      <c r="W3664" s="58"/>
      <c r="X3664" s="58"/>
      <c r="Y3664" s="58"/>
      <c r="Z3664" s="58"/>
      <c r="AA3664" s="54"/>
      <c r="AB3664" s="54"/>
      <c r="AC3664" s="54"/>
      <c r="AD3664" s="54"/>
      <c r="AE3664" s="54"/>
      <c r="AF3664" s="54"/>
      <c r="AG3664" s="54"/>
      <c r="AH3664" s="54"/>
      <c r="AI3664" s="54"/>
      <c r="AJ3664" s="54"/>
      <c r="AK3664" s="54"/>
    </row>
    <row r="3665" spans="7:37" s="1" customFormat="1" ht="13.9" customHeight="1" x14ac:dyDescent="0.2"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  <c r="Q3665" s="58"/>
      <c r="R3665" s="58"/>
      <c r="S3665" s="58"/>
      <c r="T3665" s="58"/>
      <c r="U3665" s="58"/>
      <c r="V3665" s="58"/>
      <c r="W3665" s="58"/>
      <c r="X3665" s="58"/>
      <c r="Y3665" s="58"/>
      <c r="Z3665" s="58"/>
      <c r="AA3665" s="54"/>
      <c r="AB3665" s="54"/>
      <c r="AC3665" s="54"/>
      <c r="AD3665" s="54"/>
      <c r="AE3665" s="54"/>
      <c r="AF3665" s="54"/>
      <c r="AG3665" s="54"/>
      <c r="AH3665" s="54"/>
      <c r="AI3665" s="54"/>
      <c r="AJ3665" s="54"/>
      <c r="AK3665" s="54"/>
    </row>
    <row r="3666" spans="7:37" s="1" customFormat="1" ht="13.9" customHeight="1" x14ac:dyDescent="0.2"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  <c r="Q3666" s="58"/>
      <c r="R3666" s="58"/>
      <c r="S3666" s="58"/>
      <c r="T3666" s="58"/>
      <c r="U3666" s="58"/>
      <c r="V3666" s="58"/>
      <c r="W3666" s="58"/>
      <c r="X3666" s="58"/>
      <c r="Y3666" s="58"/>
      <c r="Z3666" s="58"/>
      <c r="AA3666" s="54"/>
      <c r="AB3666" s="54"/>
      <c r="AC3666" s="54"/>
      <c r="AD3666" s="54"/>
      <c r="AE3666" s="54"/>
      <c r="AF3666" s="54"/>
      <c r="AG3666" s="54"/>
      <c r="AH3666" s="54"/>
      <c r="AI3666" s="54"/>
      <c r="AJ3666" s="54"/>
      <c r="AK3666" s="54"/>
    </row>
    <row r="3667" spans="7:37" s="1" customFormat="1" ht="13.9" customHeight="1" x14ac:dyDescent="0.2"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  <c r="Q3667" s="58"/>
      <c r="R3667" s="58"/>
      <c r="S3667" s="58"/>
      <c r="T3667" s="58"/>
      <c r="U3667" s="58"/>
      <c r="V3667" s="58"/>
      <c r="W3667" s="58"/>
      <c r="X3667" s="58"/>
      <c r="Y3667" s="58"/>
      <c r="Z3667" s="58"/>
      <c r="AA3667" s="54"/>
      <c r="AB3667" s="54"/>
      <c r="AC3667" s="54"/>
      <c r="AD3667" s="54"/>
      <c r="AE3667" s="54"/>
      <c r="AF3667" s="54"/>
      <c r="AG3667" s="54"/>
      <c r="AH3667" s="54"/>
      <c r="AI3667" s="54"/>
      <c r="AJ3667" s="54"/>
      <c r="AK3667" s="54"/>
    </row>
    <row r="3668" spans="7:37" s="1" customFormat="1" ht="13.9" customHeight="1" x14ac:dyDescent="0.2"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  <c r="Q3668" s="58"/>
      <c r="R3668" s="58"/>
      <c r="S3668" s="58"/>
      <c r="T3668" s="58"/>
      <c r="U3668" s="58"/>
      <c r="V3668" s="58"/>
      <c r="W3668" s="58"/>
      <c r="X3668" s="58"/>
      <c r="Y3668" s="58"/>
      <c r="Z3668" s="58"/>
      <c r="AA3668" s="54"/>
      <c r="AB3668" s="54"/>
      <c r="AC3668" s="54"/>
      <c r="AD3668" s="54"/>
      <c r="AE3668" s="54"/>
      <c r="AF3668" s="54"/>
      <c r="AG3668" s="54"/>
      <c r="AH3668" s="54"/>
      <c r="AI3668" s="54"/>
      <c r="AJ3668" s="54"/>
      <c r="AK3668" s="54"/>
    </row>
    <row r="3669" spans="7:37" s="1" customFormat="1" ht="13.9" customHeight="1" x14ac:dyDescent="0.2"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  <c r="Q3669" s="58"/>
      <c r="R3669" s="58"/>
      <c r="S3669" s="58"/>
      <c r="T3669" s="58"/>
      <c r="U3669" s="58"/>
      <c r="V3669" s="58"/>
      <c r="W3669" s="58"/>
      <c r="X3669" s="58"/>
      <c r="Y3669" s="58"/>
      <c r="Z3669" s="58"/>
      <c r="AA3669" s="54"/>
      <c r="AB3669" s="54"/>
      <c r="AC3669" s="54"/>
      <c r="AD3669" s="54"/>
      <c r="AE3669" s="54"/>
      <c r="AF3669" s="54"/>
      <c r="AG3669" s="54"/>
      <c r="AH3669" s="54"/>
      <c r="AI3669" s="54"/>
      <c r="AJ3669" s="54"/>
      <c r="AK3669" s="54"/>
    </row>
    <row r="3670" spans="7:37" s="1" customFormat="1" ht="13.9" customHeight="1" x14ac:dyDescent="0.2"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  <c r="Q3670" s="58"/>
      <c r="R3670" s="58"/>
      <c r="S3670" s="58"/>
      <c r="T3670" s="58"/>
      <c r="U3670" s="58"/>
      <c r="V3670" s="58"/>
      <c r="W3670" s="58"/>
      <c r="X3670" s="58"/>
      <c r="Y3670" s="58"/>
      <c r="Z3670" s="58"/>
      <c r="AA3670" s="54"/>
      <c r="AB3670" s="54"/>
      <c r="AC3670" s="54"/>
      <c r="AD3670" s="54"/>
      <c r="AE3670" s="54"/>
      <c r="AF3670" s="54"/>
      <c r="AG3670" s="54"/>
      <c r="AH3670" s="54"/>
      <c r="AI3670" s="54"/>
      <c r="AJ3670" s="54"/>
      <c r="AK3670" s="54"/>
    </row>
    <row r="3671" spans="7:37" s="1" customFormat="1" ht="13.9" customHeight="1" x14ac:dyDescent="0.2"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  <c r="Q3671" s="58"/>
      <c r="R3671" s="58"/>
      <c r="S3671" s="58"/>
      <c r="T3671" s="58"/>
      <c r="U3671" s="58"/>
      <c r="V3671" s="58"/>
      <c r="W3671" s="58"/>
      <c r="X3671" s="58"/>
      <c r="Y3671" s="58"/>
      <c r="Z3671" s="58"/>
      <c r="AA3671" s="54"/>
      <c r="AB3671" s="54"/>
      <c r="AC3671" s="54"/>
      <c r="AD3671" s="54"/>
      <c r="AE3671" s="54"/>
      <c r="AF3671" s="54"/>
      <c r="AG3671" s="54"/>
      <c r="AH3671" s="54"/>
      <c r="AI3671" s="54"/>
      <c r="AJ3671" s="54"/>
      <c r="AK3671" s="54"/>
    </row>
    <row r="3672" spans="7:37" s="1" customFormat="1" ht="13.9" customHeight="1" x14ac:dyDescent="0.2"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  <c r="Q3672" s="58"/>
      <c r="R3672" s="58"/>
      <c r="S3672" s="58"/>
      <c r="T3672" s="58"/>
      <c r="U3672" s="58"/>
      <c r="V3672" s="58"/>
      <c r="W3672" s="58"/>
      <c r="X3672" s="58"/>
      <c r="Y3672" s="58"/>
      <c r="Z3672" s="58"/>
      <c r="AA3672" s="54"/>
      <c r="AB3672" s="54"/>
      <c r="AC3672" s="54"/>
      <c r="AD3672" s="54"/>
      <c r="AE3672" s="54"/>
      <c r="AF3672" s="54"/>
      <c r="AG3672" s="54"/>
      <c r="AH3672" s="54"/>
      <c r="AI3672" s="54"/>
      <c r="AJ3672" s="54"/>
      <c r="AK3672" s="54"/>
    </row>
    <row r="3673" spans="7:37" s="1" customFormat="1" ht="13.9" customHeight="1" x14ac:dyDescent="0.2"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  <c r="Q3673" s="58"/>
      <c r="R3673" s="58"/>
      <c r="S3673" s="58"/>
      <c r="T3673" s="58"/>
      <c r="U3673" s="58"/>
      <c r="V3673" s="58"/>
      <c r="W3673" s="58"/>
      <c r="X3673" s="58"/>
      <c r="Y3673" s="58"/>
      <c r="Z3673" s="58"/>
      <c r="AA3673" s="54"/>
      <c r="AB3673" s="54"/>
      <c r="AC3673" s="54"/>
      <c r="AD3673" s="54"/>
      <c r="AE3673" s="54"/>
      <c r="AF3673" s="54"/>
      <c r="AG3673" s="54"/>
      <c r="AH3673" s="54"/>
      <c r="AI3673" s="54"/>
      <c r="AJ3673" s="54"/>
      <c r="AK3673" s="54"/>
    </row>
    <row r="3674" spans="7:37" s="1" customFormat="1" ht="13.9" customHeight="1" x14ac:dyDescent="0.2"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  <c r="Q3674" s="58"/>
      <c r="R3674" s="58"/>
      <c r="S3674" s="58"/>
      <c r="T3674" s="58"/>
      <c r="U3674" s="58"/>
      <c r="V3674" s="58"/>
      <c r="W3674" s="58"/>
      <c r="X3674" s="58"/>
      <c r="Y3674" s="58"/>
      <c r="Z3674" s="58"/>
      <c r="AA3674" s="54"/>
      <c r="AB3674" s="54"/>
      <c r="AC3674" s="54"/>
      <c r="AD3674" s="54"/>
      <c r="AE3674" s="54"/>
      <c r="AF3674" s="54"/>
      <c r="AG3674" s="54"/>
      <c r="AH3674" s="54"/>
      <c r="AI3674" s="54"/>
      <c r="AJ3674" s="54"/>
      <c r="AK3674" s="54"/>
    </row>
    <row r="3675" spans="7:37" s="1" customFormat="1" ht="13.9" customHeight="1" x14ac:dyDescent="0.2"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  <c r="Q3675" s="58"/>
      <c r="R3675" s="58"/>
      <c r="S3675" s="58"/>
      <c r="T3675" s="58"/>
      <c r="U3675" s="58"/>
      <c r="V3675" s="58"/>
      <c r="W3675" s="58"/>
      <c r="X3675" s="58"/>
      <c r="Y3675" s="58"/>
      <c r="Z3675" s="58"/>
      <c r="AA3675" s="54"/>
      <c r="AB3675" s="54"/>
      <c r="AC3675" s="54"/>
      <c r="AD3675" s="54"/>
      <c r="AE3675" s="54"/>
      <c r="AF3675" s="54"/>
      <c r="AG3675" s="54"/>
      <c r="AH3675" s="54"/>
      <c r="AI3675" s="54"/>
      <c r="AJ3675" s="54"/>
      <c r="AK3675" s="54"/>
    </row>
    <row r="3676" spans="7:37" s="1" customFormat="1" ht="13.9" customHeight="1" x14ac:dyDescent="0.2"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  <c r="Q3676" s="58"/>
      <c r="R3676" s="58"/>
      <c r="S3676" s="58"/>
      <c r="T3676" s="58"/>
      <c r="U3676" s="58"/>
      <c r="V3676" s="58"/>
      <c r="W3676" s="58"/>
      <c r="X3676" s="58"/>
      <c r="Y3676" s="58"/>
      <c r="Z3676" s="58"/>
      <c r="AA3676" s="54"/>
      <c r="AB3676" s="54"/>
      <c r="AC3676" s="54"/>
      <c r="AD3676" s="54"/>
      <c r="AE3676" s="54"/>
      <c r="AF3676" s="54"/>
      <c r="AG3676" s="54"/>
      <c r="AH3676" s="54"/>
      <c r="AI3676" s="54"/>
      <c r="AJ3676" s="54"/>
      <c r="AK3676" s="54"/>
    </row>
    <row r="3677" spans="7:37" s="1" customFormat="1" ht="13.9" customHeight="1" x14ac:dyDescent="0.2"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  <c r="Q3677" s="58"/>
      <c r="R3677" s="58"/>
      <c r="S3677" s="58"/>
      <c r="T3677" s="58"/>
      <c r="U3677" s="58"/>
      <c r="V3677" s="58"/>
      <c r="W3677" s="58"/>
      <c r="X3677" s="58"/>
      <c r="Y3677" s="58"/>
      <c r="Z3677" s="58"/>
      <c r="AA3677" s="54"/>
      <c r="AB3677" s="54"/>
      <c r="AC3677" s="54"/>
      <c r="AD3677" s="54"/>
      <c r="AE3677" s="54"/>
      <c r="AF3677" s="54"/>
      <c r="AG3677" s="54"/>
      <c r="AH3677" s="54"/>
      <c r="AI3677" s="54"/>
      <c r="AJ3677" s="54"/>
      <c r="AK3677" s="54"/>
    </row>
    <row r="3678" spans="7:37" s="1" customFormat="1" ht="13.9" customHeight="1" x14ac:dyDescent="0.2"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  <c r="Q3678" s="58"/>
      <c r="R3678" s="58"/>
      <c r="S3678" s="58"/>
      <c r="T3678" s="58"/>
      <c r="U3678" s="58"/>
      <c r="V3678" s="58"/>
      <c r="W3678" s="58"/>
      <c r="X3678" s="58"/>
      <c r="Y3678" s="58"/>
      <c r="Z3678" s="58"/>
      <c r="AA3678" s="54"/>
      <c r="AB3678" s="54"/>
      <c r="AC3678" s="54"/>
      <c r="AD3678" s="54"/>
      <c r="AE3678" s="54"/>
      <c r="AF3678" s="54"/>
      <c r="AG3678" s="54"/>
      <c r="AH3678" s="54"/>
      <c r="AI3678" s="54"/>
      <c r="AJ3678" s="54"/>
      <c r="AK3678" s="54"/>
    </row>
    <row r="3679" spans="7:37" s="1" customFormat="1" ht="13.9" customHeight="1" x14ac:dyDescent="0.2"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  <c r="Q3679" s="58"/>
      <c r="R3679" s="58"/>
      <c r="S3679" s="58"/>
      <c r="T3679" s="58"/>
      <c r="U3679" s="58"/>
      <c r="V3679" s="58"/>
      <c r="W3679" s="58"/>
      <c r="X3679" s="58"/>
      <c r="Y3679" s="58"/>
      <c r="Z3679" s="58"/>
      <c r="AA3679" s="54"/>
      <c r="AB3679" s="54"/>
      <c r="AC3679" s="54"/>
      <c r="AD3679" s="54"/>
      <c r="AE3679" s="54"/>
      <c r="AF3679" s="54"/>
      <c r="AG3679" s="54"/>
      <c r="AH3679" s="54"/>
      <c r="AI3679" s="54"/>
      <c r="AJ3679" s="54"/>
      <c r="AK3679" s="54"/>
    </row>
    <row r="3680" spans="7:37" s="1" customFormat="1" ht="13.9" customHeight="1" x14ac:dyDescent="0.2"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  <c r="Q3680" s="58"/>
      <c r="R3680" s="58"/>
      <c r="S3680" s="58"/>
      <c r="T3680" s="58"/>
      <c r="U3680" s="58"/>
      <c r="V3680" s="58"/>
      <c r="W3680" s="58"/>
      <c r="X3680" s="58"/>
      <c r="Y3680" s="58"/>
      <c r="Z3680" s="58"/>
      <c r="AA3680" s="54"/>
      <c r="AB3680" s="54"/>
      <c r="AC3680" s="54"/>
      <c r="AD3680" s="54"/>
      <c r="AE3680" s="54"/>
      <c r="AF3680" s="54"/>
      <c r="AG3680" s="54"/>
      <c r="AH3680" s="54"/>
      <c r="AI3680" s="54"/>
      <c r="AJ3680" s="54"/>
      <c r="AK3680" s="54"/>
    </row>
    <row r="3681" spans="7:37" s="1" customFormat="1" ht="13.9" customHeight="1" x14ac:dyDescent="0.2"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  <c r="Q3681" s="58"/>
      <c r="R3681" s="58"/>
      <c r="S3681" s="58"/>
      <c r="T3681" s="58"/>
      <c r="U3681" s="58"/>
      <c r="V3681" s="58"/>
      <c r="W3681" s="58"/>
      <c r="X3681" s="58"/>
      <c r="Y3681" s="58"/>
      <c r="Z3681" s="58"/>
      <c r="AA3681" s="54"/>
      <c r="AB3681" s="54"/>
      <c r="AC3681" s="54"/>
      <c r="AD3681" s="54"/>
      <c r="AE3681" s="54"/>
      <c r="AF3681" s="54"/>
      <c r="AG3681" s="54"/>
      <c r="AH3681" s="54"/>
      <c r="AI3681" s="54"/>
      <c r="AJ3681" s="54"/>
      <c r="AK3681" s="54"/>
    </row>
    <row r="3682" spans="7:37" s="1" customFormat="1" ht="13.9" customHeight="1" x14ac:dyDescent="0.2"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  <c r="Q3682" s="58"/>
      <c r="R3682" s="58"/>
      <c r="S3682" s="58"/>
      <c r="T3682" s="58"/>
      <c r="U3682" s="58"/>
      <c r="V3682" s="58"/>
      <c r="W3682" s="58"/>
      <c r="X3682" s="58"/>
      <c r="Y3682" s="58"/>
      <c r="Z3682" s="58"/>
      <c r="AA3682" s="54"/>
      <c r="AB3682" s="54"/>
      <c r="AC3682" s="54"/>
      <c r="AD3682" s="54"/>
      <c r="AE3682" s="54"/>
      <c r="AF3682" s="54"/>
      <c r="AG3682" s="54"/>
      <c r="AH3682" s="54"/>
      <c r="AI3682" s="54"/>
      <c r="AJ3682" s="54"/>
      <c r="AK3682" s="54"/>
    </row>
    <row r="3683" spans="7:37" s="1" customFormat="1" ht="13.9" customHeight="1" x14ac:dyDescent="0.2"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  <c r="Q3683" s="58"/>
      <c r="R3683" s="58"/>
      <c r="S3683" s="58"/>
      <c r="T3683" s="58"/>
      <c r="U3683" s="58"/>
      <c r="V3683" s="58"/>
      <c r="W3683" s="58"/>
      <c r="X3683" s="58"/>
      <c r="Y3683" s="58"/>
      <c r="Z3683" s="58"/>
      <c r="AA3683" s="54"/>
      <c r="AB3683" s="54"/>
      <c r="AC3683" s="54"/>
      <c r="AD3683" s="54"/>
      <c r="AE3683" s="54"/>
      <c r="AF3683" s="54"/>
      <c r="AG3683" s="54"/>
      <c r="AH3683" s="54"/>
      <c r="AI3683" s="54"/>
      <c r="AJ3683" s="54"/>
      <c r="AK3683" s="54"/>
    </row>
    <row r="3684" spans="7:37" s="1" customFormat="1" ht="13.9" customHeight="1" x14ac:dyDescent="0.2"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  <c r="Q3684" s="58"/>
      <c r="R3684" s="58"/>
      <c r="S3684" s="58"/>
      <c r="T3684" s="58"/>
      <c r="U3684" s="58"/>
      <c r="V3684" s="58"/>
      <c r="W3684" s="58"/>
      <c r="X3684" s="58"/>
      <c r="Y3684" s="58"/>
      <c r="Z3684" s="58"/>
      <c r="AA3684" s="54"/>
      <c r="AB3684" s="54"/>
      <c r="AC3684" s="54"/>
      <c r="AD3684" s="54"/>
      <c r="AE3684" s="54"/>
      <c r="AF3684" s="54"/>
      <c r="AG3684" s="54"/>
      <c r="AH3684" s="54"/>
      <c r="AI3684" s="54"/>
      <c r="AJ3684" s="54"/>
      <c r="AK3684" s="54"/>
    </row>
    <row r="3685" spans="7:37" s="1" customFormat="1" ht="13.9" customHeight="1" x14ac:dyDescent="0.2"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  <c r="Q3685" s="58"/>
      <c r="R3685" s="58"/>
      <c r="S3685" s="58"/>
      <c r="T3685" s="58"/>
      <c r="U3685" s="58"/>
      <c r="V3685" s="58"/>
      <c r="W3685" s="58"/>
      <c r="X3685" s="58"/>
      <c r="Y3685" s="58"/>
      <c r="Z3685" s="58"/>
      <c r="AA3685" s="54"/>
      <c r="AB3685" s="54"/>
      <c r="AC3685" s="54"/>
      <c r="AD3685" s="54"/>
      <c r="AE3685" s="54"/>
      <c r="AF3685" s="54"/>
      <c r="AG3685" s="54"/>
      <c r="AH3685" s="54"/>
      <c r="AI3685" s="54"/>
      <c r="AJ3685" s="54"/>
      <c r="AK3685" s="54"/>
    </row>
    <row r="3686" spans="7:37" s="1" customFormat="1" ht="13.9" customHeight="1" x14ac:dyDescent="0.2"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  <c r="Q3686" s="58"/>
      <c r="R3686" s="58"/>
      <c r="S3686" s="58"/>
      <c r="T3686" s="58"/>
      <c r="U3686" s="58"/>
      <c r="V3686" s="58"/>
      <c r="W3686" s="58"/>
      <c r="X3686" s="58"/>
      <c r="Y3686" s="58"/>
      <c r="Z3686" s="58"/>
      <c r="AA3686" s="54"/>
      <c r="AB3686" s="54"/>
      <c r="AC3686" s="54"/>
      <c r="AD3686" s="54"/>
      <c r="AE3686" s="54"/>
      <c r="AF3686" s="54"/>
      <c r="AG3686" s="54"/>
      <c r="AH3686" s="54"/>
      <c r="AI3686" s="54"/>
      <c r="AJ3686" s="54"/>
      <c r="AK3686" s="54"/>
    </row>
    <row r="3687" spans="7:37" s="1" customFormat="1" ht="13.9" customHeight="1" x14ac:dyDescent="0.2"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  <c r="Q3687" s="58"/>
      <c r="R3687" s="58"/>
      <c r="S3687" s="58"/>
      <c r="T3687" s="58"/>
      <c r="U3687" s="58"/>
      <c r="V3687" s="58"/>
      <c r="W3687" s="58"/>
      <c r="X3687" s="58"/>
      <c r="Y3687" s="58"/>
      <c r="Z3687" s="58"/>
      <c r="AA3687" s="54"/>
      <c r="AB3687" s="54"/>
      <c r="AC3687" s="54"/>
      <c r="AD3687" s="54"/>
      <c r="AE3687" s="54"/>
      <c r="AF3687" s="54"/>
      <c r="AG3687" s="54"/>
      <c r="AH3687" s="54"/>
      <c r="AI3687" s="54"/>
      <c r="AJ3687" s="54"/>
      <c r="AK3687" s="54"/>
    </row>
    <row r="3688" spans="7:37" s="1" customFormat="1" ht="13.9" customHeight="1" x14ac:dyDescent="0.2"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  <c r="Q3688" s="58"/>
      <c r="R3688" s="58"/>
      <c r="S3688" s="58"/>
      <c r="T3688" s="58"/>
      <c r="U3688" s="58"/>
      <c r="V3688" s="58"/>
      <c r="W3688" s="58"/>
      <c r="X3688" s="58"/>
      <c r="Y3688" s="58"/>
      <c r="Z3688" s="58"/>
      <c r="AA3688" s="54"/>
      <c r="AB3688" s="54"/>
      <c r="AC3688" s="54"/>
      <c r="AD3688" s="54"/>
      <c r="AE3688" s="54"/>
      <c r="AF3688" s="54"/>
      <c r="AG3688" s="54"/>
      <c r="AH3688" s="54"/>
      <c r="AI3688" s="54"/>
      <c r="AJ3688" s="54"/>
      <c r="AK3688" s="54"/>
    </row>
    <row r="3689" spans="7:37" s="1" customFormat="1" ht="13.9" customHeight="1" x14ac:dyDescent="0.2"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  <c r="Q3689" s="58"/>
      <c r="R3689" s="58"/>
      <c r="S3689" s="58"/>
      <c r="T3689" s="58"/>
      <c r="U3689" s="58"/>
      <c r="V3689" s="58"/>
      <c r="W3689" s="58"/>
      <c r="X3689" s="58"/>
      <c r="Y3689" s="58"/>
      <c r="Z3689" s="58"/>
      <c r="AA3689" s="54"/>
      <c r="AB3689" s="54"/>
      <c r="AC3689" s="54"/>
      <c r="AD3689" s="54"/>
      <c r="AE3689" s="54"/>
      <c r="AF3689" s="54"/>
      <c r="AG3689" s="54"/>
      <c r="AH3689" s="54"/>
      <c r="AI3689" s="54"/>
      <c r="AJ3689" s="54"/>
      <c r="AK3689" s="54"/>
    </row>
    <row r="3690" spans="7:37" s="1" customFormat="1" ht="13.9" customHeight="1" x14ac:dyDescent="0.2"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  <c r="Q3690" s="58"/>
      <c r="R3690" s="58"/>
      <c r="S3690" s="58"/>
      <c r="T3690" s="58"/>
      <c r="U3690" s="58"/>
      <c r="V3690" s="58"/>
      <c r="W3690" s="58"/>
      <c r="X3690" s="58"/>
      <c r="Y3690" s="58"/>
      <c r="Z3690" s="58"/>
      <c r="AA3690" s="54"/>
      <c r="AB3690" s="54"/>
      <c r="AC3690" s="54"/>
      <c r="AD3690" s="54"/>
      <c r="AE3690" s="54"/>
      <c r="AF3690" s="54"/>
      <c r="AG3690" s="54"/>
      <c r="AH3690" s="54"/>
      <c r="AI3690" s="54"/>
      <c r="AJ3690" s="54"/>
      <c r="AK3690" s="54"/>
    </row>
    <row r="3691" spans="7:37" s="1" customFormat="1" ht="13.9" customHeight="1" x14ac:dyDescent="0.2"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  <c r="Q3691" s="58"/>
      <c r="R3691" s="58"/>
      <c r="S3691" s="58"/>
      <c r="T3691" s="58"/>
      <c r="U3691" s="58"/>
      <c r="V3691" s="58"/>
      <c r="W3691" s="58"/>
      <c r="X3691" s="58"/>
      <c r="Y3691" s="58"/>
      <c r="Z3691" s="58"/>
      <c r="AA3691" s="54"/>
      <c r="AB3691" s="54"/>
      <c r="AC3691" s="54"/>
      <c r="AD3691" s="54"/>
      <c r="AE3691" s="54"/>
      <c r="AF3691" s="54"/>
      <c r="AG3691" s="54"/>
      <c r="AH3691" s="54"/>
      <c r="AI3691" s="54"/>
      <c r="AJ3691" s="54"/>
      <c r="AK3691" s="54"/>
    </row>
    <row r="3692" spans="7:37" s="1" customFormat="1" ht="13.9" customHeight="1" x14ac:dyDescent="0.2"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  <c r="Q3692" s="58"/>
      <c r="R3692" s="58"/>
      <c r="S3692" s="58"/>
      <c r="T3692" s="58"/>
      <c r="U3692" s="58"/>
      <c r="V3692" s="58"/>
      <c r="W3692" s="58"/>
      <c r="X3692" s="58"/>
      <c r="Y3692" s="58"/>
      <c r="Z3692" s="58"/>
      <c r="AA3692" s="54"/>
      <c r="AB3692" s="54"/>
      <c r="AC3692" s="54"/>
      <c r="AD3692" s="54"/>
      <c r="AE3692" s="54"/>
      <c r="AF3692" s="54"/>
      <c r="AG3692" s="54"/>
      <c r="AH3692" s="54"/>
      <c r="AI3692" s="54"/>
      <c r="AJ3692" s="54"/>
      <c r="AK3692" s="54"/>
    </row>
    <row r="3693" spans="7:37" s="1" customFormat="1" ht="13.9" customHeight="1" x14ac:dyDescent="0.2"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  <c r="Q3693" s="58"/>
      <c r="R3693" s="58"/>
      <c r="S3693" s="58"/>
      <c r="T3693" s="58"/>
      <c r="U3693" s="58"/>
      <c r="V3693" s="58"/>
      <c r="W3693" s="58"/>
      <c r="X3693" s="58"/>
      <c r="Y3693" s="58"/>
      <c r="Z3693" s="58"/>
      <c r="AA3693" s="54"/>
      <c r="AB3693" s="54"/>
      <c r="AC3693" s="54"/>
      <c r="AD3693" s="54"/>
      <c r="AE3693" s="54"/>
      <c r="AF3693" s="54"/>
      <c r="AG3693" s="54"/>
      <c r="AH3693" s="54"/>
      <c r="AI3693" s="54"/>
      <c r="AJ3693" s="54"/>
      <c r="AK3693" s="54"/>
    </row>
    <row r="3694" spans="7:37" s="1" customFormat="1" ht="13.9" customHeight="1" x14ac:dyDescent="0.2"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  <c r="Q3694" s="58"/>
      <c r="R3694" s="58"/>
      <c r="S3694" s="58"/>
      <c r="T3694" s="58"/>
      <c r="U3694" s="58"/>
      <c r="V3694" s="58"/>
      <c r="W3694" s="58"/>
      <c r="X3694" s="58"/>
      <c r="Y3694" s="58"/>
      <c r="Z3694" s="58"/>
      <c r="AA3694" s="54"/>
      <c r="AB3694" s="54"/>
      <c r="AC3694" s="54"/>
      <c r="AD3694" s="54"/>
      <c r="AE3694" s="54"/>
      <c r="AF3694" s="54"/>
      <c r="AG3694" s="54"/>
      <c r="AH3694" s="54"/>
      <c r="AI3694" s="54"/>
      <c r="AJ3694" s="54"/>
      <c r="AK3694" s="54"/>
    </row>
    <row r="3695" spans="7:37" s="1" customFormat="1" ht="13.9" customHeight="1" x14ac:dyDescent="0.2"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  <c r="Q3695" s="58"/>
      <c r="R3695" s="58"/>
      <c r="S3695" s="58"/>
      <c r="T3695" s="58"/>
      <c r="U3695" s="58"/>
      <c r="V3695" s="58"/>
      <c r="W3695" s="58"/>
      <c r="X3695" s="58"/>
      <c r="Y3695" s="58"/>
      <c r="Z3695" s="58"/>
      <c r="AA3695" s="54"/>
      <c r="AB3695" s="54"/>
      <c r="AC3695" s="54"/>
      <c r="AD3695" s="54"/>
      <c r="AE3695" s="54"/>
      <c r="AF3695" s="54"/>
      <c r="AG3695" s="54"/>
      <c r="AH3695" s="54"/>
      <c r="AI3695" s="54"/>
      <c r="AJ3695" s="54"/>
      <c r="AK3695" s="54"/>
    </row>
    <row r="3696" spans="7:37" s="1" customFormat="1" ht="13.9" customHeight="1" x14ac:dyDescent="0.2"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  <c r="Q3696" s="58"/>
      <c r="R3696" s="58"/>
      <c r="S3696" s="58"/>
      <c r="T3696" s="58"/>
      <c r="U3696" s="58"/>
      <c r="V3696" s="58"/>
      <c r="W3696" s="58"/>
      <c r="X3696" s="58"/>
      <c r="Y3696" s="58"/>
      <c r="Z3696" s="58"/>
      <c r="AA3696" s="54"/>
      <c r="AB3696" s="54"/>
      <c r="AC3696" s="54"/>
      <c r="AD3696" s="54"/>
      <c r="AE3696" s="54"/>
      <c r="AF3696" s="54"/>
      <c r="AG3696" s="54"/>
      <c r="AH3696" s="54"/>
      <c r="AI3696" s="54"/>
      <c r="AJ3696" s="54"/>
      <c r="AK3696" s="54"/>
    </row>
    <row r="3697" spans="7:37" s="1" customFormat="1" ht="13.9" customHeight="1" x14ac:dyDescent="0.2"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  <c r="Q3697" s="58"/>
      <c r="R3697" s="58"/>
      <c r="S3697" s="58"/>
      <c r="T3697" s="58"/>
      <c r="U3697" s="58"/>
      <c r="V3697" s="58"/>
      <c r="W3697" s="58"/>
      <c r="X3697" s="58"/>
      <c r="Y3697" s="58"/>
      <c r="Z3697" s="58"/>
      <c r="AA3697" s="54"/>
      <c r="AB3697" s="54"/>
      <c r="AC3697" s="54"/>
      <c r="AD3697" s="54"/>
      <c r="AE3697" s="54"/>
      <c r="AF3697" s="54"/>
      <c r="AG3697" s="54"/>
      <c r="AH3697" s="54"/>
      <c r="AI3697" s="54"/>
      <c r="AJ3697" s="54"/>
      <c r="AK3697" s="54"/>
    </row>
    <row r="3698" spans="7:37" s="1" customFormat="1" ht="13.9" customHeight="1" x14ac:dyDescent="0.2"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  <c r="Q3698" s="58"/>
      <c r="R3698" s="58"/>
      <c r="S3698" s="58"/>
      <c r="T3698" s="58"/>
      <c r="U3698" s="58"/>
      <c r="V3698" s="58"/>
      <c r="W3698" s="58"/>
      <c r="X3698" s="58"/>
      <c r="Y3698" s="58"/>
      <c r="Z3698" s="58"/>
      <c r="AA3698" s="54"/>
      <c r="AB3698" s="54"/>
      <c r="AC3698" s="54"/>
      <c r="AD3698" s="54"/>
      <c r="AE3698" s="54"/>
      <c r="AF3698" s="54"/>
      <c r="AG3698" s="54"/>
      <c r="AH3698" s="54"/>
      <c r="AI3698" s="54"/>
      <c r="AJ3698" s="54"/>
      <c r="AK3698" s="54"/>
    </row>
    <row r="3699" spans="7:37" s="1" customFormat="1" ht="13.9" customHeight="1" x14ac:dyDescent="0.2"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  <c r="Q3699" s="58"/>
      <c r="R3699" s="58"/>
      <c r="S3699" s="58"/>
      <c r="T3699" s="58"/>
      <c r="U3699" s="58"/>
      <c r="V3699" s="58"/>
      <c r="W3699" s="58"/>
      <c r="X3699" s="58"/>
      <c r="Y3699" s="58"/>
      <c r="Z3699" s="58"/>
      <c r="AA3699" s="54"/>
      <c r="AB3699" s="54"/>
      <c r="AC3699" s="54"/>
      <c r="AD3699" s="54"/>
      <c r="AE3699" s="54"/>
      <c r="AF3699" s="54"/>
      <c r="AG3699" s="54"/>
      <c r="AH3699" s="54"/>
      <c r="AI3699" s="54"/>
      <c r="AJ3699" s="54"/>
      <c r="AK3699" s="54"/>
    </row>
    <row r="3700" spans="7:37" s="1" customFormat="1" ht="13.9" customHeight="1" x14ac:dyDescent="0.2"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  <c r="Q3700" s="58"/>
      <c r="R3700" s="58"/>
      <c r="S3700" s="58"/>
      <c r="T3700" s="58"/>
      <c r="U3700" s="58"/>
      <c r="V3700" s="58"/>
      <c r="W3700" s="58"/>
      <c r="X3700" s="58"/>
      <c r="Y3700" s="58"/>
      <c r="Z3700" s="58"/>
      <c r="AA3700" s="54"/>
      <c r="AB3700" s="54"/>
      <c r="AC3700" s="54"/>
      <c r="AD3700" s="54"/>
      <c r="AE3700" s="54"/>
      <c r="AF3700" s="54"/>
      <c r="AG3700" s="54"/>
      <c r="AH3700" s="54"/>
      <c r="AI3700" s="54"/>
      <c r="AJ3700" s="54"/>
      <c r="AK3700" s="54"/>
    </row>
    <row r="3701" spans="7:37" s="1" customFormat="1" ht="13.9" customHeight="1" x14ac:dyDescent="0.2"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  <c r="Q3701" s="58"/>
      <c r="R3701" s="58"/>
      <c r="S3701" s="58"/>
      <c r="T3701" s="58"/>
      <c r="U3701" s="58"/>
      <c r="V3701" s="58"/>
      <c r="W3701" s="58"/>
      <c r="X3701" s="58"/>
      <c r="Y3701" s="58"/>
      <c r="Z3701" s="58"/>
      <c r="AA3701" s="54"/>
      <c r="AB3701" s="54"/>
      <c r="AC3701" s="54"/>
      <c r="AD3701" s="54"/>
      <c r="AE3701" s="54"/>
      <c r="AF3701" s="54"/>
      <c r="AG3701" s="54"/>
      <c r="AH3701" s="54"/>
      <c r="AI3701" s="54"/>
      <c r="AJ3701" s="54"/>
      <c r="AK3701" s="54"/>
    </row>
    <row r="3702" spans="7:37" s="1" customFormat="1" ht="13.9" customHeight="1" x14ac:dyDescent="0.2"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  <c r="Q3702" s="58"/>
      <c r="R3702" s="58"/>
      <c r="S3702" s="58"/>
      <c r="T3702" s="58"/>
      <c r="U3702" s="58"/>
      <c r="V3702" s="58"/>
      <c r="W3702" s="58"/>
      <c r="X3702" s="58"/>
      <c r="Y3702" s="58"/>
      <c r="Z3702" s="58"/>
      <c r="AA3702" s="54"/>
      <c r="AB3702" s="54"/>
      <c r="AC3702" s="54"/>
      <c r="AD3702" s="54"/>
      <c r="AE3702" s="54"/>
      <c r="AF3702" s="54"/>
      <c r="AG3702" s="54"/>
      <c r="AH3702" s="54"/>
      <c r="AI3702" s="54"/>
      <c r="AJ3702" s="54"/>
      <c r="AK3702" s="54"/>
    </row>
    <row r="3703" spans="7:37" s="1" customFormat="1" ht="13.9" customHeight="1" x14ac:dyDescent="0.2"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  <c r="Q3703" s="58"/>
      <c r="R3703" s="58"/>
      <c r="S3703" s="58"/>
      <c r="T3703" s="58"/>
      <c r="U3703" s="58"/>
      <c r="V3703" s="58"/>
      <c r="W3703" s="58"/>
      <c r="X3703" s="58"/>
      <c r="Y3703" s="58"/>
      <c r="Z3703" s="58"/>
      <c r="AA3703" s="54"/>
      <c r="AB3703" s="54"/>
      <c r="AC3703" s="54"/>
      <c r="AD3703" s="54"/>
      <c r="AE3703" s="54"/>
      <c r="AF3703" s="54"/>
      <c r="AG3703" s="54"/>
      <c r="AH3703" s="54"/>
      <c r="AI3703" s="54"/>
      <c r="AJ3703" s="54"/>
      <c r="AK3703" s="54"/>
    </row>
    <row r="3704" spans="7:37" s="1" customFormat="1" ht="13.9" customHeight="1" x14ac:dyDescent="0.2"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  <c r="Q3704" s="58"/>
      <c r="R3704" s="58"/>
      <c r="S3704" s="58"/>
      <c r="T3704" s="58"/>
      <c r="U3704" s="58"/>
      <c r="V3704" s="58"/>
      <c r="W3704" s="58"/>
      <c r="X3704" s="58"/>
      <c r="Y3704" s="58"/>
      <c r="Z3704" s="58"/>
      <c r="AA3704" s="54"/>
      <c r="AB3704" s="54"/>
      <c r="AC3704" s="54"/>
      <c r="AD3704" s="54"/>
      <c r="AE3704" s="54"/>
      <c r="AF3704" s="54"/>
      <c r="AG3704" s="54"/>
      <c r="AH3704" s="54"/>
      <c r="AI3704" s="54"/>
      <c r="AJ3704" s="54"/>
      <c r="AK3704" s="54"/>
    </row>
    <row r="3705" spans="7:37" s="1" customFormat="1" ht="13.9" customHeight="1" x14ac:dyDescent="0.2"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  <c r="Q3705" s="58"/>
      <c r="R3705" s="58"/>
      <c r="S3705" s="58"/>
      <c r="T3705" s="58"/>
      <c r="U3705" s="58"/>
      <c r="V3705" s="58"/>
      <c r="W3705" s="58"/>
      <c r="X3705" s="58"/>
      <c r="Y3705" s="58"/>
      <c r="Z3705" s="58"/>
      <c r="AA3705" s="54"/>
      <c r="AB3705" s="54"/>
      <c r="AC3705" s="54"/>
      <c r="AD3705" s="54"/>
      <c r="AE3705" s="54"/>
      <c r="AF3705" s="54"/>
      <c r="AG3705" s="54"/>
      <c r="AH3705" s="54"/>
      <c r="AI3705" s="54"/>
      <c r="AJ3705" s="54"/>
      <c r="AK3705" s="54"/>
    </row>
    <row r="3706" spans="7:37" s="1" customFormat="1" ht="13.9" customHeight="1" x14ac:dyDescent="0.2"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  <c r="Q3706" s="58"/>
      <c r="R3706" s="58"/>
      <c r="S3706" s="58"/>
      <c r="T3706" s="58"/>
      <c r="U3706" s="58"/>
      <c r="V3706" s="58"/>
      <c r="W3706" s="58"/>
      <c r="X3706" s="58"/>
      <c r="Y3706" s="58"/>
      <c r="Z3706" s="58"/>
      <c r="AA3706" s="54"/>
      <c r="AB3706" s="54"/>
      <c r="AC3706" s="54"/>
      <c r="AD3706" s="54"/>
      <c r="AE3706" s="54"/>
      <c r="AF3706" s="54"/>
      <c r="AG3706" s="54"/>
      <c r="AH3706" s="54"/>
      <c r="AI3706" s="54"/>
      <c r="AJ3706" s="54"/>
      <c r="AK3706" s="54"/>
    </row>
    <row r="3707" spans="7:37" s="1" customFormat="1" ht="13.9" customHeight="1" x14ac:dyDescent="0.2"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  <c r="Q3707" s="58"/>
      <c r="R3707" s="58"/>
      <c r="S3707" s="58"/>
      <c r="T3707" s="58"/>
      <c r="U3707" s="58"/>
      <c r="V3707" s="58"/>
      <c r="W3707" s="58"/>
      <c r="X3707" s="58"/>
      <c r="Y3707" s="58"/>
      <c r="Z3707" s="58"/>
      <c r="AA3707" s="54"/>
      <c r="AB3707" s="54"/>
      <c r="AC3707" s="54"/>
      <c r="AD3707" s="54"/>
      <c r="AE3707" s="54"/>
      <c r="AF3707" s="54"/>
      <c r="AG3707" s="54"/>
      <c r="AH3707" s="54"/>
      <c r="AI3707" s="54"/>
      <c r="AJ3707" s="54"/>
      <c r="AK3707" s="54"/>
    </row>
    <row r="3708" spans="7:37" s="1" customFormat="1" ht="13.9" customHeight="1" x14ac:dyDescent="0.2"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  <c r="Q3708" s="58"/>
      <c r="R3708" s="58"/>
      <c r="S3708" s="58"/>
      <c r="T3708" s="58"/>
      <c r="U3708" s="58"/>
      <c r="V3708" s="58"/>
      <c r="W3708" s="58"/>
      <c r="X3708" s="58"/>
      <c r="Y3708" s="58"/>
      <c r="Z3708" s="58"/>
      <c r="AA3708" s="54"/>
      <c r="AB3708" s="54"/>
      <c r="AC3708" s="54"/>
      <c r="AD3708" s="54"/>
      <c r="AE3708" s="54"/>
      <c r="AF3708" s="54"/>
      <c r="AG3708" s="54"/>
      <c r="AH3708" s="54"/>
      <c r="AI3708" s="54"/>
      <c r="AJ3708" s="54"/>
      <c r="AK3708" s="54"/>
    </row>
    <row r="3709" spans="7:37" s="1" customFormat="1" ht="13.9" customHeight="1" x14ac:dyDescent="0.2"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  <c r="Q3709" s="58"/>
      <c r="R3709" s="58"/>
      <c r="S3709" s="58"/>
      <c r="T3709" s="58"/>
      <c r="U3709" s="58"/>
      <c r="V3709" s="58"/>
      <c r="W3709" s="58"/>
      <c r="X3709" s="58"/>
      <c r="Y3709" s="58"/>
      <c r="Z3709" s="58"/>
      <c r="AA3709" s="54"/>
      <c r="AB3709" s="54"/>
      <c r="AC3709" s="54"/>
      <c r="AD3709" s="54"/>
      <c r="AE3709" s="54"/>
      <c r="AF3709" s="54"/>
      <c r="AG3709" s="54"/>
      <c r="AH3709" s="54"/>
      <c r="AI3709" s="54"/>
      <c r="AJ3709" s="54"/>
      <c r="AK3709" s="54"/>
    </row>
    <row r="3710" spans="7:37" s="1" customFormat="1" ht="13.9" customHeight="1" x14ac:dyDescent="0.2"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  <c r="Q3710" s="58"/>
      <c r="R3710" s="58"/>
      <c r="S3710" s="58"/>
      <c r="T3710" s="58"/>
      <c r="U3710" s="58"/>
      <c r="V3710" s="58"/>
      <c r="W3710" s="58"/>
      <c r="X3710" s="58"/>
      <c r="Y3710" s="58"/>
      <c r="Z3710" s="58"/>
      <c r="AA3710" s="54"/>
      <c r="AB3710" s="54"/>
      <c r="AC3710" s="54"/>
      <c r="AD3710" s="54"/>
      <c r="AE3710" s="54"/>
      <c r="AF3710" s="54"/>
      <c r="AG3710" s="54"/>
      <c r="AH3710" s="54"/>
      <c r="AI3710" s="54"/>
      <c r="AJ3710" s="54"/>
      <c r="AK3710" s="54"/>
    </row>
    <row r="3711" spans="7:37" s="1" customFormat="1" ht="13.9" customHeight="1" x14ac:dyDescent="0.2"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  <c r="Q3711" s="58"/>
      <c r="R3711" s="58"/>
      <c r="S3711" s="58"/>
      <c r="T3711" s="58"/>
      <c r="U3711" s="58"/>
      <c r="V3711" s="58"/>
      <c r="W3711" s="58"/>
      <c r="X3711" s="58"/>
      <c r="Y3711" s="58"/>
      <c r="Z3711" s="58"/>
      <c r="AA3711" s="54"/>
      <c r="AB3711" s="54"/>
      <c r="AC3711" s="54"/>
      <c r="AD3711" s="54"/>
      <c r="AE3711" s="54"/>
      <c r="AF3711" s="54"/>
      <c r="AG3711" s="54"/>
      <c r="AH3711" s="54"/>
      <c r="AI3711" s="54"/>
      <c r="AJ3711" s="54"/>
      <c r="AK3711" s="54"/>
    </row>
    <row r="3712" spans="7:37" s="1" customFormat="1" ht="13.9" customHeight="1" x14ac:dyDescent="0.2"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  <c r="Q3712" s="58"/>
      <c r="R3712" s="58"/>
      <c r="S3712" s="58"/>
      <c r="T3712" s="58"/>
      <c r="U3712" s="58"/>
      <c r="V3712" s="58"/>
      <c r="W3712" s="58"/>
      <c r="X3712" s="58"/>
      <c r="Y3712" s="58"/>
      <c r="Z3712" s="58"/>
      <c r="AA3712" s="54"/>
      <c r="AB3712" s="54"/>
      <c r="AC3712" s="54"/>
      <c r="AD3712" s="54"/>
      <c r="AE3712" s="54"/>
      <c r="AF3712" s="54"/>
      <c r="AG3712" s="54"/>
      <c r="AH3712" s="54"/>
      <c r="AI3712" s="54"/>
      <c r="AJ3712" s="54"/>
      <c r="AK3712" s="54"/>
    </row>
    <row r="3713" spans="7:37" s="1" customFormat="1" ht="13.9" customHeight="1" x14ac:dyDescent="0.2"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  <c r="Q3713" s="58"/>
      <c r="R3713" s="58"/>
      <c r="S3713" s="58"/>
      <c r="T3713" s="58"/>
      <c r="U3713" s="58"/>
      <c r="V3713" s="58"/>
      <c r="W3713" s="58"/>
      <c r="X3713" s="58"/>
      <c r="Y3713" s="58"/>
      <c r="Z3713" s="58"/>
      <c r="AA3713" s="54"/>
      <c r="AB3713" s="54"/>
      <c r="AC3713" s="54"/>
      <c r="AD3713" s="54"/>
      <c r="AE3713" s="54"/>
      <c r="AF3713" s="54"/>
      <c r="AG3713" s="54"/>
      <c r="AH3713" s="54"/>
      <c r="AI3713" s="54"/>
      <c r="AJ3713" s="54"/>
      <c r="AK3713" s="54"/>
    </row>
    <row r="3714" spans="7:37" s="1" customFormat="1" ht="13.9" customHeight="1" x14ac:dyDescent="0.2"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  <c r="Q3714" s="58"/>
      <c r="R3714" s="58"/>
      <c r="S3714" s="58"/>
      <c r="T3714" s="58"/>
      <c r="U3714" s="58"/>
      <c r="V3714" s="58"/>
      <c r="W3714" s="58"/>
      <c r="X3714" s="58"/>
      <c r="Y3714" s="58"/>
      <c r="Z3714" s="58"/>
      <c r="AA3714" s="54"/>
      <c r="AB3714" s="54"/>
      <c r="AC3714" s="54"/>
      <c r="AD3714" s="54"/>
      <c r="AE3714" s="54"/>
      <c r="AF3714" s="54"/>
      <c r="AG3714" s="54"/>
      <c r="AH3714" s="54"/>
      <c r="AI3714" s="54"/>
      <c r="AJ3714" s="54"/>
      <c r="AK3714" s="54"/>
    </row>
    <row r="3715" spans="7:37" s="1" customFormat="1" ht="13.9" customHeight="1" x14ac:dyDescent="0.2"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  <c r="Q3715" s="58"/>
      <c r="R3715" s="58"/>
      <c r="S3715" s="58"/>
      <c r="T3715" s="58"/>
      <c r="U3715" s="58"/>
      <c r="V3715" s="58"/>
      <c r="W3715" s="58"/>
      <c r="X3715" s="58"/>
      <c r="Y3715" s="58"/>
      <c r="Z3715" s="58"/>
      <c r="AA3715" s="54"/>
      <c r="AB3715" s="54"/>
      <c r="AC3715" s="54"/>
      <c r="AD3715" s="54"/>
      <c r="AE3715" s="54"/>
      <c r="AF3715" s="54"/>
      <c r="AG3715" s="54"/>
      <c r="AH3715" s="54"/>
      <c r="AI3715" s="54"/>
      <c r="AJ3715" s="54"/>
      <c r="AK3715" s="54"/>
    </row>
    <row r="3716" spans="7:37" s="1" customFormat="1" ht="13.9" customHeight="1" x14ac:dyDescent="0.2"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  <c r="Q3716" s="58"/>
      <c r="R3716" s="58"/>
      <c r="S3716" s="58"/>
      <c r="T3716" s="58"/>
      <c r="U3716" s="58"/>
      <c r="V3716" s="58"/>
      <c r="W3716" s="58"/>
      <c r="X3716" s="58"/>
      <c r="Y3716" s="58"/>
      <c r="Z3716" s="58"/>
      <c r="AA3716" s="54"/>
      <c r="AB3716" s="54"/>
      <c r="AC3716" s="54"/>
      <c r="AD3716" s="54"/>
      <c r="AE3716" s="54"/>
      <c r="AF3716" s="54"/>
      <c r="AG3716" s="54"/>
      <c r="AH3716" s="54"/>
      <c r="AI3716" s="54"/>
      <c r="AJ3716" s="54"/>
      <c r="AK3716" s="54"/>
    </row>
    <row r="3717" spans="7:37" s="1" customFormat="1" ht="13.9" customHeight="1" x14ac:dyDescent="0.2"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  <c r="Q3717" s="58"/>
      <c r="R3717" s="58"/>
      <c r="S3717" s="58"/>
      <c r="T3717" s="58"/>
      <c r="U3717" s="58"/>
      <c r="V3717" s="58"/>
      <c r="W3717" s="58"/>
      <c r="X3717" s="58"/>
      <c r="Y3717" s="58"/>
      <c r="Z3717" s="58"/>
      <c r="AA3717" s="54"/>
      <c r="AB3717" s="54"/>
      <c r="AC3717" s="54"/>
      <c r="AD3717" s="54"/>
      <c r="AE3717" s="54"/>
      <c r="AF3717" s="54"/>
      <c r="AG3717" s="54"/>
      <c r="AH3717" s="54"/>
      <c r="AI3717" s="54"/>
      <c r="AJ3717" s="54"/>
      <c r="AK3717" s="54"/>
    </row>
    <row r="3718" spans="7:37" s="1" customFormat="1" ht="13.9" customHeight="1" x14ac:dyDescent="0.2"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  <c r="Q3718" s="58"/>
      <c r="R3718" s="58"/>
      <c r="S3718" s="58"/>
      <c r="T3718" s="58"/>
      <c r="U3718" s="58"/>
      <c r="V3718" s="58"/>
      <c r="W3718" s="58"/>
      <c r="X3718" s="58"/>
      <c r="Y3718" s="58"/>
      <c r="Z3718" s="58"/>
      <c r="AA3718" s="54"/>
      <c r="AB3718" s="54"/>
      <c r="AC3718" s="54"/>
      <c r="AD3718" s="54"/>
      <c r="AE3718" s="54"/>
      <c r="AF3718" s="54"/>
      <c r="AG3718" s="54"/>
      <c r="AH3718" s="54"/>
      <c r="AI3718" s="54"/>
      <c r="AJ3718" s="54"/>
      <c r="AK3718" s="54"/>
    </row>
    <row r="3719" spans="7:37" s="1" customFormat="1" ht="13.9" customHeight="1" x14ac:dyDescent="0.2"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  <c r="Q3719" s="58"/>
      <c r="R3719" s="58"/>
      <c r="S3719" s="58"/>
      <c r="T3719" s="58"/>
      <c r="U3719" s="58"/>
      <c r="V3719" s="58"/>
      <c r="W3719" s="58"/>
      <c r="X3719" s="58"/>
      <c r="Y3719" s="58"/>
      <c r="Z3719" s="58"/>
      <c r="AA3719" s="54"/>
      <c r="AB3719" s="54"/>
      <c r="AC3719" s="54"/>
      <c r="AD3719" s="54"/>
      <c r="AE3719" s="54"/>
      <c r="AF3719" s="54"/>
      <c r="AG3719" s="54"/>
      <c r="AH3719" s="54"/>
      <c r="AI3719" s="54"/>
      <c r="AJ3719" s="54"/>
      <c r="AK3719" s="54"/>
    </row>
    <row r="3720" spans="7:37" s="1" customFormat="1" ht="13.9" customHeight="1" x14ac:dyDescent="0.2"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  <c r="Q3720" s="58"/>
      <c r="R3720" s="58"/>
      <c r="S3720" s="58"/>
      <c r="T3720" s="58"/>
      <c r="U3720" s="58"/>
      <c r="V3720" s="58"/>
      <c r="W3720" s="58"/>
      <c r="X3720" s="58"/>
      <c r="Y3720" s="58"/>
      <c r="Z3720" s="58"/>
      <c r="AA3720" s="54"/>
      <c r="AB3720" s="54"/>
      <c r="AC3720" s="54"/>
      <c r="AD3720" s="54"/>
      <c r="AE3720" s="54"/>
      <c r="AF3720" s="54"/>
      <c r="AG3720" s="54"/>
      <c r="AH3720" s="54"/>
      <c r="AI3720" s="54"/>
      <c r="AJ3720" s="54"/>
      <c r="AK3720" s="54"/>
    </row>
    <row r="3721" spans="7:37" s="1" customFormat="1" ht="13.9" customHeight="1" x14ac:dyDescent="0.2"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  <c r="Q3721" s="58"/>
      <c r="R3721" s="58"/>
      <c r="S3721" s="58"/>
      <c r="T3721" s="58"/>
      <c r="U3721" s="58"/>
      <c r="V3721" s="58"/>
      <c r="W3721" s="58"/>
      <c r="X3721" s="58"/>
      <c r="Y3721" s="58"/>
      <c r="Z3721" s="58"/>
      <c r="AA3721" s="54"/>
      <c r="AB3721" s="54"/>
      <c r="AC3721" s="54"/>
      <c r="AD3721" s="54"/>
      <c r="AE3721" s="54"/>
      <c r="AF3721" s="54"/>
      <c r="AG3721" s="54"/>
      <c r="AH3721" s="54"/>
      <c r="AI3721" s="54"/>
      <c r="AJ3721" s="54"/>
      <c r="AK3721" s="54"/>
    </row>
    <row r="3722" spans="7:37" s="1" customFormat="1" ht="13.9" customHeight="1" x14ac:dyDescent="0.2"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  <c r="Q3722" s="58"/>
      <c r="R3722" s="58"/>
      <c r="S3722" s="58"/>
      <c r="T3722" s="58"/>
      <c r="U3722" s="58"/>
      <c r="V3722" s="58"/>
      <c r="W3722" s="58"/>
      <c r="X3722" s="58"/>
      <c r="Y3722" s="58"/>
      <c r="Z3722" s="58"/>
      <c r="AA3722" s="54"/>
      <c r="AB3722" s="54"/>
      <c r="AC3722" s="54"/>
      <c r="AD3722" s="54"/>
      <c r="AE3722" s="54"/>
      <c r="AF3722" s="54"/>
      <c r="AG3722" s="54"/>
      <c r="AH3722" s="54"/>
      <c r="AI3722" s="54"/>
      <c r="AJ3722" s="54"/>
      <c r="AK3722" s="54"/>
    </row>
    <row r="3723" spans="7:37" s="1" customFormat="1" ht="13.9" customHeight="1" x14ac:dyDescent="0.2"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  <c r="Q3723" s="58"/>
      <c r="R3723" s="58"/>
      <c r="S3723" s="58"/>
      <c r="T3723" s="58"/>
      <c r="U3723" s="58"/>
      <c r="V3723" s="58"/>
      <c r="W3723" s="58"/>
      <c r="X3723" s="58"/>
      <c r="Y3723" s="58"/>
      <c r="Z3723" s="58"/>
      <c r="AA3723" s="54"/>
      <c r="AB3723" s="54"/>
      <c r="AC3723" s="54"/>
      <c r="AD3723" s="54"/>
      <c r="AE3723" s="54"/>
      <c r="AF3723" s="54"/>
      <c r="AG3723" s="54"/>
      <c r="AH3723" s="54"/>
      <c r="AI3723" s="54"/>
      <c r="AJ3723" s="54"/>
      <c r="AK3723" s="54"/>
    </row>
    <row r="3724" spans="7:37" s="1" customFormat="1" ht="13.9" customHeight="1" x14ac:dyDescent="0.2"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  <c r="Q3724" s="58"/>
      <c r="R3724" s="58"/>
      <c r="S3724" s="58"/>
      <c r="T3724" s="58"/>
      <c r="U3724" s="58"/>
      <c r="V3724" s="58"/>
      <c r="W3724" s="58"/>
      <c r="X3724" s="58"/>
      <c r="Y3724" s="58"/>
      <c r="Z3724" s="58"/>
      <c r="AA3724" s="54"/>
      <c r="AB3724" s="54"/>
      <c r="AC3724" s="54"/>
      <c r="AD3724" s="54"/>
      <c r="AE3724" s="54"/>
      <c r="AF3724" s="54"/>
      <c r="AG3724" s="54"/>
      <c r="AH3724" s="54"/>
      <c r="AI3724" s="54"/>
      <c r="AJ3724" s="54"/>
      <c r="AK3724" s="54"/>
    </row>
    <row r="3725" spans="7:37" s="1" customFormat="1" ht="13.9" customHeight="1" x14ac:dyDescent="0.2"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  <c r="Q3725" s="58"/>
      <c r="R3725" s="58"/>
      <c r="S3725" s="58"/>
      <c r="T3725" s="58"/>
      <c r="U3725" s="58"/>
      <c r="V3725" s="58"/>
      <c r="W3725" s="58"/>
      <c r="X3725" s="58"/>
      <c r="Y3725" s="58"/>
      <c r="Z3725" s="58"/>
      <c r="AA3725" s="54"/>
      <c r="AB3725" s="54"/>
      <c r="AC3725" s="54"/>
      <c r="AD3725" s="54"/>
      <c r="AE3725" s="54"/>
      <c r="AF3725" s="54"/>
      <c r="AG3725" s="54"/>
      <c r="AH3725" s="54"/>
      <c r="AI3725" s="54"/>
      <c r="AJ3725" s="54"/>
      <c r="AK3725" s="54"/>
    </row>
    <row r="3726" spans="7:37" s="1" customFormat="1" ht="13.9" customHeight="1" x14ac:dyDescent="0.2"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  <c r="Q3726" s="58"/>
      <c r="R3726" s="58"/>
      <c r="S3726" s="58"/>
      <c r="T3726" s="58"/>
      <c r="U3726" s="58"/>
      <c r="V3726" s="58"/>
      <c r="W3726" s="58"/>
      <c r="X3726" s="58"/>
      <c r="Y3726" s="58"/>
      <c r="Z3726" s="58"/>
      <c r="AA3726" s="54"/>
      <c r="AB3726" s="54"/>
      <c r="AC3726" s="54"/>
      <c r="AD3726" s="54"/>
      <c r="AE3726" s="54"/>
      <c r="AF3726" s="54"/>
      <c r="AG3726" s="54"/>
      <c r="AH3726" s="54"/>
      <c r="AI3726" s="54"/>
      <c r="AJ3726" s="54"/>
      <c r="AK3726" s="54"/>
    </row>
    <row r="3727" spans="7:37" s="1" customFormat="1" ht="13.9" customHeight="1" x14ac:dyDescent="0.2"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  <c r="Q3727" s="58"/>
      <c r="R3727" s="58"/>
      <c r="S3727" s="58"/>
      <c r="T3727" s="58"/>
      <c r="U3727" s="58"/>
      <c r="V3727" s="58"/>
      <c r="W3727" s="58"/>
      <c r="X3727" s="58"/>
      <c r="Y3727" s="58"/>
      <c r="Z3727" s="58"/>
      <c r="AA3727" s="54"/>
      <c r="AB3727" s="54"/>
      <c r="AC3727" s="54"/>
      <c r="AD3727" s="54"/>
      <c r="AE3727" s="54"/>
      <c r="AF3727" s="54"/>
      <c r="AG3727" s="54"/>
      <c r="AH3727" s="54"/>
      <c r="AI3727" s="54"/>
      <c r="AJ3727" s="54"/>
      <c r="AK3727" s="54"/>
    </row>
    <row r="3728" spans="7:37" s="1" customFormat="1" ht="13.9" customHeight="1" x14ac:dyDescent="0.2"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  <c r="Q3728" s="58"/>
      <c r="R3728" s="58"/>
      <c r="S3728" s="58"/>
      <c r="T3728" s="58"/>
      <c r="U3728" s="58"/>
      <c r="V3728" s="58"/>
      <c r="W3728" s="58"/>
      <c r="X3728" s="58"/>
      <c r="Y3728" s="58"/>
      <c r="Z3728" s="58"/>
      <c r="AA3728" s="54"/>
      <c r="AB3728" s="54"/>
      <c r="AC3728" s="54"/>
      <c r="AD3728" s="54"/>
      <c r="AE3728" s="54"/>
      <c r="AF3728" s="54"/>
      <c r="AG3728" s="54"/>
      <c r="AH3728" s="54"/>
      <c r="AI3728" s="54"/>
      <c r="AJ3728" s="54"/>
      <c r="AK3728" s="54"/>
    </row>
    <row r="3729" spans="7:37" s="1" customFormat="1" ht="13.9" customHeight="1" x14ac:dyDescent="0.2"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  <c r="Q3729" s="58"/>
      <c r="R3729" s="58"/>
      <c r="S3729" s="58"/>
      <c r="T3729" s="58"/>
      <c r="U3729" s="58"/>
      <c r="V3729" s="58"/>
      <c r="W3729" s="58"/>
      <c r="X3729" s="58"/>
      <c r="Y3729" s="58"/>
      <c r="Z3729" s="58"/>
      <c r="AA3729" s="54"/>
      <c r="AB3729" s="54"/>
      <c r="AC3729" s="54"/>
      <c r="AD3729" s="54"/>
      <c r="AE3729" s="54"/>
      <c r="AF3729" s="54"/>
      <c r="AG3729" s="54"/>
      <c r="AH3729" s="54"/>
      <c r="AI3729" s="54"/>
      <c r="AJ3729" s="54"/>
      <c r="AK3729" s="54"/>
    </row>
    <row r="3730" spans="7:37" s="1" customFormat="1" ht="13.9" customHeight="1" x14ac:dyDescent="0.2"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  <c r="Q3730" s="58"/>
      <c r="R3730" s="58"/>
      <c r="S3730" s="58"/>
      <c r="T3730" s="58"/>
      <c r="U3730" s="58"/>
      <c r="V3730" s="58"/>
      <c r="W3730" s="58"/>
      <c r="X3730" s="58"/>
      <c r="Y3730" s="58"/>
      <c r="Z3730" s="58"/>
      <c r="AA3730" s="54"/>
      <c r="AB3730" s="54"/>
      <c r="AC3730" s="54"/>
      <c r="AD3730" s="54"/>
      <c r="AE3730" s="54"/>
      <c r="AF3730" s="54"/>
      <c r="AG3730" s="54"/>
      <c r="AH3730" s="54"/>
      <c r="AI3730" s="54"/>
      <c r="AJ3730" s="54"/>
      <c r="AK3730" s="54"/>
    </row>
    <row r="3731" spans="7:37" s="1" customFormat="1" ht="13.9" customHeight="1" x14ac:dyDescent="0.2"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  <c r="Q3731" s="58"/>
      <c r="R3731" s="58"/>
      <c r="S3731" s="58"/>
      <c r="T3731" s="58"/>
      <c r="U3731" s="58"/>
      <c r="V3731" s="58"/>
      <c r="W3731" s="58"/>
      <c r="X3731" s="58"/>
      <c r="Y3731" s="58"/>
      <c r="Z3731" s="58"/>
      <c r="AA3731" s="54"/>
      <c r="AB3731" s="54"/>
      <c r="AC3731" s="54"/>
      <c r="AD3731" s="54"/>
      <c r="AE3731" s="54"/>
      <c r="AF3731" s="54"/>
      <c r="AG3731" s="54"/>
      <c r="AH3731" s="54"/>
      <c r="AI3731" s="54"/>
      <c r="AJ3731" s="54"/>
      <c r="AK3731" s="54"/>
    </row>
    <row r="3732" spans="7:37" s="1" customFormat="1" ht="13.9" customHeight="1" x14ac:dyDescent="0.2"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  <c r="Q3732" s="58"/>
      <c r="R3732" s="58"/>
      <c r="S3732" s="58"/>
      <c r="T3732" s="58"/>
      <c r="U3732" s="58"/>
      <c r="V3732" s="58"/>
      <c r="W3732" s="58"/>
      <c r="X3732" s="58"/>
      <c r="Y3732" s="58"/>
      <c r="Z3732" s="58"/>
      <c r="AA3732" s="54"/>
      <c r="AB3732" s="54"/>
      <c r="AC3732" s="54"/>
      <c r="AD3732" s="54"/>
      <c r="AE3732" s="54"/>
      <c r="AF3732" s="54"/>
      <c r="AG3732" s="54"/>
      <c r="AH3732" s="54"/>
      <c r="AI3732" s="54"/>
      <c r="AJ3732" s="54"/>
      <c r="AK3732" s="54"/>
    </row>
    <row r="3733" spans="7:37" s="1" customFormat="1" ht="13.9" customHeight="1" x14ac:dyDescent="0.2"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  <c r="Q3733" s="58"/>
      <c r="R3733" s="58"/>
      <c r="S3733" s="58"/>
      <c r="T3733" s="58"/>
      <c r="U3733" s="58"/>
      <c r="V3733" s="58"/>
      <c r="W3733" s="58"/>
      <c r="X3733" s="58"/>
      <c r="Y3733" s="58"/>
      <c r="Z3733" s="58"/>
      <c r="AA3733" s="54"/>
      <c r="AB3733" s="54"/>
      <c r="AC3733" s="54"/>
      <c r="AD3733" s="54"/>
      <c r="AE3733" s="54"/>
      <c r="AF3733" s="54"/>
      <c r="AG3733" s="54"/>
      <c r="AH3733" s="54"/>
      <c r="AI3733" s="54"/>
      <c r="AJ3733" s="54"/>
      <c r="AK3733" s="54"/>
    </row>
    <row r="3734" spans="7:37" s="1" customFormat="1" ht="13.9" customHeight="1" x14ac:dyDescent="0.2"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  <c r="Q3734" s="58"/>
      <c r="R3734" s="58"/>
      <c r="S3734" s="58"/>
      <c r="T3734" s="58"/>
      <c r="U3734" s="58"/>
      <c r="V3734" s="58"/>
      <c r="W3734" s="58"/>
      <c r="X3734" s="58"/>
      <c r="Y3734" s="58"/>
      <c r="Z3734" s="58"/>
      <c r="AA3734" s="54"/>
      <c r="AB3734" s="54"/>
      <c r="AC3734" s="54"/>
      <c r="AD3734" s="54"/>
      <c r="AE3734" s="54"/>
      <c r="AF3734" s="54"/>
      <c r="AG3734" s="54"/>
      <c r="AH3734" s="54"/>
      <c r="AI3734" s="54"/>
      <c r="AJ3734" s="54"/>
      <c r="AK3734" s="54"/>
    </row>
    <row r="3735" spans="7:37" s="1" customFormat="1" ht="13.9" customHeight="1" x14ac:dyDescent="0.2"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  <c r="Q3735" s="58"/>
      <c r="R3735" s="58"/>
      <c r="S3735" s="58"/>
      <c r="T3735" s="58"/>
      <c r="U3735" s="58"/>
      <c r="V3735" s="58"/>
      <c r="W3735" s="58"/>
      <c r="X3735" s="58"/>
      <c r="Y3735" s="58"/>
      <c r="Z3735" s="58"/>
      <c r="AA3735" s="54"/>
      <c r="AB3735" s="54"/>
      <c r="AC3735" s="54"/>
      <c r="AD3735" s="54"/>
      <c r="AE3735" s="54"/>
      <c r="AF3735" s="54"/>
      <c r="AG3735" s="54"/>
      <c r="AH3735" s="54"/>
      <c r="AI3735" s="54"/>
      <c r="AJ3735" s="54"/>
      <c r="AK3735" s="54"/>
    </row>
    <row r="3736" spans="7:37" s="1" customFormat="1" ht="13.9" customHeight="1" x14ac:dyDescent="0.2"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  <c r="Q3736" s="58"/>
      <c r="R3736" s="58"/>
      <c r="S3736" s="58"/>
      <c r="T3736" s="58"/>
      <c r="U3736" s="58"/>
      <c r="V3736" s="58"/>
      <c r="W3736" s="58"/>
      <c r="X3736" s="58"/>
      <c r="Y3736" s="58"/>
      <c r="Z3736" s="58"/>
      <c r="AA3736" s="54"/>
      <c r="AB3736" s="54"/>
      <c r="AC3736" s="54"/>
      <c r="AD3736" s="54"/>
      <c r="AE3736" s="54"/>
      <c r="AF3736" s="54"/>
      <c r="AG3736" s="54"/>
      <c r="AH3736" s="54"/>
      <c r="AI3736" s="54"/>
      <c r="AJ3736" s="54"/>
      <c r="AK3736" s="54"/>
    </row>
    <row r="3737" spans="7:37" s="1" customFormat="1" ht="13.9" customHeight="1" x14ac:dyDescent="0.2"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  <c r="Q3737" s="58"/>
      <c r="R3737" s="58"/>
      <c r="S3737" s="58"/>
      <c r="T3737" s="58"/>
      <c r="U3737" s="58"/>
      <c r="V3737" s="58"/>
      <c r="W3737" s="58"/>
      <c r="X3737" s="58"/>
      <c r="Y3737" s="58"/>
      <c r="Z3737" s="58"/>
      <c r="AA3737" s="54"/>
      <c r="AB3737" s="54"/>
      <c r="AC3737" s="54"/>
      <c r="AD3737" s="54"/>
      <c r="AE3737" s="54"/>
      <c r="AF3737" s="54"/>
      <c r="AG3737" s="54"/>
      <c r="AH3737" s="54"/>
      <c r="AI3737" s="54"/>
      <c r="AJ3737" s="54"/>
      <c r="AK3737" s="54"/>
    </row>
    <row r="3738" spans="7:37" s="1" customFormat="1" ht="13.9" customHeight="1" x14ac:dyDescent="0.2"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  <c r="Q3738" s="58"/>
      <c r="R3738" s="58"/>
      <c r="S3738" s="58"/>
      <c r="T3738" s="58"/>
      <c r="U3738" s="58"/>
      <c r="V3738" s="58"/>
      <c r="W3738" s="58"/>
      <c r="X3738" s="58"/>
      <c r="Y3738" s="58"/>
      <c r="Z3738" s="58"/>
      <c r="AA3738" s="54"/>
      <c r="AB3738" s="54"/>
      <c r="AC3738" s="54"/>
      <c r="AD3738" s="54"/>
      <c r="AE3738" s="54"/>
      <c r="AF3738" s="54"/>
      <c r="AG3738" s="54"/>
      <c r="AH3738" s="54"/>
      <c r="AI3738" s="54"/>
      <c r="AJ3738" s="54"/>
      <c r="AK3738" s="54"/>
    </row>
    <row r="3739" spans="7:37" s="1" customFormat="1" ht="13.9" customHeight="1" x14ac:dyDescent="0.2"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  <c r="Q3739" s="58"/>
      <c r="R3739" s="58"/>
      <c r="S3739" s="58"/>
      <c r="T3739" s="58"/>
      <c r="U3739" s="58"/>
      <c r="V3739" s="58"/>
      <c r="W3739" s="58"/>
      <c r="X3739" s="58"/>
      <c r="Y3739" s="58"/>
      <c r="Z3739" s="58"/>
      <c r="AA3739" s="54"/>
      <c r="AB3739" s="54"/>
      <c r="AC3739" s="54"/>
      <c r="AD3739" s="54"/>
      <c r="AE3739" s="54"/>
      <c r="AF3739" s="54"/>
      <c r="AG3739" s="54"/>
      <c r="AH3739" s="54"/>
      <c r="AI3739" s="54"/>
      <c r="AJ3739" s="54"/>
      <c r="AK3739" s="54"/>
    </row>
    <row r="3740" spans="7:37" s="1" customFormat="1" ht="13.9" customHeight="1" x14ac:dyDescent="0.2"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  <c r="Q3740" s="58"/>
      <c r="R3740" s="58"/>
      <c r="S3740" s="58"/>
      <c r="T3740" s="58"/>
      <c r="U3740" s="58"/>
      <c r="V3740" s="58"/>
      <c r="W3740" s="58"/>
      <c r="X3740" s="58"/>
      <c r="Y3740" s="58"/>
      <c r="Z3740" s="58"/>
      <c r="AA3740" s="54"/>
      <c r="AB3740" s="54"/>
      <c r="AC3740" s="54"/>
      <c r="AD3740" s="54"/>
      <c r="AE3740" s="54"/>
      <c r="AF3740" s="54"/>
      <c r="AG3740" s="54"/>
      <c r="AH3740" s="54"/>
      <c r="AI3740" s="54"/>
      <c r="AJ3740" s="54"/>
      <c r="AK3740" s="54"/>
    </row>
    <row r="3741" spans="7:37" s="1" customFormat="1" ht="13.9" customHeight="1" x14ac:dyDescent="0.2"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  <c r="Q3741" s="58"/>
      <c r="R3741" s="58"/>
      <c r="S3741" s="58"/>
      <c r="T3741" s="58"/>
      <c r="U3741" s="58"/>
      <c r="V3741" s="58"/>
      <c r="W3741" s="58"/>
      <c r="X3741" s="58"/>
      <c r="Y3741" s="58"/>
      <c r="Z3741" s="58"/>
      <c r="AA3741" s="54"/>
      <c r="AB3741" s="54"/>
      <c r="AC3741" s="54"/>
      <c r="AD3741" s="54"/>
      <c r="AE3741" s="54"/>
      <c r="AF3741" s="54"/>
      <c r="AG3741" s="54"/>
      <c r="AH3741" s="54"/>
      <c r="AI3741" s="54"/>
      <c r="AJ3741" s="54"/>
      <c r="AK3741" s="54"/>
    </row>
    <row r="3742" spans="7:37" s="1" customFormat="1" ht="13.9" customHeight="1" x14ac:dyDescent="0.2"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  <c r="Q3742" s="58"/>
      <c r="R3742" s="58"/>
      <c r="S3742" s="58"/>
      <c r="T3742" s="58"/>
      <c r="U3742" s="58"/>
      <c r="V3742" s="58"/>
      <c r="W3742" s="58"/>
      <c r="X3742" s="58"/>
      <c r="Y3742" s="58"/>
      <c r="Z3742" s="58"/>
      <c r="AA3742" s="54"/>
      <c r="AB3742" s="54"/>
      <c r="AC3742" s="54"/>
      <c r="AD3742" s="54"/>
      <c r="AE3742" s="54"/>
      <c r="AF3742" s="54"/>
      <c r="AG3742" s="54"/>
      <c r="AH3742" s="54"/>
      <c r="AI3742" s="54"/>
      <c r="AJ3742" s="54"/>
      <c r="AK3742" s="54"/>
    </row>
    <row r="3743" spans="7:37" s="1" customFormat="1" ht="13.9" customHeight="1" x14ac:dyDescent="0.2"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  <c r="Q3743" s="58"/>
      <c r="R3743" s="58"/>
      <c r="S3743" s="58"/>
      <c r="T3743" s="58"/>
      <c r="U3743" s="58"/>
      <c r="V3743" s="58"/>
      <c r="W3743" s="58"/>
      <c r="X3743" s="58"/>
      <c r="Y3743" s="58"/>
      <c r="Z3743" s="58"/>
      <c r="AA3743" s="54"/>
      <c r="AB3743" s="54"/>
      <c r="AC3743" s="54"/>
      <c r="AD3743" s="54"/>
      <c r="AE3743" s="54"/>
      <c r="AF3743" s="54"/>
      <c r="AG3743" s="54"/>
      <c r="AH3743" s="54"/>
      <c r="AI3743" s="54"/>
      <c r="AJ3743" s="54"/>
      <c r="AK3743" s="54"/>
    </row>
    <row r="3744" spans="7:37" s="1" customFormat="1" ht="13.9" customHeight="1" x14ac:dyDescent="0.2"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  <c r="Q3744" s="58"/>
      <c r="R3744" s="58"/>
      <c r="S3744" s="58"/>
      <c r="T3744" s="58"/>
      <c r="U3744" s="58"/>
      <c r="V3744" s="58"/>
      <c r="W3744" s="58"/>
      <c r="X3744" s="58"/>
      <c r="Y3744" s="58"/>
      <c r="Z3744" s="58"/>
      <c r="AA3744" s="54"/>
      <c r="AB3744" s="54"/>
      <c r="AC3744" s="54"/>
      <c r="AD3744" s="54"/>
      <c r="AE3744" s="54"/>
      <c r="AF3744" s="54"/>
      <c r="AG3744" s="54"/>
      <c r="AH3744" s="54"/>
      <c r="AI3744" s="54"/>
      <c r="AJ3744" s="54"/>
      <c r="AK3744" s="54"/>
    </row>
    <row r="3745" spans="7:37" s="1" customFormat="1" ht="13.9" customHeight="1" x14ac:dyDescent="0.2"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  <c r="Q3745" s="58"/>
      <c r="R3745" s="58"/>
      <c r="S3745" s="58"/>
      <c r="T3745" s="58"/>
      <c r="U3745" s="58"/>
      <c r="V3745" s="58"/>
      <c r="W3745" s="58"/>
      <c r="X3745" s="58"/>
      <c r="Y3745" s="58"/>
      <c r="Z3745" s="58"/>
      <c r="AA3745" s="54"/>
      <c r="AB3745" s="54"/>
      <c r="AC3745" s="54"/>
      <c r="AD3745" s="54"/>
      <c r="AE3745" s="54"/>
      <c r="AF3745" s="54"/>
      <c r="AG3745" s="54"/>
      <c r="AH3745" s="54"/>
      <c r="AI3745" s="54"/>
      <c r="AJ3745" s="54"/>
      <c r="AK3745" s="54"/>
    </row>
    <row r="3746" spans="7:37" s="1" customFormat="1" ht="13.9" customHeight="1" x14ac:dyDescent="0.2"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  <c r="Q3746" s="58"/>
      <c r="R3746" s="58"/>
      <c r="S3746" s="58"/>
      <c r="T3746" s="58"/>
      <c r="U3746" s="58"/>
      <c r="V3746" s="58"/>
      <c r="W3746" s="58"/>
      <c r="X3746" s="58"/>
      <c r="Y3746" s="58"/>
      <c r="Z3746" s="58"/>
      <c r="AA3746" s="54"/>
      <c r="AB3746" s="54"/>
      <c r="AC3746" s="54"/>
      <c r="AD3746" s="54"/>
      <c r="AE3746" s="54"/>
      <c r="AF3746" s="54"/>
      <c r="AG3746" s="54"/>
      <c r="AH3746" s="54"/>
      <c r="AI3746" s="54"/>
      <c r="AJ3746" s="54"/>
      <c r="AK3746" s="54"/>
    </row>
    <row r="3747" spans="7:37" s="1" customFormat="1" ht="13.9" customHeight="1" x14ac:dyDescent="0.2"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  <c r="Q3747" s="58"/>
      <c r="R3747" s="58"/>
      <c r="S3747" s="58"/>
      <c r="T3747" s="58"/>
      <c r="U3747" s="58"/>
      <c r="V3747" s="58"/>
      <c r="W3747" s="58"/>
      <c r="X3747" s="58"/>
      <c r="Y3747" s="58"/>
      <c r="Z3747" s="58"/>
      <c r="AA3747" s="54"/>
      <c r="AB3747" s="54"/>
      <c r="AC3747" s="54"/>
      <c r="AD3747" s="54"/>
      <c r="AE3747" s="54"/>
      <c r="AF3747" s="54"/>
      <c r="AG3747" s="54"/>
      <c r="AH3747" s="54"/>
      <c r="AI3747" s="54"/>
      <c r="AJ3747" s="54"/>
      <c r="AK3747" s="54"/>
    </row>
    <row r="3748" spans="7:37" s="1" customFormat="1" ht="13.9" customHeight="1" x14ac:dyDescent="0.2"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  <c r="Q3748" s="58"/>
      <c r="R3748" s="58"/>
      <c r="S3748" s="58"/>
      <c r="T3748" s="58"/>
      <c r="U3748" s="58"/>
      <c r="V3748" s="58"/>
      <c r="W3748" s="58"/>
      <c r="X3748" s="58"/>
      <c r="Y3748" s="58"/>
      <c r="Z3748" s="58"/>
      <c r="AA3748" s="54"/>
      <c r="AB3748" s="54"/>
      <c r="AC3748" s="54"/>
      <c r="AD3748" s="54"/>
      <c r="AE3748" s="54"/>
      <c r="AF3748" s="54"/>
      <c r="AG3748" s="54"/>
      <c r="AH3748" s="54"/>
      <c r="AI3748" s="54"/>
      <c r="AJ3748" s="54"/>
      <c r="AK3748" s="54"/>
    </row>
    <row r="3749" spans="7:37" s="1" customFormat="1" ht="13.9" customHeight="1" x14ac:dyDescent="0.2"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  <c r="Q3749" s="58"/>
      <c r="R3749" s="58"/>
      <c r="S3749" s="58"/>
      <c r="T3749" s="58"/>
      <c r="U3749" s="58"/>
      <c r="V3749" s="58"/>
      <c r="W3749" s="58"/>
      <c r="X3749" s="58"/>
      <c r="Y3749" s="58"/>
      <c r="Z3749" s="58"/>
      <c r="AA3749" s="54"/>
      <c r="AB3749" s="54"/>
      <c r="AC3749" s="54"/>
      <c r="AD3749" s="54"/>
      <c r="AE3749" s="54"/>
      <c r="AF3749" s="54"/>
      <c r="AG3749" s="54"/>
      <c r="AH3749" s="54"/>
      <c r="AI3749" s="54"/>
      <c r="AJ3749" s="54"/>
      <c r="AK3749" s="54"/>
    </row>
    <row r="3750" spans="7:37" s="1" customFormat="1" ht="13.9" customHeight="1" x14ac:dyDescent="0.2"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  <c r="Q3750" s="58"/>
      <c r="R3750" s="58"/>
      <c r="S3750" s="58"/>
      <c r="T3750" s="58"/>
      <c r="U3750" s="58"/>
      <c r="V3750" s="58"/>
      <c r="W3750" s="58"/>
      <c r="X3750" s="58"/>
      <c r="Y3750" s="58"/>
      <c r="Z3750" s="58"/>
      <c r="AA3750" s="54"/>
      <c r="AB3750" s="54"/>
      <c r="AC3750" s="54"/>
      <c r="AD3750" s="54"/>
      <c r="AE3750" s="54"/>
      <c r="AF3750" s="54"/>
      <c r="AG3750" s="54"/>
      <c r="AH3750" s="54"/>
      <c r="AI3750" s="54"/>
      <c r="AJ3750" s="54"/>
      <c r="AK3750" s="54"/>
    </row>
    <row r="3751" spans="7:37" s="1" customFormat="1" ht="13.9" customHeight="1" x14ac:dyDescent="0.2"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  <c r="Q3751" s="58"/>
      <c r="R3751" s="58"/>
      <c r="S3751" s="58"/>
      <c r="T3751" s="58"/>
      <c r="U3751" s="58"/>
      <c r="V3751" s="58"/>
      <c r="W3751" s="58"/>
      <c r="X3751" s="58"/>
      <c r="Y3751" s="58"/>
      <c r="Z3751" s="58"/>
      <c r="AA3751" s="54"/>
      <c r="AB3751" s="54"/>
      <c r="AC3751" s="54"/>
      <c r="AD3751" s="54"/>
      <c r="AE3751" s="54"/>
      <c r="AF3751" s="54"/>
      <c r="AG3751" s="54"/>
      <c r="AH3751" s="54"/>
      <c r="AI3751" s="54"/>
      <c r="AJ3751" s="54"/>
      <c r="AK3751" s="54"/>
    </row>
    <row r="3752" spans="7:37" s="1" customFormat="1" ht="13.9" customHeight="1" x14ac:dyDescent="0.2"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  <c r="Q3752" s="58"/>
      <c r="R3752" s="58"/>
      <c r="S3752" s="58"/>
      <c r="T3752" s="58"/>
      <c r="U3752" s="58"/>
      <c r="V3752" s="58"/>
      <c r="W3752" s="58"/>
      <c r="X3752" s="58"/>
      <c r="Y3752" s="58"/>
      <c r="Z3752" s="58"/>
      <c r="AA3752" s="54"/>
      <c r="AB3752" s="54"/>
      <c r="AC3752" s="54"/>
      <c r="AD3752" s="54"/>
      <c r="AE3752" s="54"/>
      <c r="AF3752" s="54"/>
      <c r="AG3752" s="54"/>
      <c r="AH3752" s="54"/>
      <c r="AI3752" s="54"/>
      <c r="AJ3752" s="54"/>
      <c r="AK3752" s="54"/>
    </row>
    <row r="3753" spans="7:37" s="1" customFormat="1" ht="13.9" customHeight="1" x14ac:dyDescent="0.2"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  <c r="Q3753" s="58"/>
      <c r="R3753" s="58"/>
      <c r="S3753" s="58"/>
      <c r="T3753" s="58"/>
      <c r="U3753" s="58"/>
      <c r="V3753" s="58"/>
      <c r="W3753" s="58"/>
      <c r="X3753" s="58"/>
      <c r="Y3753" s="58"/>
      <c r="Z3753" s="58"/>
      <c r="AA3753" s="54"/>
      <c r="AB3753" s="54"/>
      <c r="AC3753" s="54"/>
      <c r="AD3753" s="54"/>
      <c r="AE3753" s="54"/>
      <c r="AF3753" s="54"/>
      <c r="AG3753" s="54"/>
      <c r="AH3753" s="54"/>
      <c r="AI3753" s="54"/>
      <c r="AJ3753" s="54"/>
      <c r="AK3753" s="54"/>
    </row>
    <row r="3754" spans="7:37" s="1" customFormat="1" ht="13.9" customHeight="1" x14ac:dyDescent="0.2"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  <c r="Q3754" s="58"/>
      <c r="R3754" s="58"/>
      <c r="S3754" s="58"/>
      <c r="T3754" s="58"/>
      <c r="U3754" s="58"/>
      <c r="V3754" s="58"/>
      <c r="W3754" s="58"/>
      <c r="X3754" s="58"/>
      <c r="Y3754" s="58"/>
      <c r="Z3754" s="58"/>
      <c r="AA3754" s="54"/>
      <c r="AB3754" s="54"/>
      <c r="AC3754" s="54"/>
      <c r="AD3754" s="54"/>
      <c r="AE3754" s="54"/>
      <c r="AF3754" s="54"/>
      <c r="AG3754" s="54"/>
      <c r="AH3754" s="54"/>
      <c r="AI3754" s="54"/>
      <c r="AJ3754" s="54"/>
      <c r="AK3754" s="54"/>
    </row>
    <row r="3755" spans="7:37" s="1" customFormat="1" ht="13.9" customHeight="1" x14ac:dyDescent="0.2"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  <c r="Q3755" s="58"/>
      <c r="R3755" s="58"/>
      <c r="S3755" s="58"/>
      <c r="T3755" s="58"/>
      <c r="U3755" s="58"/>
      <c r="V3755" s="58"/>
      <c r="W3755" s="58"/>
      <c r="X3755" s="58"/>
      <c r="Y3755" s="58"/>
      <c r="Z3755" s="58"/>
      <c r="AA3755" s="54"/>
      <c r="AB3755" s="54"/>
      <c r="AC3755" s="54"/>
      <c r="AD3755" s="54"/>
      <c r="AE3755" s="54"/>
      <c r="AF3755" s="54"/>
      <c r="AG3755" s="54"/>
      <c r="AH3755" s="54"/>
      <c r="AI3755" s="54"/>
      <c r="AJ3755" s="54"/>
      <c r="AK3755" s="54"/>
    </row>
    <row r="3756" spans="7:37" s="1" customFormat="1" ht="13.9" customHeight="1" x14ac:dyDescent="0.2"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  <c r="Q3756" s="58"/>
      <c r="R3756" s="58"/>
      <c r="S3756" s="58"/>
      <c r="T3756" s="58"/>
      <c r="U3756" s="58"/>
      <c r="V3756" s="58"/>
      <c r="W3756" s="58"/>
      <c r="X3756" s="58"/>
      <c r="Y3756" s="58"/>
      <c r="Z3756" s="58"/>
      <c r="AA3756" s="54"/>
      <c r="AB3756" s="54"/>
      <c r="AC3756" s="54"/>
      <c r="AD3756" s="54"/>
      <c r="AE3756" s="54"/>
      <c r="AF3756" s="54"/>
      <c r="AG3756" s="54"/>
      <c r="AH3756" s="54"/>
      <c r="AI3756" s="54"/>
      <c r="AJ3756" s="54"/>
      <c r="AK3756" s="54"/>
    </row>
    <row r="3757" spans="7:37" s="1" customFormat="1" ht="13.9" customHeight="1" x14ac:dyDescent="0.2"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  <c r="Q3757" s="58"/>
      <c r="R3757" s="58"/>
      <c r="S3757" s="58"/>
      <c r="T3757" s="58"/>
      <c r="U3757" s="58"/>
      <c r="V3757" s="58"/>
      <c r="W3757" s="58"/>
      <c r="X3757" s="58"/>
      <c r="Y3757" s="58"/>
      <c r="Z3757" s="58"/>
      <c r="AA3757" s="54"/>
      <c r="AB3757" s="54"/>
      <c r="AC3757" s="54"/>
      <c r="AD3757" s="54"/>
      <c r="AE3757" s="54"/>
      <c r="AF3757" s="54"/>
      <c r="AG3757" s="54"/>
      <c r="AH3757" s="54"/>
      <c r="AI3757" s="54"/>
      <c r="AJ3757" s="54"/>
      <c r="AK3757" s="54"/>
    </row>
    <row r="3758" spans="7:37" s="1" customFormat="1" ht="13.9" customHeight="1" x14ac:dyDescent="0.2"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  <c r="Q3758" s="58"/>
      <c r="R3758" s="58"/>
      <c r="S3758" s="58"/>
      <c r="T3758" s="58"/>
      <c r="U3758" s="58"/>
      <c r="V3758" s="58"/>
      <c r="W3758" s="58"/>
      <c r="X3758" s="58"/>
      <c r="Y3758" s="58"/>
      <c r="Z3758" s="58"/>
      <c r="AA3758" s="54"/>
      <c r="AB3758" s="54"/>
      <c r="AC3758" s="54"/>
      <c r="AD3758" s="54"/>
      <c r="AE3758" s="54"/>
      <c r="AF3758" s="54"/>
      <c r="AG3758" s="54"/>
      <c r="AH3758" s="54"/>
      <c r="AI3758" s="54"/>
      <c r="AJ3758" s="54"/>
      <c r="AK3758" s="54"/>
    </row>
    <row r="3759" spans="7:37" s="1" customFormat="1" ht="13.9" customHeight="1" x14ac:dyDescent="0.2"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  <c r="Q3759" s="58"/>
      <c r="R3759" s="58"/>
      <c r="S3759" s="58"/>
      <c r="T3759" s="58"/>
      <c r="U3759" s="58"/>
      <c r="V3759" s="58"/>
      <c r="W3759" s="58"/>
      <c r="X3759" s="58"/>
      <c r="Y3759" s="58"/>
      <c r="Z3759" s="58"/>
      <c r="AA3759" s="54"/>
      <c r="AB3759" s="54"/>
      <c r="AC3759" s="54"/>
      <c r="AD3759" s="54"/>
      <c r="AE3759" s="54"/>
      <c r="AF3759" s="54"/>
      <c r="AG3759" s="54"/>
      <c r="AH3759" s="54"/>
      <c r="AI3759" s="54"/>
      <c r="AJ3759" s="54"/>
      <c r="AK3759" s="54"/>
    </row>
    <row r="3760" spans="7:37" s="1" customFormat="1" ht="13.9" customHeight="1" x14ac:dyDescent="0.2"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  <c r="Q3760" s="58"/>
      <c r="R3760" s="58"/>
      <c r="S3760" s="58"/>
      <c r="T3760" s="58"/>
      <c r="U3760" s="58"/>
      <c r="V3760" s="58"/>
      <c r="W3760" s="58"/>
      <c r="X3760" s="58"/>
      <c r="Y3760" s="58"/>
      <c r="Z3760" s="58"/>
      <c r="AA3760" s="54"/>
      <c r="AB3760" s="54"/>
      <c r="AC3760" s="54"/>
      <c r="AD3760" s="54"/>
      <c r="AE3760" s="54"/>
      <c r="AF3760" s="54"/>
      <c r="AG3760" s="54"/>
      <c r="AH3760" s="54"/>
      <c r="AI3760" s="54"/>
      <c r="AJ3760" s="54"/>
      <c r="AK3760" s="54"/>
    </row>
    <row r="3761" spans="7:37" s="1" customFormat="1" ht="13.9" customHeight="1" x14ac:dyDescent="0.2"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  <c r="Q3761" s="58"/>
      <c r="R3761" s="58"/>
      <c r="S3761" s="58"/>
      <c r="T3761" s="58"/>
      <c r="U3761" s="58"/>
      <c r="V3761" s="58"/>
      <c r="W3761" s="58"/>
      <c r="X3761" s="58"/>
      <c r="Y3761" s="58"/>
      <c r="Z3761" s="58"/>
      <c r="AA3761" s="54"/>
      <c r="AB3761" s="54"/>
      <c r="AC3761" s="54"/>
      <c r="AD3761" s="54"/>
      <c r="AE3761" s="54"/>
      <c r="AF3761" s="54"/>
      <c r="AG3761" s="54"/>
      <c r="AH3761" s="54"/>
      <c r="AI3761" s="54"/>
      <c r="AJ3761" s="54"/>
      <c r="AK3761" s="54"/>
    </row>
    <row r="3762" spans="7:37" s="1" customFormat="1" ht="13.9" customHeight="1" x14ac:dyDescent="0.2"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  <c r="Q3762" s="58"/>
      <c r="R3762" s="58"/>
      <c r="S3762" s="58"/>
      <c r="T3762" s="58"/>
      <c r="U3762" s="58"/>
      <c r="V3762" s="58"/>
      <c r="W3762" s="58"/>
      <c r="X3762" s="58"/>
      <c r="Y3762" s="58"/>
      <c r="Z3762" s="58"/>
      <c r="AA3762" s="54"/>
      <c r="AB3762" s="54"/>
      <c r="AC3762" s="54"/>
      <c r="AD3762" s="54"/>
      <c r="AE3762" s="54"/>
      <c r="AF3762" s="54"/>
      <c r="AG3762" s="54"/>
      <c r="AH3762" s="54"/>
      <c r="AI3762" s="54"/>
      <c r="AJ3762" s="54"/>
      <c r="AK3762" s="54"/>
    </row>
    <row r="3763" spans="7:37" s="1" customFormat="1" ht="13.9" customHeight="1" x14ac:dyDescent="0.2"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  <c r="Q3763" s="58"/>
      <c r="R3763" s="58"/>
      <c r="S3763" s="58"/>
      <c r="T3763" s="58"/>
      <c r="U3763" s="58"/>
      <c r="V3763" s="58"/>
      <c r="W3763" s="58"/>
      <c r="X3763" s="58"/>
      <c r="Y3763" s="58"/>
      <c r="Z3763" s="58"/>
      <c r="AA3763" s="54"/>
      <c r="AB3763" s="54"/>
      <c r="AC3763" s="54"/>
      <c r="AD3763" s="54"/>
      <c r="AE3763" s="54"/>
      <c r="AF3763" s="54"/>
      <c r="AG3763" s="54"/>
      <c r="AH3763" s="54"/>
      <c r="AI3763" s="54"/>
      <c r="AJ3763" s="54"/>
      <c r="AK3763" s="54"/>
    </row>
    <row r="3764" spans="7:37" s="1" customFormat="1" ht="13.9" customHeight="1" x14ac:dyDescent="0.2"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  <c r="Q3764" s="58"/>
      <c r="R3764" s="58"/>
      <c r="S3764" s="58"/>
      <c r="T3764" s="58"/>
      <c r="U3764" s="58"/>
      <c r="V3764" s="58"/>
      <c r="W3764" s="58"/>
      <c r="X3764" s="58"/>
      <c r="Y3764" s="58"/>
      <c r="Z3764" s="58"/>
      <c r="AA3764" s="54"/>
      <c r="AB3764" s="54"/>
      <c r="AC3764" s="54"/>
      <c r="AD3764" s="54"/>
      <c r="AE3764" s="54"/>
      <c r="AF3764" s="54"/>
      <c r="AG3764" s="54"/>
      <c r="AH3764" s="54"/>
      <c r="AI3764" s="54"/>
      <c r="AJ3764" s="54"/>
      <c r="AK3764" s="54"/>
    </row>
    <row r="3765" spans="7:37" s="1" customFormat="1" ht="13.9" customHeight="1" x14ac:dyDescent="0.2"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  <c r="Q3765" s="58"/>
      <c r="R3765" s="58"/>
      <c r="S3765" s="58"/>
      <c r="T3765" s="58"/>
      <c r="U3765" s="58"/>
      <c r="V3765" s="58"/>
      <c r="W3765" s="58"/>
      <c r="X3765" s="58"/>
      <c r="Y3765" s="58"/>
      <c r="Z3765" s="58"/>
      <c r="AA3765" s="54"/>
      <c r="AB3765" s="54"/>
      <c r="AC3765" s="54"/>
      <c r="AD3765" s="54"/>
      <c r="AE3765" s="54"/>
      <c r="AF3765" s="54"/>
      <c r="AG3765" s="54"/>
      <c r="AH3765" s="54"/>
      <c r="AI3765" s="54"/>
      <c r="AJ3765" s="54"/>
      <c r="AK3765" s="54"/>
    </row>
    <row r="3766" spans="7:37" s="1" customFormat="1" ht="13.9" customHeight="1" x14ac:dyDescent="0.2"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  <c r="Q3766" s="58"/>
      <c r="R3766" s="58"/>
      <c r="S3766" s="58"/>
      <c r="T3766" s="58"/>
      <c r="U3766" s="58"/>
      <c r="V3766" s="58"/>
      <c r="W3766" s="58"/>
      <c r="X3766" s="58"/>
      <c r="Y3766" s="58"/>
      <c r="Z3766" s="58"/>
      <c r="AA3766" s="54"/>
      <c r="AB3766" s="54"/>
      <c r="AC3766" s="54"/>
      <c r="AD3766" s="54"/>
      <c r="AE3766" s="54"/>
      <c r="AF3766" s="54"/>
      <c r="AG3766" s="54"/>
      <c r="AH3766" s="54"/>
      <c r="AI3766" s="54"/>
      <c r="AJ3766" s="54"/>
      <c r="AK3766" s="54"/>
    </row>
    <row r="3767" spans="7:37" s="1" customFormat="1" ht="13.9" customHeight="1" x14ac:dyDescent="0.2"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  <c r="Q3767" s="58"/>
      <c r="R3767" s="58"/>
      <c r="S3767" s="58"/>
      <c r="T3767" s="58"/>
      <c r="U3767" s="58"/>
      <c r="V3767" s="58"/>
      <c r="W3767" s="58"/>
      <c r="X3767" s="58"/>
      <c r="Y3767" s="58"/>
      <c r="Z3767" s="58"/>
      <c r="AA3767" s="54"/>
      <c r="AB3767" s="54"/>
      <c r="AC3767" s="54"/>
      <c r="AD3767" s="54"/>
      <c r="AE3767" s="54"/>
      <c r="AF3767" s="54"/>
      <c r="AG3767" s="54"/>
      <c r="AH3767" s="54"/>
      <c r="AI3767" s="54"/>
      <c r="AJ3767" s="54"/>
      <c r="AK3767" s="54"/>
    </row>
    <row r="3768" spans="7:37" s="1" customFormat="1" ht="13.9" customHeight="1" x14ac:dyDescent="0.2"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  <c r="Q3768" s="58"/>
      <c r="R3768" s="58"/>
      <c r="S3768" s="58"/>
      <c r="T3768" s="58"/>
      <c r="U3768" s="58"/>
      <c r="V3768" s="58"/>
      <c r="W3768" s="58"/>
      <c r="X3768" s="58"/>
      <c r="Y3768" s="58"/>
      <c r="Z3768" s="58"/>
      <c r="AA3768" s="54"/>
      <c r="AB3768" s="54"/>
      <c r="AC3768" s="54"/>
      <c r="AD3768" s="54"/>
      <c r="AE3768" s="54"/>
      <c r="AF3768" s="54"/>
      <c r="AG3768" s="54"/>
      <c r="AH3768" s="54"/>
      <c r="AI3768" s="54"/>
      <c r="AJ3768" s="54"/>
      <c r="AK3768" s="54"/>
    </row>
    <row r="3769" spans="7:37" s="1" customFormat="1" ht="13.9" customHeight="1" x14ac:dyDescent="0.2"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  <c r="Q3769" s="58"/>
      <c r="R3769" s="58"/>
      <c r="S3769" s="58"/>
      <c r="T3769" s="58"/>
      <c r="U3769" s="58"/>
      <c r="V3769" s="58"/>
      <c r="W3769" s="58"/>
      <c r="X3769" s="58"/>
      <c r="Y3769" s="58"/>
      <c r="Z3769" s="58"/>
      <c r="AA3769" s="54"/>
      <c r="AB3769" s="54"/>
      <c r="AC3769" s="54"/>
      <c r="AD3769" s="54"/>
      <c r="AE3769" s="54"/>
      <c r="AF3769" s="54"/>
      <c r="AG3769" s="54"/>
      <c r="AH3769" s="54"/>
      <c r="AI3769" s="54"/>
      <c r="AJ3769" s="54"/>
      <c r="AK3769" s="54"/>
    </row>
    <row r="3770" spans="7:37" s="1" customFormat="1" ht="13.9" customHeight="1" x14ac:dyDescent="0.2"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  <c r="Q3770" s="58"/>
      <c r="R3770" s="58"/>
      <c r="S3770" s="58"/>
      <c r="T3770" s="58"/>
      <c r="U3770" s="58"/>
      <c r="V3770" s="58"/>
      <c r="W3770" s="58"/>
      <c r="X3770" s="58"/>
      <c r="Y3770" s="58"/>
      <c r="Z3770" s="58"/>
      <c r="AA3770" s="54"/>
      <c r="AB3770" s="54"/>
      <c r="AC3770" s="54"/>
      <c r="AD3770" s="54"/>
      <c r="AE3770" s="54"/>
      <c r="AF3770" s="54"/>
      <c r="AG3770" s="54"/>
      <c r="AH3770" s="54"/>
      <c r="AI3770" s="54"/>
      <c r="AJ3770" s="54"/>
      <c r="AK3770" s="54"/>
    </row>
    <row r="3771" spans="7:37" s="1" customFormat="1" ht="13.9" customHeight="1" x14ac:dyDescent="0.2"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  <c r="Q3771" s="58"/>
      <c r="R3771" s="58"/>
      <c r="S3771" s="58"/>
      <c r="T3771" s="58"/>
      <c r="U3771" s="58"/>
      <c r="V3771" s="58"/>
      <c r="W3771" s="58"/>
      <c r="X3771" s="58"/>
      <c r="Y3771" s="58"/>
      <c r="Z3771" s="58"/>
      <c r="AA3771" s="54"/>
      <c r="AB3771" s="54"/>
      <c r="AC3771" s="54"/>
      <c r="AD3771" s="54"/>
      <c r="AE3771" s="54"/>
      <c r="AF3771" s="54"/>
      <c r="AG3771" s="54"/>
      <c r="AH3771" s="54"/>
      <c r="AI3771" s="54"/>
      <c r="AJ3771" s="54"/>
      <c r="AK3771" s="54"/>
    </row>
    <row r="3772" spans="7:37" s="1" customFormat="1" ht="13.9" customHeight="1" x14ac:dyDescent="0.2"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  <c r="Q3772" s="58"/>
      <c r="R3772" s="58"/>
      <c r="S3772" s="58"/>
      <c r="T3772" s="58"/>
      <c r="U3772" s="58"/>
      <c r="V3772" s="58"/>
      <c r="W3772" s="58"/>
      <c r="X3772" s="58"/>
      <c r="Y3772" s="58"/>
      <c r="Z3772" s="58"/>
      <c r="AA3772" s="54"/>
      <c r="AB3772" s="54"/>
      <c r="AC3772" s="54"/>
      <c r="AD3772" s="54"/>
      <c r="AE3772" s="54"/>
      <c r="AF3772" s="54"/>
      <c r="AG3772" s="54"/>
      <c r="AH3772" s="54"/>
      <c r="AI3772" s="54"/>
      <c r="AJ3772" s="54"/>
      <c r="AK3772" s="54"/>
    </row>
    <row r="3773" spans="7:37" s="1" customFormat="1" ht="13.9" customHeight="1" x14ac:dyDescent="0.2"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  <c r="Q3773" s="58"/>
      <c r="R3773" s="58"/>
      <c r="S3773" s="58"/>
      <c r="T3773" s="58"/>
      <c r="U3773" s="58"/>
      <c r="V3773" s="58"/>
      <c r="W3773" s="58"/>
      <c r="X3773" s="58"/>
      <c r="Y3773" s="58"/>
      <c r="Z3773" s="58"/>
      <c r="AA3773" s="54"/>
      <c r="AB3773" s="54"/>
      <c r="AC3773" s="54"/>
      <c r="AD3773" s="54"/>
      <c r="AE3773" s="54"/>
      <c r="AF3773" s="54"/>
      <c r="AG3773" s="54"/>
      <c r="AH3773" s="54"/>
      <c r="AI3773" s="54"/>
      <c r="AJ3773" s="54"/>
      <c r="AK3773" s="54"/>
    </row>
    <row r="3774" spans="7:37" s="1" customFormat="1" ht="13.9" customHeight="1" x14ac:dyDescent="0.2"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  <c r="Q3774" s="58"/>
      <c r="R3774" s="58"/>
      <c r="S3774" s="58"/>
      <c r="T3774" s="58"/>
      <c r="U3774" s="58"/>
      <c r="V3774" s="58"/>
      <c r="W3774" s="58"/>
      <c r="X3774" s="58"/>
      <c r="Y3774" s="58"/>
      <c r="Z3774" s="58"/>
      <c r="AA3774" s="54"/>
      <c r="AB3774" s="54"/>
      <c r="AC3774" s="54"/>
      <c r="AD3774" s="54"/>
      <c r="AE3774" s="54"/>
      <c r="AF3774" s="54"/>
      <c r="AG3774" s="54"/>
      <c r="AH3774" s="54"/>
      <c r="AI3774" s="54"/>
      <c r="AJ3774" s="54"/>
      <c r="AK3774" s="54"/>
    </row>
    <row r="3775" spans="7:37" s="1" customFormat="1" ht="13.9" customHeight="1" x14ac:dyDescent="0.2"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  <c r="Q3775" s="58"/>
      <c r="R3775" s="58"/>
      <c r="S3775" s="58"/>
      <c r="T3775" s="58"/>
      <c r="U3775" s="58"/>
      <c r="V3775" s="58"/>
      <c r="W3775" s="58"/>
      <c r="X3775" s="58"/>
      <c r="Y3775" s="58"/>
      <c r="Z3775" s="58"/>
      <c r="AA3775" s="54"/>
      <c r="AB3775" s="54"/>
      <c r="AC3775" s="54"/>
      <c r="AD3775" s="54"/>
      <c r="AE3775" s="54"/>
      <c r="AF3775" s="54"/>
      <c r="AG3775" s="54"/>
      <c r="AH3775" s="54"/>
      <c r="AI3775" s="54"/>
      <c r="AJ3775" s="54"/>
      <c r="AK3775" s="54"/>
    </row>
    <row r="3776" spans="7:37" s="1" customFormat="1" ht="13.9" customHeight="1" x14ac:dyDescent="0.2"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  <c r="Q3776" s="58"/>
      <c r="R3776" s="58"/>
      <c r="S3776" s="58"/>
      <c r="T3776" s="58"/>
      <c r="U3776" s="58"/>
      <c r="V3776" s="58"/>
      <c r="W3776" s="58"/>
      <c r="X3776" s="58"/>
      <c r="Y3776" s="58"/>
      <c r="Z3776" s="58"/>
      <c r="AA3776" s="54"/>
      <c r="AB3776" s="54"/>
      <c r="AC3776" s="54"/>
      <c r="AD3776" s="54"/>
      <c r="AE3776" s="54"/>
      <c r="AF3776" s="54"/>
      <c r="AG3776" s="54"/>
      <c r="AH3776" s="54"/>
      <c r="AI3776" s="54"/>
      <c r="AJ3776" s="54"/>
      <c r="AK3776" s="54"/>
    </row>
    <row r="3777" spans="7:37" s="1" customFormat="1" ht="13.9" customHeight="1" x14ac:dyDescent="0.2"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  <c r="Q3777" s="58"/>
      <c r="R3777" s="58"/>
      <c r="S3777" s="58"/>
      <c r="T3777" s="58"/>
      <c r="U3777" s="58"/>
      <c r="V3777" s="58"/>
      <c r="W3777" s="58"/>
      <c r="X3777" s="58"/>
      <c r="Y3777" s="58"/>
      <c r="Z3777" s="58"/>
      <c r="AA3777" s="54"/>
      <c r="AB3777" s="54"/>
      <c r="AC3777" s="54"/>
      <c r="AD3777" s="54"/>
      <c r="AE3777" s="54"/>
      <c r="AF3777" s="54"/>
      <c r="AG3777" s="54"/>
      <c r="AH3777" s="54"/>
      <c r="AI3777" s="54"/>
      <c r="AJ3777" s="54"/>
      <c r="AK3777" s="54"/>
    </row>
    <row r="3778" spans="7:37" s="1" customFormat="1" ht="13.9" customHeight="1" x14ac:dyDescent="0.2"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  <c r="Q3778" s="58"/>
      <c r="R3778" s="58"/>
      <c r="S3778" s="58"/>
      <c r="T3778" s="58"/>
      <c r="U3778" s="58"/>
      <c r="V3778" s="58"/>
      <c r="W3778" s="58"/>
      <c r="X3778" s="58"/>
      <c r="Y3778" s="58"/>
      <c r="Z3778" s="58"/>
      <c r="AA3778" s="54"/>
      <c r="AB3778" s="54"/>
      <c r="AC3778" s="54"/>
      <c r="AD3778" s="54"/>
      <c r="AE3778" s="54"/>
      <c r="AF3778" s="54"/>
      <c r="AG3778" s="54"/>
      <c r="AH3778" s="54"/>
      <c r="AI3778" s="54"/>
      <c r="AJ3778" s="54"/>
      <c r="AK3778" s="54"/>
    </row>
    <row r="3779" spans="7:37" s="1" customFormat="1" ht="13.9" customHeight="1" x14ac:dyDescent="0.2"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  <c r="Q3779" s="58"/>
      <c r="R3779" s="58"/>
      <c r="S3779" s="58"/>
      <c r="T3779" s="58"/>
      <c r="U3779" s="58"/>
      <c r="V3779" s="58"/>
      <c r="W3779" s="58"/>
      <c r="X3779" s="58"/>
      <c r="Y3779" s="58"/>
      <c r="Z3779" s="58"/>
      <c r="AA3779" s="54"/>
      <c r="AB3779" s="54"/>
      <c r="AC3779" s="54"/>
      <c r="AD3779" s="54"/>
      <c r="AE3779" s="54"/>
      <c r="AF3779" s="54"/>
      <c r="AG3779" s="54"/>
      <c r="AH3779" s="54"/>
      <c r="AI3779" s="54"/>
      <c r="AJ3779" s="54"/>
      <c r="AK3779" s="54"/>
    </row>
    <row r="3780" spans="7:37" s="1" customFormat="1" ht="13.9" customHeight="1" x14ac:dyDescent="0.2"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  <c r="Q3780" s="58"/>
      <c r="R3780" s="58"/>
      <c r="S3780" s="58"/>
      <c r="T3780" s="58"/>
      <c r="U3780" s="58"/>
      <c r="V3780" s="58"/>
      <c r="W3780" s="58"/>
      <c r="X3780" s="58"/>
      <c r="Y3780" s="58"/>
      <c r="Z3780" s="58"/>
      <c r="AA3780" s="54"/>
      <c r="AB3780" s="54"/>
      <c r="AC3780" s="54"/>
      <c r="AD3780" s="54"/>
      <c r="AE3780" s="54"/>
      <c r="AF3780" s="54"/>
      <c r="AG3780" s="54"/>
      <c r="AH3780" s="54"/>
      <c r="AI3780" s="54"/>
      <c r="AJ3780" s="54"/>
      <c r="AK3780" s="54"/>
    </row>
    <row r="3781" spans="7:37" s="1" customFormat="1" ht="13.9" customHeight="1" x14ac:dyDescent="0.2"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  <c r="Q3781" s="58"/>
      <c r="R3781" s="58"/>
      <c r="S3781" s="58"/>
      <c r="T3781" s="58"/>
      <c r="U3781" s="58"/>
      <c r="V3781" s="58"/>
      <c r="W3781" s="58"/>
      <c r="X3781" s="58"/>
      <c r="Y3781" s="58"/>
      <c r="Z3781" s="58"/>
      <c r="AA3781" s="54"/>
      <c r="AB3781" s="54"/>
      <c r="AC3781" s="54"/>
      <c r="AD3781" s="54"/>
      <c r="AE3781" s="54"/>
      <c r="AF3781" s="54"/>
      <c r="AG3781" s="54"/>
      <c r="AH3781" s="54"/>
      <c r="AI3781" s="54"/>
      <c r="AJ3781" s="54"/>
      <c r="AK3781" s="54"/>
    </row>
    <row r="3782" spans="7:37" s="1" customFormat="1" ht="13.9" customHeight="1" x14ac:dyDescent="0.2"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  <c r="Q3782" s="58"/>
      <c r="R3782" s="58"/>
      <c r="S3782" s="58"/>
      <c r="T3782" s="58"/>
      <c r="U3782" s="58"/>
      <c r="V3782" s="58"/>
      <c r="W3782" s="58"/>
      <c r="X3782" s="58"/>
      <c r="Y3782" s="58"/>
      <c r="Z3782" s="58"/>
      <c r="AA3782" s="54"/>
      <c r="AB3782" s="54"/>
      <c r="AC3782" s="54"/>
      <c r="AD3782" s="54"/>
      <c r="AE3782" s="54"/>
      <c r="AF3782" s="54"/>
      <c r="AG3782" s="54"/>
      <c r="AH3782" s="54"/>
      <c r="AI3782" s="54"/>
      <c r="AJ3782" s="54"/>
      <c r="AK3782" s="54"/>
    </row>
    <row r="3783" spans="7:37" s="1" customFormat="1" ht="13.9" customHeight="1" x14ac:dyDescent="0.2"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  <c r="Q3783" s="58"/>
      <c r="R3783" s="58"/>
      <c r="S3783" s="58"/>
      <c r="T3783" s="58"/>
      <c r="U3783" s="58"/>
      <c r="V3783" s="58"/>
      <c r="W3783" s="58"/>
      <c r="X3783" s="58"/>
      <c r="Y3783" s="58"/>
      <c r="Z3783" s="58"/>
      <c r="AA3783" s="54"/>
      <c r="AB3783" s="54"/>
      <c r="AC3783" s="54"/>
      <c r="AD3783" s="54"/>
      <c r="AE3783" s="54"/>
      <c r="AF3783" s="54"/>
      <c r="AG3783" s="54"/>
      <c r="AH3783" s="54"/>
      <c r="AI3783" s="54"/>
      <c r="AJ3783" s="54"/>
      <c r="AK3783" s="54"/>
    </row>
    <row r="3784" spans="7:37" s="1" customFormat="1" ht="13.9" customHeight="1" x14ac:dyDescent="0.2"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  <c r="Q3784" s="58"/>
      <c r="R3784" s="58"/>
      <c r="S3784" s="58"/>
      <c r="T3784" s="58"/>
      <c r="U3784" s="58"/>
      <c r="V3784" s="58"/>
      <c r="W3784" s="58"/>
      <c r="X3784" s="58"/>
      <c r="Y3784" s="58"/>
      <c r="Z3784" s="58"/>
      <c r="AA3784" s="54"/>
      <c r="AB3784" s="54"/>
      <c r="AC3784" s="54"/>
      <c r="AD3784" s="54"/>
      <c r="AE3784" s="54"/>
      <c r="AF3784" s="54"/>
      <c r="AG3784" s="54"/>
      <c r="AH3784" s="54"/>
      <c r="AI3784" s="54"/>
      <c r="AJ3784" s="54"/>
      <c r="AK3784" s="54"/>
    </row>
    <row r="3785" spans="7:37" s="1" customFormat="1" ht="13.9" customHeight="1" x14ac:dyDescent="0.2"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  <c r="Q3785" s="58"/>
      <c r="R3785" s="58"/>
      <c r="S3785" s="58"/>
      <c r="T3785" s="58"/>
      <c r="U3785" s="58"/>
      <c r="V3785" s="58"/>
      <c r="W3785" s="58"/>
      <c r="X3785" s="58"/>
      <c r="Y3785" s="58"/>
      <c r="Z3785" s="58"/>
      <c r="AA3785" s="54"/>
      <c r="AB3785" s="54"/>
      <c r="AC3785" s="54"/>
      <c r="AD3785" s="54"/>
      <c r="AE3785" s="54"/>
      <c r="AF3785" s="54"/>
      <c r="AG3785" s="54"/>
      <c r="AH3785" s="54"/>
      <c r="AI3785" s="54"/>
      <c r="AJ3785" s="54"/>
      <c r="AK3785" s="54"/>
    </row>
    <row r="3786" spans="7:37" s="1" customFormat="1" ht="13.9" customHeight="1" x14ac:dyDescent="0.2"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  <c r="Q3786" s="58"/>
      <c r="R3786" s="58"/>
      <c r="S3786" s="58"/>
      <c r="T3786" s="58"/>
      <c r="U3786" s="58"/>
      <c r="V3786" s="58"/>
      <c r="W3786" s="58"/>
      <c r="X3786" s="58"/>
      <c r="Y3786" s="58"/>
      <c r="Z3786" s="58"/>
      <c r="AA3786" s="54"/>
      <c r="AB3786" s="54"/>
      <c r="AC3786" s="54"/>
      <c r="AD3786" s="54"/>
      <c r="AE3786" s="54"/>
      <c r="AF3786" s="54"/>
      <c r="AG3786" s="54"/>
      <c r="AH3786" s="54"/>
      <c r="AI3786" s="54"/>
      <c r="AJ3786" s="54"/>
      <c r="AK3786" s="54"/>
    </row>
    <row r="3787" spans="7:37" s="1" customFormat="1" ht="13.9" customHeight="1" x14ac:dyDescent="0.2"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  <c r="Q3787" s="58"/>
      <c r="R3787" s="58"/>
      <c r="S3787" s="58"/>
      <c r="T3787" s="58"/>
      <c r="U3787" s="58"/>
      <c r="V3787" s="58"/>
      <c r="W3787" s="58"/>
      <c r="X3787" s="58"/>
      <c r="Y3787" s="58"/>
      <c r="Z3787" s="58"/>
      <c r="AA3787" s="54"/>
      <c r="AB3787" s="54"/>
      <c r="AC3787" s="54"/>
      <c r="AD3787" s="54"/>
      <c r="AE3787" s="54"/>
      <c r="AF3787" s="54"/>
      <c r="AG3787" s="54"/>
      <c r="AH3787" s="54"/>
      <c r="AI3787" s="54"/>
      <c r="AJ3787" s="54"/>
      <c r="AK3787" s="54"/>
    </row>
    <row r="3788" spans="7:37" s="1" customFormat="1" ht="13.9" customHeight="1" x14ac:dyDescent="0.2"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  <c r="Q3788" s="58"/>
      <c r="R3788" s="58"/>
      <c r="S3788" s="58"/>
      <c r="T3788" s="58"/>
      <c r="U3788" s="58"/>
      <c r="V3788" s="58"/>
      <c r="W3788" s="58"/>
      <c r="X3788" s="58"/>
      <c r="Y3788" s="58"/>
      <c r="Z3788" s="58"/>
      <c r="AA3788" s="54"/>
      <c r="AB3788" s="54"/>
      <c r="AC3788" s="54"/>
      <c r="AD3788" s="54"/>
      <c r="AE3788" s="54"/>
      <c r="AF3788" s="54"/>
      <c r="AG3788" s="54"/>
      <c r="AH3788" s="54"/>
      <c r="AI3788" s="54"/>
      <c r="AJ3788" s="54"/>
      <c r="AK3788" s="54"/>
    </row>
    <row r="3789" spans="7:37" s="1" customFormat="1" ht="13.9" customHeight="1" x14ac:dyDescent="0.2"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  <c r="Q3789" s="58"/>
      <c r="R3789" s="58"/>
      <c r="S3789" s="58"/>
      <c r="T3789" s="58"/>
      <c r="U3789" s="58"/>
      <c r="V3789" s="58"/>
      <c r="W3789" s="58"/>
      <c r="X3789" s="58"/>
      <c r="Y3789" s="58"/>
      <c r="Z3789" s="58"/>
      <c r="AA3789" s="54"/>
      <c r="AB3789" s="54"/>
      <c r="AC3789" s="54"/>
      <c r="AD3789" s="54"/>
      <c r="AE3789" s="54"/>
      <c r="AF3789" s="54"/>
      <c r="AG3789" s="54"/>
      <c r="AH3789" s="54"/>
      <c r="AI3789" s="54"/>
      <c r="AJ3789" s="54"/>
      <c r="AK3789" s="54"/>
    </row>
    <row r="3790" spans="7:37" s="1" customFormat="1" ht="13.9" customHeight="1" x14ac:dyDescent="0.2"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  <c r="Q3790" s="58"/>
      <c r="R3790" s="58"/>
      <c r="S3790" s="58"/>
      <c r="T3790" s="58"/>
      <c r="U3790" s="58"/>
      <c r="V3790" s="58"/>
      <c r="W3790" s="58"/>
      <c r="X3790" s="58"/>
      <c r="Y3790" s="58"/>
      <c r="Z3790" s="58"/>
      <c r="AA3790" s="54"/>
      <c r="AB3790" s="54"/>
      <c r="AC3790" s="54"/>
      <c r="AD3790" s="54"/>
      <c r="AE3790" s="54"/>
      <c r="AF3790" s="54"/>
      <c r="AG3790" s="54"/>
      <c r="AH3790" s="54"/>
      <c r="AI3790" s="54"/>
      <c r="AJ3790" s="54"/>
      <c r="AK3790" s="54"/>
    </row>
    <row r="3791" spans="7:37" s="1" customFormat="1" ht="13.9" customHeight="1" x14ac:dyDescent="0.2"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  <c r="Q3791" s="58"/>
      <c r="R3791" s="58"/>
      <c r="S3791" s="58"/>
      <c r="T3791" s="58"/>
      <c r="U3791" s="58"/>
      <c r="V3791" s="58"/>
      <c r="W3791" s="58"/>
      <c r="X3791" s="58"/>
      <c r="Y3791" s="58"/>
      <c r="Z3791" s="58"/>
      <c r="AA3791" s="54"/>
      <c r="AB3791" s="54"/>
      <c r="AC3791" s="54"/>
      <c r="AD3791" s="54"/>
      <c r="AE3791" s="54"/>
      <c r="AF3791" s="54"/>
      <c r="AG3791" s="54"/>
      <c r="AH3791" s="54"/>
      <c r="AI3791" s="54"/>
      <c r="AJ3791" s="54"/>
      <c r="AK3791" s="54"/>
    </row>
    <row r="3792" spans="7:37" s="1" customFormat="1" ht="13.9" customHeight="1" x14ac:dyDescent="0.2"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  <c r="Q3792" s="58"/>
      <c r="R3792" s="58"/>
      <c r="S3792" s="58"/>
      <c r="T3792" s="58"/>
      <c r="U3792" s="58"/>
      <c r="V3792" s="58"/>
      <c r="W3792" s="58"/>
      <c r="X3792" s="58"/>
      <c r="Y3792" s="58"/>
      <c r="Z3792" s="58"/>
      <c r="AA3792" s="54"/>
      <c r="AB3792" s="54"/>
      <c r="AC3792" s="54"/>
      <c r="AD3792" s="54"/>
      <c r="AE3792" s="54"/>
      <c r="AF3792" s="54"/>
      <c r="AG3792" s="54"/>
      <c r="AH3792" s="54"/>
      <c r="AI3792" s="54"/>
      <c r="AJ3792" s="54"/>
      <c r="AK3792" s="54"/>
    </row>
    <row r="3793" spans="7:37" s="1" customFormat="1" ht="13.9" customHeight="1" x14ac:dyDescent="0.2"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  <c r="Q3793" s="58"/>
      <c r="R3793" s="58"/>
      <c r="S3793" s="58"/>
      <c r="T3793" s="58"/>
      <c r="U3793" s="58"/>
      <c r="V3793" s="58"/>
      <c r="W3793" s="58"/>
      <c r="X3793" s="58"/>
      <c r="Y3793" s="58"/>
      <c r="Z3793" s="58"/>
      <c r="AA3793" s="54"/>
      <c r="AB3793" s="54"/>
      <c r="AC3793" s="54"/>
      <c r="AD3793" s="54"/>
      <c r="AE3793" s="54"/>
      <c r="AF3793" s="54"/>
      <c r="AG3793" s="54"/>
      <c r="AH3793" s="54"/>
      <c r="AI3793" s="54"/>
      <c r="AJ3793" s="54"/>
      <c r="AK3793" s="54"/>
    </row>
    <row r="3794" spans="7:37" s="1" customFormat="1" ht="13.9" customHeight="1" x14ac:dyDescent="0.2"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  <c r="Q3794" s="58"/>
      <c r="R3794" s="58"/>
      <c r="S3794" s="58"/>
      <c r="T3794" s="58"/>
      <c r="U3794" s="58"/>
      <c r="V3794" s="58"/>
      <c r="W3794" s="58"/>
      <c r="X3794" s="58"/>
      <c r="Y3794" s="58"/>
      <c r="Z3794" s="58"/>
      <c r="AA3794" s="54"/>
      <c r="AB3794" s="54"/>
      <c r="AC3794" s="54"/>
      <c r="AD3794" s="54"/>
      <c r="AE3794" s="54"/>
      <c r="AF3794" s="54"/>
      <c r="AG3794" s="54"/>
      <c r="AH3794" s="54"/>
      <c r="AI3794" s="54"/>
      <c r="AJ3794" s="54"/>
      <c r="AK3794" s="54"/>
    </row>
    <row r="3795" spans="7:37" s="1" customFormat="1" ht="13.9" customHeight="1" x14ac:dyDescent="0.2"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  <c r="Q3795" s="58"/>
      <c r="R3795" s="58"/>
      <c r="S3795" s="58"/>
      <c r="T3795" s="58"/>
      <c r="U3795" s="58"/>
      <c r="V3795" s="58"/>
      <c r="W3795" s="58"/>
      <c r="X3795" s="58"/>
      <c r="Y3795" s="58"/>
      <c r="Z3795" s="58"/>
      <c r="AA3795" s="54"/>
      <c r="AB3795" s="54"/>
      <c r="AC3795" s="54"/>
      <c r="AD3795" s="54"/>
      <c r="AE3795" s="54"/>
      <c r="AF3795" s="54"/>
      <c r="AG3795" s="54"/>
      <c r="AH3795" s="54"/>
      <c r="AI3795" s="54"/>
      <c r="AJ3795" s="54"/>
      <c r="AK3795" s="54"/>
    </row>
    <row r="3796" spans="7:37" s="1" customFormat="1" ht="13.9" customHeight="1" x14ac:dyDescent="0.2"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  <c r="Q3796" s="58"/>
      <c r="R3796" s="58"/>
      <c r="S3796" s="58"/>
      <c r="T3796" s="58"/>
      <c r="U3796" s="58"/>
      <c r="V3796" s="58"/>
      <c r="W3796" s="58"/>
      <c r="X3796" s="58"/>
      <c r="Y3796" s="58"/>
      <c r="Z3796" s="58"/>
      <c r="AA3796" s="54"/>
      <c r="AB3796" s="54"/>
      <c r="AC3796" s="54"/>
      <c r="AD3796" s="54"/>
      <c r="AE3796" s="54"/>
      <c r="AF3796" s="54"/>
      <c r="AG3796" s="54"/>
      <c r="AH3796" s="54"/>
      <c r="AI3796" s="54"/>
      <c r="AJ3796" s="54"/>
      <c r="AK3796" s="54"/>
    </row>
    <row r="3797" spans="7:37" s="1" customFormat="1" ht="13.9" customHeight="1" x14ac:dyDescent="0.2"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  <c r="Q3797" s="58"/>
      <c r="R3797" s="58"/>
      <c r="S3797" s="58"/>
      <c r="T3797" s="58"/>
      <c r="U3797" s="58"/>
      <c r="V3797" s="58"/>
      <c r="W3797" s="58"/>
      <c r="X3797" s="58"/>
      <c r="Y3797" s="58"/>
      <c r="Z3797" s="58"/>
      <c r="AA3797" s="54"/>
      <c r="AB3797" s="54"/>
      <c r="AC3797" s="54"/>
      <c r="AD3797" s="54"/>
      <c r="AE3797" s="54"/>
      <c r="AF3797" s="54"/>
      <c r="AG3797" s="54"/>
      <c r="AH3797" s="54"/>
      <c r="AI3797" s="54"/>
      <c r="AJ3797" s="54"/>
      <c r="AK3797" s="54"/>
    </row>
    <row r="3798" spans="7:37" s="1" customFormat="1" ht="13.9" customHeight="1" x14ac:dyDescent="0.2"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  <c r="Q3798" s="58"/>
      <c r="R3798" s="58"/>
      <c r="S3798" s="58"/>
      <c r="T3798" s="58"/>
      <c r="U3798" s="58"/>
      <c r="V3798" s="58"/>
      <c r="W3798" s="58"/>
      <c r="X3798" s="58"/>
      <c r="Y3798" s="58"/>
      <c r="Z3798" s="58"/>
      <c r="AA3798" s="54"/>
      <c r="AB3798" s="54"/>
      <c r="AC3798" s="54"/>
      <c r="AD3798" s="54"/>
      <c r="AE3798" s="54"/>
      <c r="AF3798" s="54"/>
      <c r="AG3798" s="54"/>
      <c r="AH3798" s="54"/>
      <c r="AI3798" s="54"/>
      <c r="AJ3798" s="54"/>
      <c r="AK3798" s="54"/>
    </row>
    <row r="3799" spans="7:37" s="1" customFormat="1" ht="13.9" customHeight="1" x14ac:dyDescent="0.2"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  <c r="Q3799" s="58"/>
      <c r="R3799" s="58"/>
      <c r="S3799" s="58"/>
      <c r="T3799" s="58"/>
      <c r="U3799" s="58"/>
      <c r="V3799" s="58"/>
      <c r="W3799" s="58"/>
      <c r="X3799" s="58"/>
      <c r="Y3799" s="58"/>
      <c r="Z3799" s="58"/>
      <c r="AA3799" s="54"/>
      <c r="AB3799" s="54"/>
      <c r="AC3799" s="54"/>
      <c r="AD3799" s="54"/>
      <c r="AE3799" s="54"/>
      <c r="AF3799" s="54"/>
      <c r="AG3799" s="54"/>
      <c r="AH3799" s="54"/>
      <c r="AI3799" s="54"/>
      <c r="AJ3799" s="54"/>
      <c r="AK3799" s="54"/>
    </row>
    <row r="3800" spans="7:37" s="1" customFormat="1" ht="13.9" customHeight="1" x14ac:dyDescent="0.2"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  <c r="Q3800" s="58"/>
      <c r="R3800" s="58"/>
      <c r="S3800" s="58"/>
      <c r="T3800" s="58"/>
      <c r="U3800" s="58"/>
      <c r="V3800" s="58"/>
      <c r="W3800" s="58"/>
      <c r="X3800" s="58"/>
      <c r="Y3800" s="58"/>
      <c r="Z3800" s="58"/>
      <c r="AA3800" s="54"/>
      <c r="AB3800" s="54"/>
      <c r="AC3800" s="54"/>
      <c r="AD3800" s="54"/>
      <c r="AE3800" s="54"/>
      <c r="AF3800" s="54"/>
      <c r="AG3800" s="54"/>
      <c r="AH3800" s="54"/>
      <c r="AI3800" s="54"/>
      <c r="AJ3800" s="54"/>
      <c r="AK3800" s="54"/>
    </row>
    <row r="3801" spans="7:37" s="1" customFormat="1" ht="13.9" customHeight="1" x14ac:dyDescent="0.2"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  <c r="Q3801" s="58"/>
      <c r="R3801" s="58"/>
      <c r="S3801" s="58"/>
      <c r="T3801" s="58"/>
      <c r="U3801" s="58"/>
      <c r="V3801" s="58"/>
      <c r="W3801" s="58"/>
      <c r="X3801" s="58"/>
      <c r="Y3801" s="58"/>
      <c r="Z3801" s="58"/>
      <c r="AA3801" s="54"/>
      <c r="AB3801" s="54"/>
      <c r="AC3801" s="54"/>
      <c r="AD3801" s="54"/>
      <c r="AE3801" s="54"/>
      <c r="AF3801" s="54"/>
      <c r="AG3801" s="54"/>
      <c r="AH3801" s="54"/>
      <c r="AI3801" s="54"/>
      <c r="AJ3801" s="54"/>
      <c r="AK3801" s="54"/>
    </row>
    <row r="3802" spans="7:37" s="1" customFormat="1" ht="13.9" customHeight="1" x14ac:dyDescent="0.2"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  <c r="Q3802" s="58"/>
      <c r="R3802" s="58"/>
      <c r="S3802" s="58"/>
      <c r="T3802" s="58"/>
      <c r="U3802" s="58"/>
      <c r="V3802" s="58"/>
      <c r="W3802" s="58"/>
      <c r="X3802" s="58"/>
      <c r="Y3802" s="58"/>
      <c r="Z3802" s="58"/>
      <c r="AA3802" s="54"/>
      <c r="AB3802" s="54"/>
      <c r="AC3802" s="54"/>
      <c r="AD3802" s="54"/>
      <c r="AE3802" s="54"/>
      <c r="AF3802" s="54"/>
      <c r="AG3802" s="54"/>
      <c r="AH3802" s="54"/>
      <c r="AI3802" s="54"/>
      <c r="AJ3802" s="54"/>
      <c r="AK3802" s="54"/>
    </row>
    <row r="3803" spans="7:37" s="1" customFormat="1" ht="13.9" customHeight="1" x14ac:dyDescent="0.2"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  <c r="Q3803" s="58"/>
      <c r="R3803" s="58"/>
      <c r="S3803" s="58"/>
      <c r="T3803" s="58"/>
      <c r="U3803" s="58"/>
      <c r="V3803" s="58"/>
      <c r="W3803" s="58"/>
      <c r="X3803" s="58"/>
      <c r="Y3803" s="58"/>
      <c r="Z3803" s="58"/>
      <c r="AA3803" s="54"/>
      <c r="AB3803" s="54"/>
      <c r="AC3803" s="54"/>
      <c r="AD3803" s="54"/>
      <c r="AE3803" s="54"/>
      <c r="AF3803" s="54"/>
      <c r="AG3803" s="54"/>
      <c r="AH3803" s="54"/>
      <c r="AI3803" s="54"/>
      <c r="AJ3803" s="54"/>
      <c r="AK3803" s="54"/>
    </row>
    <row r="3804" spans="7:37" s="1" customFormat="1" ht="13.9" customHeight="1" x14ac:dyDescent="0.2"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  <c r="Q3804" s="58"/>
      <c r="R3804" s="58"/>
      <c r="S3804" s="58"/>
      <c r="T3804" s="58"/>
      <c r="U3804" s="58"/>
      <c r="V3804" s="58"/>
      <c r="W3804" s="58"/>
      <c r="X3804" s="58"/>
      <c r="Y3804" s="58"/>
      <c r="Z3804" s="58"/>
      <c r="AA3804" s="54"/>
      <c r="AB3804" s="54"/>
      <c r="AC3804" s="54"/>
      <c r="AD3804" s="54"/>
      <c r="AE3804" s="54"/>
      <c r="AF3804" s="54"/>
      <c r="AG3804" s="54"/>
      <c r="AH3804" s="54"/>
      <c r="AI3804" s="54"/>
      <c r="AJ3804" s="54"/>
      <c r="AK3804" s="54"/>
    </row>
    <row r="3805" spans="7:37" s="1" customFormat="1" ht="13.9" customHeight="1" x14ac:dyDescent="0.2"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  <c r="Q3805" s="58"/>
      <c r="R3805" s="58"/>
      <c r="S3805" s="58"/>
      <c r="T3805" s="58"/>
      <c r="U3805" s="58"/>
      <c r="V3805" s="58"/>
      <c r="W3805" s="58"/>
      <c r="X3805" s="58"/>
      <c r="Y3805" s="58"/>
      <c r="Z3805" s="58"/>
      <c r="AA3805" s="54"/>
      <c r="AB3805" s="54"/>
      <c r="AC3805" s="54"/>
      <c r="AD3805" s="54"/>
      <c r="AE3805" s="54"/>
      <c r="AF3805" s="54"/>
      <c r="AG3805" s="54"/>
      <c r="AH3805" s="54"/>
      <c r="AI3805" s="54"/>
      <c r="AJ3805" s="54"/>
      <c r="AK3805" s="54"/>
    </row>
    <row r="3806" spans="7:37" s="1" customFormat="1" ht="13.9" customHeight="1" x14ac:dyDescent="0.2"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  <c r="Q3806" s="58"/>
      <c r="R3806" s="58"/>
      <c r="S3806" s="58"/>
      <c r="T3806" s="58"/>
      <c r="U3806" s="58"/>
      <c r="V3806" s="58"/>
      <c r="W3806" s="58"/>
      <c r="X3806" s="58"/>
      <c r="Y3806" s="58"/>
      <c r="Z3806" s="58"/>
      <c r="AA3806" s="54"/>
      <c r="AB3806" s="54"/>
      <c r="AC3806" s="54"/>
      <c r="AD3806" s="54"/>
      <c r="AE3806" s="54"/>
      <c r="AF3806" s="54"/>
      <c r="AG3806" s="54"/>
      <c r="AH3806" s="54"/>
      <c r="AI3806" s="54"/>
      <c r="AJ3806" s="54"/>
      <c r="AK3806" s="54"/>
    </row>
    <row r="3807" spans="7:37" s="1" customFormat="1" ht="13.9" customHeight="1" x14ac:dyDescent="0.2"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  <c r="Q3807" s="58"/>
      <c r="R3807" s="58"/>
      <c r="S3807" s="58"/>
      <c r="T3807" s="58"/>
      <c r="U3807" s="58"/>
      <c r="V3807" s="58"/>
      <c r="W3807" s="58"/>
      <c r="X3807" s="58"/>
      <c r="Y3807" s="58"/>
      <c r="Z3807" s="58"/>
      <c r="AA3807" s="54"/>
      <c r="AB3807" s="54"/>
      <c r="AC3807" s="54"/>
      <c r="AD3807" s="54"/>
      <c r="AE3807" s="54"/>
      <c r="AF3807" s="54"/>
      <c r="AG3807" s="54"/>
      <c r="AH3807" s="54"/>
      <c r="AI3807" s="54"/>
      <c r="AJ3807" s="54"/>
      <c r="AK3807" s="54"/>
    </row>
    <row r="3808" spans="7:37" s="1" customFormat="1" ht="13.9" customHeight="1" x14ac:dyDescent="0.2"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  <c r="Q3808" s="58"/>
      <c r="R3808" s="58"/>
      <c r="S3808" s="58"/>
      <c r="T3808" s="58"/>
      <c r="U3808" s="58"/>
      <c r="V3808" s="58"/>
      <c r="W3808" s="58"/>
      <c r="X3808" s="58"/>
      <c r="Y3808" s="58"/>
      <c r="Z3808" s="58"/>
      <c r="AA3808" s="54"/>
      <c r="AB3808" s="54"/>
      <c r="AC3808" s="54"/>
      <c r="AD3808" s="54"/>
      <c r="AE3808" s="54"/>
      <c r="AF3808" s="54"/>
      <c r="AG3808" s="54"/>
      <c r="AH3808" s="54"/>
      <c r="AI3808" s="54"/>
      <c r="AJ3808" s="54"/>
      <c r="AK3808" s="54"/>
    </row>
    <row r="3809" spans="7:37" s="1" customFormat="1" ht="13.9" customHeight="1" x14ac:dyDescent="0.2"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  <c r="Q3809" s="58"/>
      <c r="R3809" s="58"/>
      <c r="S3809" s="58"/>
      <c r="T3809" s="58"/>
      <c r="U3809" s="58"/>
      <c r="V3809" s="58"/>
      <c r="W3809" s="58"/>
      <c r="X3809" s="58"/>
      <c r="Y3809" s="58"/>
      <c r="Z3809" s="58"/>
      <c r="AA3809" s="54"/>
      <c r="AB3809" s="54"/>
      <c r="AC3809" s="54"/>
      <c r="AD3809" s="54"/>
      <c r="AE3809" s="54"/>
      <c r="AF3809" s="54"/>
      <c r="AG3809" s="54"/>
      <c r="AH3809" s="54"/>
      <c r="AI3809" s="54"/>
      <c r="AJ3809" s="54"/>
      <c r="AK3809" s="54"/>
    </row>
    <row r="3810" spans="7:37" s="1" customFormat="1" ht="13.9" customHeight="1" x14ac:dyDescent="0.2"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  <c r="Q3810" s="58"/>
      <c r="R3810" s="58"/>
      <c r="S3810" s="58"/>
      <c r="T3810" s="58"/>
      <c r="U3810" s="58"/>
      <c r="V3810" s="58"/>
      <c r="W3810" s="58"/>
      <c r="X3810" s="58"/>
      <c r="Y3810" s="58"/>
      <c r="Z3810" s="58"/>
      <c r="AA3810" s="54"/>
      <c r="AB3810" s="54"/>
      <c r="AC3810" s="54"/>
      <c r="AD3810" s="54"/>
      <c r="AE3810" s="54"/>
      <c r="AF3810" s="54"/>
      <c r="AG3810" s="54"/>
      <c r="AH3810" s="54"/>
      <c r="AI3810" s="54"/>
      <c r="AJ3810" s="54"/>
      <c r="AK3810" s="54"/>
    </row>
    <row r="3811" spans="7:37" s="1" customFormat="1" ht="13.9" customHeight="1" x14ac:dyDescent="0.2"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  <c r="Q3811" s="58"/>
      <c r="R3811" s="58"/>
      <c r="S3811" s="58"/>
      <c r="T3811" s="58"/>
      <c r="U3811" s="58"/>
      <c r="V3811" s="58"/>
      <c r="W3811" s="58"/>
      <c r="X3811" s="58"/>
      <c r="Y3811" s="58"/>
      <c r="Z3811" s="58"/>
      <c r="AA3811" s="54"/>
      <c r="AB3811" s="54"/>
      <c r="AC3811" s="54"/>
      <c r="AD3811" s="54"/>
      <c r="AE3811" s="54"/>
      <c r="AF3811" s="54"/>
      <c r="AG3811" s="54"/>
      <c r="AH3811" s="54"/>
      <c r="AI3811" s="54"/>
      <c r="AJ3811" s="54"/>
      <c r="AK3811" s="54"/>
    </row>
    <row r="3812" spans="7:37" s="1" customFormat="1" ht="13.9" customHeight="1" x14ac:dyDescent="0.2"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  <c r="Q3812" s="58"/>
      <c r="R3812" s="58"/>
      <c r="S3812" s="58"/>
      <c r="T3812" s="58"/>
      <c r="U3812" s="58"/>
      <c r="V3812" s="58"/>
      <c r="W3812" s="58"/>
      <c r="X3812" s="58"/>
      <c r="Y3812" s="58"/>
      <c r="Z3812" s="58"/>
      <c r="AA3812" s="54"/>
      <c r="AB3812" s="54"/>
      <c r="AC3812" s="54"/>
      <c r="AD3812" s="54"/>
      <c r="AE3812" s="54"/>
      <c r="AF3812" s="54"/>
      <c r="AG3812" s="54"/>
      <c r="AH3812" s="54"/>
      <c r="AI3812" s="54"/>
      <c r="AJ3812" s="54"/>
      <c r="AK3812" s="54"/>
    </row>
    <row r="3813" spans="7:37" s="1" customFormat="1" ht="13.9" customHeight="1" x14ac:dyDescent="0.2"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  <c r="Q3813" s="58"/>
      <c r="R3813" s="58"/>
      <c r="S3813" s="58"/>
      <c r="T3813" s="58"/>
      <c r="U3813" s="58"/>
      <c r="V3813" s="58"/>
      <c r="W3813" s="58"/>
      <c r="X3813" s="58"/>
      <c r="Y3813" s="58"/>
      <c r="Z3813" s="58"/>
      <c r="AA3813" s="54"/>
      <c r="AB3813" s="54"/>
      <c r="AC3813" s="54"/>
      <c r="AD3813" s="54"/>
      <c r="AE3813" s="54"/>
      <c r="AF3813" s="54"/>
      <c r="AG3813" s="54"/>
      <c r="AH3813" s="54"/>
      <c r="AI3813" s="54"/>
      <c r="AJ3813" s="54"/>
      <c r="AK3813" s="54"/>
    </row>
    <row r="3814" spans="7:37" s="1" customFormat="1" ht="13.9" customHeight="1" x14ac:dyDescent="0.2"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  <c r="Q3814" s="58"/>
      <c r="R3814" s="58"/>
      <c r="S3814" s="58"/>
      <c r="T3814" s="58"/>
      <c r="U3814" s="58"/>
      <c r="V3814" s="58"/>
      <c r="W3814" s="58"/>
      <c r="X3814" s="58"/>
      <c r="Y3814" s="58"/>
      <c r="Z3814" s="58"/>
      <c r="AA3814" s="54"/>
      <c r="AB3814" s="54"/>
      <c r="AC3814" s="54"/>
      <c r="AD3814" s="54"/>
      <c r="AE3814" s="54"/>
      <c r="AF3814" s="54"/>
      <c r="AG3814" s="54"/>
      <c r="AH3814" s="54"/>
      <c r="AI3814" s="54"/>
      <c r="AJ3814" s="54"/>
      <c r="AK3814" s="54"/>
    </row>
    <row r="3815" spans="7:37" s="1" customFormat="1" ht="13.9" customHeight="1" x14ac:dyDescent="0.2"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  <c r="Q3815" s="58"/>
      <c r="R3815" s="58"/>
      <c r="S3815" s="58"/>
      <c r="T3815" s="58"/>
      <c r="U3815" s="58"/>
      <c r="V3815" s="58"/>
      <c r="W3815" s="58"/>
      <c r="X3815" s="58"/>
      <c r="Y3815" s="58"/>
      <c r="Z3815" s="58"/>
      <c r="AA3815" s="54"/>
      <c r="AB3815" s="54"/>
      <c r="AC3815" s="54"/>
      <c r="AD3815" s="54"/>
      <c r="AE3815" s="54"/>
      <c r="AF3815" s="54"/>
      <c r="AG3815" s="54"/>
      <c r="AH3815" s="54"/>
      <c r="AI3815" s="54"/>
      <c r="AJ3815" s="54"/>
      <c r="AK3815" s="54"/>
    </row>
    <row r="3816" spans="7:37" s="1" customFormat="1" ht="13.9" customHeight="1" x14ac:dyDescent="0.2"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  <c r="Q3816" s="58"/>
      <c r="R3816" s="58"/>
      <c r="S3816" s="58"/>
      <c r="T3816" s="58"/>
      <c r="U3816" s="58"/>
      <c r="V3816" s="58"/>
      <c r="W3816" s="58"/>
      <c r="X3816" s="58"/>
      <c r="Y3816" s="58"/>
      <c r="Z3816" s="58"/>
      <c r="AA3816" s="54"/>
      <c r="AB3816" s="54"/>
      <c r="AC3816" s="54"/>
      <c r="AD3816" s="54"/>
      <c r="AE3816" s="54"/>
      <c r="AF3816" s="54"/>
      <c r="AG3816" s="54"/>
      <c r="AH3816" s="54"/>
      <c r="AI3816" s="54"/>
      <c r="AJ3816" s="54"/>
      <c r="AK3816" s="54"/>
    </row>
    <row r="3817" spans="7:37" s="1" customFormat="1" ht="13.9" customHeight="1" x14ac:dyDescent="0.2"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  <c r="Q3817" s="58"/>
      <c r="R3817" s="58"/>
      <c r="S3817" s="58"/>
      <c r="T3817" s="58"/>
      <c r="U3817" s="58"/>
      <c r="V3817" s="58"/>
      <c r="W3817" s="58"/>
      <c r="X3817" s="58"/>
      <c r="Y3817" s="58"/>
      <c r="Z3817" s="58"/>
      <c r="AA3817" s="54"/>
      <c r="AB3817" s="54"/>
      <c r="AC3817" s="54"/>
      <c r="AD3817" s="54"/>
      <c r="AE3817" s="54"/>
      <c r="AF3817" s="54"/>
      <c r="AG3817" s="54"/>
      <c r="AH3817" s="54"/>
      <c r="AI3817" s="54"/>
      <c r="AJ3817" s="54"/>
      <c r="AK3817" s="54"/>
    </row>
    <row r="3818" spans="7:37" s="1" customFormat="1" ht="13.9" customHeight="1" x14ac:dyDescent="0.2"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  <c r="Q3818" s="58"/>
      <c r="R3818" s="58"/>
      <c r="S3818" s="58"/>
      <c r="T3818" s="58"/>
      <c r="U3818" s="58"/>
      <c r="V3818" s="58"/>
      <c r="W3818" s="58"/>
      <c r="X3818" s="58"/>
      <c r="Y3818" s="58"/>
      <c r="Z3818" s="58"/>
      <c r="AA3818" s="54"/>
      <c r="AB3818" s="54"/>
      <c r="AC3818" s="54"/>
      <c r="AD3818" s="54"/>
      <c r="AE3818" s="54"/>
      <c r="AF3818" s="54"/>
      <c r="AG3818" s="54"/>
      <c r="AH3818" s="54"/>
      <c r="AI3818" s="54"/>
      <c r="AJ3818" s="54"/>
      <c r="AK3818" s="54"/>
    </row>
    <row r="3819" spans="7:37" s="1" customFormat="1" ht="13.9" customHeight="1" x14ac:dyDescent="0.2"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  <c r="Q3819" s="58"/>
      <c r="R3819" s="58"/>
      <c r="S3819" s="58"/>
      <c r="T3819" s="58"/>
      <c r="U3819" s="58"/>
      <c r="V3819" s="58"/>
      <c r="W3819" s="58"/>
      <c r="X3819" s="58"/>
      <c r="Y3819" s="58"/>
      <c r="Z3819" s="58"/>
      <c r="AA3819" s="54"/>
      <c r="AB3819" s="54"/>
      <c r="AC3819" s="54"/>
      <c r="AD3819" s="54"/>
      <c r="AE3819" s="54"/>
      <c r="AF3819" s="54"/>
      <c r="AG3819" s="54"/>
      <c r="AH3819" s="54"/>
      <c r="AI3819" s="54"/>
      <c r="AJ3819" s="54"/>
      <c r="AK3819" s="54"/>
    </row>
    <row r="3820" spans="7:37" s="1" customFormat="1" ht="13.9" customHeight="1" x14ac:dyDescent="0.2"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  <c r="Q3820" s="58"/>
      <c r="R3820" s="58"/>
      <c r="S3820" s="58"/>
      <c r="T3820" s="58"/>
      <c r="U3820" s="58"/>
      <c r="V3820" s="58"/>
      <c r="W3820" s="58"/>
      <c r="X3820" s="58"/>
      <c r="Y3820" s="58"/>
      <c r="Z3820" s="58"/>
      <c r="AA3820" s="54"/>
      <c r="AB3820" s="54"/>
      <c r="AC3820" s="54"/>
      <c r="AD3820" s="54"/>
      <c r="AE3820" s="54"/>
      <c r="AF3820" s="54"/>
      <c r="AG3820" s="54"/>
      <c r="AH3820" s="54"/>
      <c r="AI3820" s="54"/>
      <c r="AJ3820" s="54"/>
      <c r="AK3820" s="54"/>
    </row>
    <row r="3821" spans="7:37" s="1" customFormat="1" ht="13.9" customHeight="1" x14ac:dyDescent="0.2"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  <c r="Q3821" s="58"/>
      <c r="R3821" s="58"/>
      <c r="S3821" s="58"/>
      <c r="T3821" s="58"/>
      <c r="U3821" s="58"/>
      <c r="V3821" s="58"/>
      <c r="W3821" s="58"/>
      <c r="X3821" s="58"/>
      <c r="Y3821" s="58"/>
      <c r="Z3821" s="58"/>
      <c r="AA3821" s="54"/>
      <c r="AB3821" s="54"/>
      <c r="AC3821" s="54"/>
      <c r="AD3821" s="54"/>
      <c r="AE3821" s="54"/>
      <c r="AF3821" s="54"/>
      <c r="AG3821" s="54"/>
      <c r="AH3821" s="54"/>
      <c r="AI3821" s="54"/>
      <c r="AJ3821" s="54"/>
      <c r="AK3821" s="54"/>
    </row>
    <row r="3822" spans="7:37" s="1" customFormat="1" ht="13.9" customHeight="1" x14ac:dyDescent="0.2"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  <c r="Q3822" s="58"/>
      <c r="R3822" s="58"/>
      <c r="S3822" s="58"/>
      <c r="T3822" s="58"/>
      <c r="U3822" s="58"/>
      <c r="V3822" s="58"/>
      <c r="W3822" s="58"/>
      <c r="X3822" s="58"/>
      <c r="Y3822" s="58"/>
      <c r="Z3822" s="58"/>
      <c r="AA3822" s="54"/>
      <c r="AB3822" s="54"/>
      <c r="AC3822" s="54"/>
      <c r="AD3822" s="54"/>
      <c r="AE3822" s="54"/>
      <c r="AF3822" s="54"/>
      <c r="AG3822" s="54"/>
      <c r="AH3822" s="54"/>
      <c r="AI3822" s="54"/>
      <c r="AJ3822" s="54"/>
      <c r="AK3822" s="54"/>
    </row>
    <row r="3823" spans="7:37" s="1" customFormat="1" ht="13.9" customHeight="1" x14ac:dyDescent="0.2"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  <c r="Q3823" s="58"/>
      <c r="R3823" s="58"/>
      <c r="S3823" s="58"/>
      <c r="T3823" s="58"/>
      <c r="U3823" s="58"/>
      <c r="V3823" s="58"/>
      <c r="W3823" s="58"/>
      <c r="X3823" s="58"/>
      <c r="Y3823" s="58"/>
      <c r="Z3823" s="58"/>
      <c r="AA3823" s="54"/>
      <c r="AB3823" s="54"/>
      <c r="AC3823" s="54"/>
      <c r="AD3823" s="54"/>
      <c r="AE3823" s="54"/>
      <c r="AF3823" s="54"/>
      <c r="AG3823" s="54"/>
      <c r="AH3823" s="54"/>
      <c r="AI3823" s="54"/>
      <c r="AJ3823" s="54"/>
      <c r="AK3823" s="54"/>
    </row>
    <row r="3824" spans="7:37" s="1" customFormat="1" ht="13.9" customHeight="1" x14ac:dyDescent="0.2"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  <c r="Q3824" s="58"/>
      <c r="R3824" s="58"/>
      <c r="S3824" s="58"/>
      <c r="T3824" s="58"/>
      <c r="U3824" s="58"/>
      <c r="V3824" s="58"/>
      <c r="W3824" s="58"/>
      <c r="X3824" s="58"/>
      <c r="Y3824" s="58"/>
      <c r="Z3824" s="58"/>
      <c r="AA3824" s="54"/>
      <c r="AB3824" s="54"/>
      <c r="AC3824" s="54"/>
      <c r="AD3824" s="54"/>
      <c r="AE3824" s="54"/>
      <c r="AF3824" s="54"/>
      <c r="AG3824" s="54"/>
      <c r="AH3824" s="54"/>
      <c r="AI3824" s="54"/>
      <c r="AJ3824" s="54"/>
      <c r="AK3824" s="54"/>
    </row>
    <row r="3825" spans="7:37" s="1" customFormat="1" ht="13.9" customHeight="1" x14ac:dyDescent="0.2"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  <c r="Q3825" s="58"/>
      <c r="R3825" s="58"/>
      <c r="S3825" s="58"/>
      <c r="T3825" s="58"/>
      <c r="U3825" s="58"/>
      <c r="V3825" s="58"/>
      <c r="W3825" s="58"/>
      <c r="X3825" s="58"/>
      <c r="Y3825" s="58"/>
      <c r="Z3825" s="58"/>
      <c r="AA3825" s="54"/>
      <c r="AB3825" s="54"/>
      <c r="AC3825" s="54"/>
      <c r="AD3825" s="54"/>
      <c r="AE3825" s="54"/>
      <c r="AF3825" s="54"/>
      <c r="AG3825" s="54"/>
      <c r="AH3825" s="54"/>
      <c r="AI3825" s="54"/>
      <c r="AJ3825" s="54"/>
      <c r="AK3825" s="54"/>
    </row>
    <row r="3826" spans="7:37" s="1" customFormat="1" ht="13.9" customHeight="1" x14ac:dyDescent="0.2"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  <c r="Q3826" s="58"/>
      <c r="R3826" s="58"/>
      <c r="S3826" s="58"/>
      <c r="T3826" s="58"/>
      <c r="U3826" s="58"/>
      <c r="V3826" s="58"/>
      <c r="W3826" s="58"/>
      <c r="X3826" s="58"/>
      <c r="Y3826" s="58"/>
      <c r="Z3826" s="58"/>
      <c r="AA3826" s="54"/>
      <c r="AB3826" s="54"/>
      <c r="AC3826" s="54"/>
      <c r="AD3826" s="54"/>
      <c r="AE3826" s="54"/>
      <c r="AF3826" s="54"/>
      <c r="AG3826" s="54"/>
      <c r="AH3826" s="54"/>
      <c r="AI3826" s="54"/>
      <c r="AJ3826" s="54"/>
      <c r="AK3826" s="54"/>
    </row>
    <row r="3827" spans="7:37" s="1" customFormat="1" ht="13.9" customHeight="1" x14ac:dyDescent="0.2"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  <c r="Q3827" s="58"/>
      <c r="R3827" s="58"/>
      <c r="S3827" s="58"/>
      <c r="T3827" s="58"/>
      <c r="U3827" s="58"/>
      <c r="V3827" s="58"/>
      <c r="W3827" s="58"/>
      <c r="X3827" s="58"/>
      <c r="Y3827" s="58"/>
      <c r="Z3827" s="58"/>
      <c r="AA3827" s="54"/>
      <c r="AB3827" s="54"/>
      <c r="AC3827" s="54"/>
      <c r="AD3827" s="54"/>
      <c r="AE3827" s="54"/>
      <c r="AF3827" s="54"/>
      <c r="AG3827" s="54"/>
      <c r="AH3827" s="54"/>
      <c r="AI3827" s="54"/>
      <c r="AJ3827" s="54"/>
      <c r="AK3827" s="54"/>
    </row>
    <row r="3828" spans="7:37" s="1" customFormat="1" ht="13.9" customHeight="1" x14ac:dyDescent="0.2"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  <c r="Q3828" s="58"/>
      <c r="R3828" s="58"/>
      <c r="S3828" s="58"/>
      <c r="T3828" s="58"/>
      <c r="U3828" s="58"/>
      <c r="V3828" s="58"/>
      <c r="W3828" s="58"/>
      <c r="X3828" s="58"/>
      <c r="Y3828" s="58"/>
      <c r="Z3828" s="58"/>
      <c r="AA3828" s="54"/>
      <c r="AB3828" s="54"/>
      <c r="AC3828" s="54"/>
      <c r="AD3828" s="54"/>
      <c r="AE3828" s="54"/>
      <c r="AF3828" s="54"/>
      <c r="AG3828" s="54"/>
      <c r="AH3828" s="54"/>
      <c r="AI3828" s="54"/>
      <c r="AJ3828" s="54"/>
      <c r="AK3828" s="54"/>
    </row>
    <row r="3829" spans="7:37" s="1" customFormat="1" ht="13.9" customHeight="1" x14ac:dyDescent="0.2"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  <c r="Q3829" s="58"/>
      <c r="R3829" s="58"/>
      <c r="S3829" s="58"/>
      <c r="T3829" s="58"/>
      <c r="U3829" s="58"/>
      <c r="V3829" s="58"/>
      <c r="W3829" s="58"/>
      <c r="X3829" s="58"/>
      <c r="Y3829" s="58"/>
      <c r="Z3829" s="58"/>
      <c r="AA3829" s="54"/>
      <c r="AB3829" s="54"/>
      <c r="AC3829" s="54"/>
      <c r="AD3829" s="54"/>
      <c r="AE3829" s="54"/>
      <c r="AF3829" s="54"/>
      <c r="AG3829" s="54"/>
      <c r="AH3829" s="54"/>
      <c r="AI3829" s="54"/>
      <c r="AJ3829" s="54"/>
      <c r="AK3829" s="54"/>
    </row>
    <row r="3830" spans="7:37" s="1" customFormat="1" ht="13.9" customHeight="1" x14ac:dyDescent="0.2"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  <c r="Q3830" s="58"/>
      <c r="R3830" s="58"/>
      <c r="S3830" s="58"/>
      <c r="T3830" s="58"/>
      <c r="U3830" s="58"/>
      <c r="V3830" s="58"/>
      <c r="W3830" s="58"/>
      <c r="X3830" s="58"/>
      <c r="Y3830" s="58"/>
      <c r="Z3830" s="58"/>
      <c r="AA3830" s="54"/>
      <c r="AB3830" s="54"/>
      <c r="AC3830" s="54"/>
      <c r="AD3830" s="54"/>
      <c r="AE3830" s="54"/>
      <c r="AF3830" s="54"/>
      <c r="AG3830" s="54"/>
      <c r="AH3830" s="54"/>
      <c r="AI3830" s="54"/>
      <c r="AJ3830" s="54"/>
      <c r="AK3830" s="54"/>
    </row>
    <row r="3831" spans="7:37" s="1" customFormat="1" ht="13.9" customHeight="1" x14ac:dyDescent="0.2"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  <c r="Q3831" s="58"/>
      <c r="R3831" s="58"/>
      <c r="S3831" s="58"/>
      <c r="T3831" s="58"/>
      <c r="U3831" s="58"/>
      <c r="V3831" s="58"/>
      <c r="W3831" s="58"/>
      <c r="X3831" s="58"/>
      <c r="Y3831" s="58"/>
      <c r="Z3831" s="58"/>
      <c r="AA3831" s="54"/>
      <c r="AB3831" s="54"/>
      <c r="AC3831" s="54"/>
      <c r="AD3831" s="54"/>
      <c r="AE3831" s="54"/>
      <c r="AF3831" s="54"/>
      <c r="AG3831" s="54"/>
      <c r="AH3831" s="54"/>
      <c r="AI3831" s="54"/>
      <c r="AJ3831" s="54"/>
      <c r="AK3831" s="54"/>
    </row>
    <row r="3832" spans="7:37" s="1" customFormat="1" ht="13.9" customHeight="1" x14ac:dyDescent="0.2"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  <c r="Q3832" s="58"/>
      <c r="R3832" s="58"/>
      <c r="S3832" s="58"/>
      <c r="T3832" s="58"/>
      <c r="U3832" s="58"/>
      <c r="V3832" s="58"/>
      <c r="W3832" s="58"/>
      <c r="X3832" s="58"/>
      <c r="Y3832" s="58"/>
      <c r="Z3832" s="58"/>
      <c r="AA3832" s="54"/>
      <c r="AB3832" s="54"/>
      <c r="AC3832" s="54"/>
      <c r="AD3832" s="54"/>
      <c r="AE3832" s="54"/>
      <c r="AF3832" s="54"/>
      <c r="AG3832" s="54"/>
      <c r="AH3832" s="54"/>
      <c r="AI3832" s="54"/>
      <c r="AJ3832" s="54"/>
      <c r="AK3832" s="54"/>
    </row>
    <row r="3833" spans="7:37" s="1" customFormat="1" ht="13.9" customHeight="1" x14ac:dyDescent="0.2"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  <c r="Q3833" s="58"/>
      <c r="R3833" s="58"/>
      <c r="S3833" s="58"/>
      <c r="T3833" s="58"/>
      <c r="U3833" s="58"/>
      <c r="V3833" s="58"/>
      <c r="W3833" s="58"/>
      <c r="X3833" s="58"/>
      <c r="Y3833" s="58"/>
      <c r="Z3833" s="58"/>
      <c r="AA3833" s="54"/>
      <c r="AB3833" s="54"/>
      <c r="AC3833" s="54"/>
      <c r="AD3833" s="54"/>
      <c r="AE3833" s="54"/>
      <c r="AF3833" s="54"/>
      <c r="AG3833" s="54"/>
      <c r="AH3833" s="54"/>
      <c r="AI3833" s="54"/>
      <c r="AJ3833" s="54"/>
      <c r="AK3833" s="54"/>
    </row>
    <row r="3834" spans="7:37" s="1" customFormat="1" ht="13.9" customHeight="1" x14ac:dyDescent="0.2"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  <c r="Q3834" s="58"/>
      <c r="R3834" s="58"/>
      <c r="S3834" s="58"/>
      <c r="T3834" s="58"/>
      <c r="U3834" s="58"/>
      <c r="V3834" s="58"/>
      <c r="W3834" s="58"/>
      <c r="X3834" s="58"/>
      <c r="Y3834" s="58"/>
      <c r="Z3834" s="58"/>
      <c r="AA3834" s="54"/>
      <c r="AB3834" s="54"/>
      <c r="AC3834" s="54"/>
      <c r="AD3834" s="54"/>
      <c r="AE3834" s="54"/>
      <c r="AF3834" s="54"/>
      <c r="AG3834" s="54"/>
      <c r="AH3834" s="54"/>
      <c r="AI3834" s="54"/>
      <c r="AJ3834" s="54"/>
      <c r="AK3834" s="54"/>
    </row>
    <row r="3835" spans="7:37" s="1" customFormat="1" ht="13.9" customHeight="1" x14ac:dyDescent="0.2"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  <c r="Q3835" s="58"/>
      <c r="R3835" s="58"/>
      <c r="S3835" s="58"/>
      <c r="T3835" s="58"/>
      <c r="U3835" s="58"/>
      <c r="V3835" s="58"/>
      <c r="W3835" s="58"/>
      <c r="X3835" s="58"/>
      <c r="Y3835" s="58"/>
      <c r="Z3835" s="58"/>
      <c r="AA3835" s="54"/>
      <c r="AB3835" s="54"/>
      <c r="AC3835" s="54"/>
      <c r="AD3835" s="54"/>
      <c r="AE3835" s="54"/>
      <c r="AF3835" s="54"/>
      <c r="AG3835" s="54"/>
      <c r="AH3835" s="54"/>
      <c r="AI3835" s="54"/>
      <c r="AJ3835" s="54"/>
      <c r="AK3835" s="54"/>
    </row>
    <row r="3836" spans="7:37" s="1" customFormat="1" ht="13.9" customHeight="1" x14ac:dyDescent="0.2"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  <c r="Q3836" s="58"/>
      <c r="R3836" s="58"/>
      <c r="S3836" s="58"/>
      <c r="T3836" s="58"/>
      <c r="U3836" s="58"/>
      <c r="V3836" s="58"/>
      <c r="W3836" s="58"/>
      <c r="X3836" s="58"/>
      <c r="Y3836" s="58"/>
      <c r="Z3836" s="58"/>
      <c r="AA3836" s="54"/>
      <c r="AB3836" s="54"/>
      <c r="AC3836" s="54"/>
      <c r="AD3836" s="54"/>
      <c r="AE3836" s="54"/>
      <c r="AF3836" s="54"/>
      <c r="AG3836" s="54"/>
      <c r="AH3836" s="54"/>
      <c r="AI3836" s="54"/>
      <c r="AJ3836" s="54"/>
      <c r="AK3836" s="54"/>
    </row>
    <row r="3837" spans="7:37" s="1" customFormat="1" ht="13.9" customHeight="1" x14ac:dyDescent="0.2"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  <c r="Q3837" s="58"/>
      <c r="R3837" s="58"/>
      <c r="S3837" s="58"/>
      <c r="T3837" s="58"/>
      <c r="U3837" s="58"/>
      <c r="V3837" s="58"/>
      <c r="W3837" s="58"/>
      <c r="X3837" s="58"/>
      <c r="Y3837" s="58"/>
      <c r="Z3837" s="58"/>
      <c r="AA3837" s="54"/>
      <c r="AB3837" s="54"/>
      <c r="AC3837" s="54"/>
      <c r="AD3837" s="54"/>
      <c r="AE3837" s="54"/>
      <c r="AF3837" s="54"/>
      <c r="AG3837" s="54"/>
      <c r="AH3837" s="54"/>
      <c r="AI3837" s="54"/>
      <c r="AJ3837" s="54"/>
      <c r="AK3837" s="54"/>
    </row>
    <row r="3838" spans="7:37" s="1" customFormat="1" ht="13.9" customHeight="1" x14ac:dyDescent="0.2"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  <c r="Q3838" s="58"/>
      <c r="R3838" s="58"/>
      <c r="S3838" s="58"/>
      <c r="T3838" s="58"/>
      <c r="U3838" s="58"/>
      <c r="V3838" s="58"/>
      <c r="W3838" s="58"/>
      <c r="X3838" s="58"/>
      <c r="Y3838" s="58"/>
      <c r="Z3838" s="58"/>
      <c r="AA3838" s="54"/>
      <c r="AB3838" s="54"/>
      <c r="AC3838" s="54"/>
      <c r="AD3838" s="54"/>
      <c r="AE3838" s="54"/>
      <c r="AF3838" s="54"/>
      <c r="AG3838" s="54"/>
      <c r="AH3838" s="54"/>
      <c r="AI3838" s="54"/>
      <c r="AJ3838" s="54"/>
      <c r="AK3838" s="54"/>
    </row>
    <row r="3839" spans="7:37" s="1" customFormat="1" ht="13.9" customHeight="1" x14ac:dyDescent="0.2"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  <c r="Q3839" s="58"/>
      <c r="R3839" s="58"/>
      <c r="S3839" s="58"/>
      <c r="T3839" s="58"/>
      <c r="U3839" s="58"/>
      <c r="V3839" s="58"/>
      <c r="W3839" s="58"/>
      <c r="X3839" s="58"/>
      <c r="Y3839" s="58"/>
      <c r="Z3839" s="58"/>
      <c r="AA3839" s="54"/>
      <c r="AB3839" s="54"/>
      <c r="AC3839" s="54"/>
      <c r="AD3839" s="54"/>
      <c r="AE3839" s="54"/>
      <c r="AF3839" s="54"/>
      <c r="AG3839" s="54"/>
      <c r="AH3839" s="54"/>
      <c r="AI3839" s="54"/>
      <c r="AJ3839" s="54"/>
      <c r="AK3839" s="54"/>
    </row>
    <row r="3840" spans="7:37" s="1" customFormat="1" ht="13.9" customHeight="1" x14ac:dyDescent="0.2"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  <c r="Q3840" s="58"/>
      <c r="R3840" s="58"/>
      <c r="S3840" s="58"/>
      <c r="T3840" s="58"/>
      <c r="U3840" s="58"/>
      <c r="V3840" s="58"/>
      <c r="W3840" s="58"/>
      <c r="X3840" s="58"/>
      <c r="Y3840" s="58"/>
      <c r="Z3840" s="58"/>
      <c r="AA3840" s="54"/>
      <c r="AB3840" s="54"/>
      <c r="AC3840" s="54"/>
      <c r="AD3840" s="54"/>
      <c r="AE3840" s="54"/>
      <c r="AF3840" s="54"/>
      <c r="AG3840" s="54"/>
      <c r="AH3840" s="54"/>
      <c r="AI3840" s="54"/>
      <c r="AJ3840" s="54"/>
      <c r="AK3840" s="54"/>
    </row>
    <row r="3841" spans="7:37" s="1" customFormat="1" ht="13.9" customHeight="1" x14ac:dyDescent="0.2"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  <c r="Q3841" s="58"/>
      <c r="R3841" s="58"/>
      <c r="S3841" s="58"/>
      <c r="T3841" s="58"/>
      <c r="U3841" s="58"/>
      <c r="V3841" s="58"/>
      <c r="W3841" s="58"/>
      <c r="X3841" s="58"/>
      <c r="Y3841" s="58"/>
      <c r="Z3841" s="58"/>
      <c r="AA3841" s="54"/>
      <c r="AB3841" s="54"/>
      <c r="AC3841" s="54"/>
      <c r="AD3841" s="54"/>
      <c r="AE3841" s="54"/>
      <c r="AF3841" s="54"/>
      <c r="AG3841" s="54"/>
      <c r="AH3841" s="54"/>
      <c r="AI3841" s="54"/>
      <c r="AJ3841" s="54"/>
      <c r="AK3841" s="54"/>
    </row>
    <row r="3842" spans="7:37" s="1" customFormat="1" ht="13.9" customHeight="1" x14ac:dyDescent="0.2"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  <c r="Q3842" s="58"/>
      <c r="R3842" s="58"/>
      <c r="S3842" s="58"/>
      <c r="T3842" s="58"/>
      <c r="U3842" s="58"/>
      <c r="V3842" s="58"/>
      <c r="W3842" s="58"/>
      <c r="X3842" s="58"/>
      <c r="Y3842" s="58"/>
      <c r="Z3842" s="58"/>
      <c r="AA3842" s="54"/>
      <c r="AB3842" s="54"/>
      <c r="AC3842" s="54"/>
      <c r="AD3842" s="54"/>
      <c r="AE3842" s="54"/>
      <c r="AF3842" s="54"/>
      <c r="AG3842" s="54"/>
      <c r="AH3842" s="54"/>
      <c r="AI3842" s="54"/>
      <c r="AJ3842" s="54"/>
      <c r="AK3842" s="54"/>
    </row>
    <row r="3843" spans="7:37" s="1" customFormat="1" ht="13.9" customHeight="1" x14ac:dyDescent="0.2"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  <c r="Q3843" s="58"/>
      <c r="R3843" s="58"/>
      <c r="S3843" s="58"/>
      <c r="T3843" s="58"/>
      <c r="U3843" s="58"/>
      <c r="V3843" s="58"/>
      <c r="W3843" s="58"/>
      <c r="X3843" s="58"/>
      <c r="Y3843" s="58"/>
      <c r="Z3843" s="58"/>
      <c r="AA3843" s="54"/>
      <c r="AB3843" s="54"/>
      <c r="AC3843" s="54"/>
      <c r="AD3843" s="54"/>
      <c r="AE3843" s="54"/>
      <c r="AF3843" s="54"/>
      <c r="AG3843" s="54"/>
      <c r="AH3843" s="54"/>
      <c r="AI3843" s="54"/>
      <c r="AJ3843" s="54"/>
      <c r="AK3843" s="54"/>
    </row>
    <row r="3844" spans="7:37" s="1" customFormat="1" ht="13.9" customHeight="1" x14ac:dyDescent="0.2"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  <c r="Q3844" s="58"/>
      <c r="R3844" s="58"/>
      <c r="S3844" s="58"/>
      <c r="T3844" s="58"/>
      <c r="U3844" s="58"/>
      <c r="V3844" s="58"/>
      <c r="W3844" s="58"/>
      <c r="X3844" s="58"/>
      <c r="Y3844" s="58"/>
      <c r="Z3844" s="58"/>
      <c r="AA3844" s="54"/>
      <c r="AB3844" s="54"/>
      <c r="AC3844" s="54"/>
      <c r="AD3844" s="54"/>
      <c r="AE3844" s="54"/>
      <c r="AF3844" s="54"/>
      <c r="AG3844" s="54"/>
      <c r="AH3844" s="54"/>
      <c r="AI3844" s="54"/>
      <c r="AJ3844" s="54"/>
      <c r="AK3844" s="54"/>
    </row>
    <row r="3845" spans="7:37" s="1" customFormat="1" ht="13.9" customHeight="1" x14ac:dyDescent="0.2"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  <c r="Q3845" s="58"/>
      <c r="R3845" s="58"/>
      <c r="S3845" s="58"/>
      <c r="T3845" s="58"/>
      <c r="U3845" s="58"/>
      <c r="V3845" s="58"/>
      <c r="W3845" s="58"/>
      <c r="X3845" s="58"/>
      <c r="Y3845" s="58"/>
      <c r="Z3845" s="58"/>
      <c r="AA3845" s="54"/>
      <c r="AB3845" s="54"/>
      <c r="AC3845" s="54"/>
      <c r="AD3845" s="54"/>
      <c r="AE3845" s="54"/>
      <c r="AF3845" s="54"/>
      <c r="AG3845" s="54"/>
      <c r="AH3845" s="54"/>
      <c r="AI3845" s="54"/>
      <c r="AJ3845" s="54"/>
      <c r="AK3845" s="54"/>
    </row>
    <row r="3846" spans="7:37" s="1" customFormat="1" ht="13.9" customHeight="1" x14ac:dyDescent="0.2"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  <c r="Q3846" s="58"/>
      <c r="R3846" s="58"/>
      <c r="S3846" s="58"/>
      <c r="T3846" s="58"/>
      <c r="U3846" s="58"/>
      <c r="V3846" s="58"/>
      <c r="W3846" s="58"/>
      <c r="X3846" s="58"/>
      <c r="Y3846" s="58"/>
      <c r="Z3846" s="58"/>
      <c r="AA3846" s="54"/>
      <c r="AB3846" s="54"/>
      <c r="AC3846" s="54"/>
      <c r="AD3846" s="54"/>
      <c r="AE3846" s="54"/>
      <c r="AF3846" s="54"/>
      <c r="AG3846" s="54"/>
      <c r="AH3846" s="54"/>
      <c r="AI3846" s="54"/>
      <c r="AJ3846" s="54"/>
      <c r="AK3846" s="54"/>
    </row>
    <row r="3847" spans="7:37" s="1" customFormat="1" ht="13.9" customHeight="1" x14ac:dyDescent="0.2"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  <c r="Q3847" s="58"/>
      <c r="R3847" s="58"/>
      <c r="S3847" s="58"/>
      <c r="T3847" s="58"/>
      <c r="U3847" s="58"/>
      <c r="V3847" s="58"/>
      <c r="W3847" s="58"/>
      <c r="X3847" s="58"/>
      <c r="Y3847" s="58"/>
      <c r="Z3847" s="58"/>
      <c r="AA3847" s="54"/>
      <c r="AB3847" s="54"/>
      <c r="AC3847" s="54"/>
      <c r="AD3847" s="54"/>
      <c r="AE3847" s="54"/>
      <c r="AF3847" s="54"/>
      <c r="AG3847" s="54"/>
      <c r="AH3847" s="54"/>
      <c r="AI3847" s="54"/>
      <c r="AJ3847" s="54"/>
      <c r="AK3847" s="54"/>
    </row>
    <row r="3848" spans="7:37" s="1" customFormat="1" ht="13.9" customHeight="1" x14ac:dyDescent="0.2"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  <c r="Q3848" s="58"/>
      <c r="R3848" s="58"/>
      <c r="S3848" s="58"/>
      <c r="T3848" s="58"/>
      <c r="U3848" s="58"/>
      <c r="V3848" s="58"/>
      <c r="W3848" s="58"/>
      <c r="X3848" s="58"/>
      <c r="Y3848" s="58"/>
      <c r="Z3848" s="58"/>
      <c r="AA3848" s="54"/>
      <c r="AB3848" s="54"/>
      <c r="AC3848" s="54"/>
      <c r="AD3848" s="54"/>
      <c r="AE3848" s="54"/>
      <c r="AF3848" s="54"/>
      <c r="AG3848" s="54"/>
      <c r="AH3848" s="54"/>
      <c r="AI3848" s="54"/>
      <c r="AJ3848" s="54"/>
      <c r="AK3848" s="54"/>
    </row>
    <row r="3849" spans="7:37" s="1" customFormat="1" ht="13.9" customHeight="1" x14ac:dyDescent="0.2"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  <c r="Q3849" s="58"/>
      <c r="R3849" s="58"/>
      <c r="S3849" s="58"/>
      <c r="T3849" s="58"/>
      <c r="U3849" s="58"/>
      <c r="V3849" s="58"/>
      <c r="W3849" s="58"/>
      <c r="X3849" s="58"/>
      <c r="Y3849" s="58"/>
      <c r="Z3849" s="58"/>
      <c r="AA3849" s="54"/>
      <c r="AB3849" s="54"/>
      <c r="AC3849" s="54"/>
      <c r="AD3849" s="54"/>
      <c r="AE3849" s="54"/>
      <c r="AF3849" s="54"/>
      <c r="AG3849" s="54"/>
      <c r="AH3849" s="54"/>
      <c r="AI3849" s="54"/>
      <c r="AJ3849" s="54"/>
      <c r="AK3849" s="54"/>
    </row>
    <row r="3850" spans="7:37" s="1" customFormat="1" ht="13.9" customHeight="1" x14ac:dyDescent="0.2"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  <c r="Q3850" s="58"/>
      <c r="R3850" s="58"/>
      <c r="S3850" s="58"/>
      <c r="T3850" s="58"/>
      <c r="U3850" s="58"/>
      <c r="V3850" s="58"/>
      <c r="W3850" s="58"/>
      <c r="X3850" s="58"/>
      <c r="Y3850" s="58"/>
      <c r="Z3850" s="58"/>
      <c r="AA3850" s="54"/>
      <c r="AB3850" s="54"/>
      <c r="AC3850" s="54"/>
      <c r="AD3850" s="54"/>
      <c r="AE3850" s="54"/>
      <c r="AF3850" s="54"/>
      <c r="AG3850" s="54"/>
      <c r="AH3850" s="54"/>
      <c r="AI3850" s="54"/>
      <c r="AJ3850" s="54"/>
      <c r="AK3850" s="54"/>
    </row>
    <row r="3851" spans="7:37" s="1" customFormat="1" ht="13.9" customHeight="1" x14ac:dyDescent="0.2"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  <c r="Q3851" s="58"/>
      <c r="R3851" s="58"/>
      <c r="S3851" s="58"/>
      <c r="T3851" s="58"/>
      <c r="U3851" s="58"/>
      <c r="V3851" s="58"/>
      <c r="W3851" s="58"/>
      <c r="X3851" s="58"/>
      <c r="Y3851" s="58"/>
      <c r="Z3851" s="58"/>
      <c r="AA3851" s="54"/>
      <c r="AB3851" s="54"/>
      <c r="AC3851" s="54"/>
      <c r="AD3851" s="54"/>
      <c r="AE3851" s="54"/>
      <c r="AF3851" s="54"/>
      <c r="AG3851" s="54"/>
      <c r="AH3851" s="54"/>
      <c r="AI3851" s="54"/>
      <c r="AJ3851" s="54"/>
      <c r="AK3851" s="54"/>
    </row>
    <row r="3852" spans="7:37" s="1" customFormat="1" ht="13.9" customHeight="1" x14ac:dyDescent="0.2"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  <c r="Q3852" s="58"/>
      <c r="R3852" s="58"/>
      <c r="S3852" s="58"/>
      <c r="T3852" s="58"/>
      <c r="U3852" s="58"/>
      <c r="V3852" s="58"/>
      <c r="W3852" s="58"/>
      <c r="X3852" s="58"/>
      <c r="Y3852" s="58"/>
      <c r="Z3852" s="58"/>
      <c r="AA3852" s="54"/>
      <c r="AB3852" s="54"/>
      <c r="AC3852" s="54"/>
      <c r="AD3852" s="54"/>
      <c r="AE3852" s="54"/>
      <c r="AF3852" s="54"/>
      <c r="AG3852" s="54"/>
      <c r="AH3852" s="54"/>
      <c r="AI3852" s="54"/>
      <c r="AJ3852" s="54"/>
      <c r="AK3852" s="54"/>
    </row>
    <row r="3853" spans="7:37" s="1" customFormat="1" ht="13.9" customHeight="1" x14ac:dyDescent="0.2"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  <c r="Q3853" s="58"/>
      <c r="R3853" s="58"/>
      <c r="S3853" s="58"/>
      <c r="T3853" s="58"/>
      <c r="U3853" s="58"/>
      <c r="V3853" s="58"/>
      <c r="W3853" s="58"/>
      <c r="X3853" s="58"/>
      <c r="Y3853" s="58"/>
      <c r="Z3853" s="58"/>
      <c r="AA3853" s="54"/>
      <c r="AB3853" s="54"/>
      <c r="AC3853" s="54"/>
      <c r="AD3853" s="54"/>
      <c r="AE3853" s="54"/>
      <c r="AF3853" s="54"/>
      <c r="AG3853" s="54"/>
      <c r="AH3853" s="54"/>
      <c r="AI3853" s="54"/>
      <c r="AJ3853" s="54"/>
      <c r="AK3853" s="54"/>
    </row>
    <row r="3854" spans="7:37" s="1" customFormat="1" ht="13.9" customHeight="1" x14ac:dyDescent="0.2"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  <c r="Q3854" s="58"/>
      <c r="R3854" s="58"/>
      <c r="S3854" s="58"/>
      <c r="T3854" s="58"/>
      <c r="U3854" s="58"/>
      <c r="V3854" s="58"/>
      <c r="W3854" s="58"/>
      <c r="X3854" s="58"/>
      <c r="Y3854" s="58"/>
      <c r="Z3854" s="58"/>
      <c r="AA3854" s="54"/>
      <c r="AB3854" s="54"/>
      <c r="AC3854" s="54"/>
      <c r="AD3854" s="54"/>
      <c r="AE3854" s="54"/>
      <c r="AF3854" s="54"/>
      <c r="AG3854" s="54"/>
      <c r="AH3854" s="54"/>
      <c r="AI3854" s="54"/>
      <c r="AJ3854" s="54"/>
      <c r="AK3854" s="54"/>
    </row>
    <row r="3855" spans="7:37" s="1" customFormat="1" ht="13.9" customHeight="1" x14ac:dyDescent="0.2"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  <c r="Q3855" s="58"/>
      <c r="R3855" s="58"/>
      <c r="S3855" s="58"/>
      <c r="T3855" s="58"/>
      <c r="U3855" s="58"/>
      <c r="V3855" s="58"/>
      <c r="W3855" s="58"/>
      <c r="X3855" s="58"/>
      <c r="Y3855" s="58"/>
      <c r="Z3855" s="58"/>
      <c r="AA3855" s="54"/>
      <c r="AB3855" s="54"/>
      <c r="AC3855" s="54"/>
      <c r="AD3855" s="54"/>
      <c r="AE3855" s="54"/>
      <c r="AF3855" s="54"/>
      <c r="AG3855" s="54"/>
      <c r="AH3855" s="54"/>
      <c r="AI3855" s="54"/>
      <c r="AJ3855" s="54"/>
      <c r="AK3855" s="54"/>
    </row>
    <row r="3856" spans="7:37" s="1" customFormat="1" ht="13.9" customHeight="1" x14ac:dyDescent="0.2"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  <c r="Q3856" s="58"/>
      <c r="R3856" s="58"/>
      <c r="S3856" s="58"/>
      <c r="T3856" s="58"/>
      <c r="U3856" s="58"/>
      <c r="V3856" s="58"/>
      <c r="W3856" s="58"/>
      <c r="X3856" s="58"/>
      <c r="Y3856" s="58"/>
      <c r="Z3856" s="58"/>
      <c r="AA3856" s="54"/>
      <c r="AB3856" s="54"/>
      <c r="AC3856" s="54"/>
      <c r="AD3856" s="54"/>
      <c r="AE3856" s="54"/>
      <c r="AF3856" s="54"/>
      <c r="AG3856" s="54"/>
      <c r="AH3856" s="54"/>
      <c r="AI3856" s="54"/>
      <c r="AJ3856" s="54"/>
      <c r="AK3856" s="54"/>
    </row>
    <row r="3857" spans="7:37" s="1" customFormat="1" ht="13.9" customHeight="1" x14ac:dyDescent="0.2"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  <c r="Q3857" s="58"/>
      <c r="R3857" s="58"/>
      <c r="S3857" s="58"/>
      <c r="T3857" s="58"/>
      <c r="U3857" s="58"/>
      <c r="V3857" s="58"/>
      <c r="W3857" s="58"/>
      <c r="X3857" s="58"/>
      <c r="Y3857" s="58"/>
      <c r="Z3857" s="58"/>
      <c r="AA3857" s="54"/>
      <c r="AB3857" s="54"/>
      <c r="AC3857" s="54"/>
      <c r="AD3857" s="54"/>
      <c r="AE3857" s="54"/>
      <c r="AF3857" s="54"/>
      <c r="AG3857" s="54"/>
      <c r="AH3857" s="54"/>
      <c r="AI3857" s="54"/>
      <c r="AJ3857" s="54"/>
      <c r="AK3857" s="54"/>
    </row>
    <row r="3858" spans="7:37" s="1" customFormat="1" ht="13.9" customHeight="1" x14ac:dyDescent="0.2"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  <c r="Q3858" s="58"/>
      <c r="R3858" s="58"/>
      <c r="S3858" s="58"/>
      <c r="T3858" s="58"/>
      <c r="U3858" s="58"/>
      <c r="V3858" s="58"/>
      <c r="W3858" s="58"/>
      <c r="X3858" s="58"/>
      <c r="Y3858" s="58"/>
      <c r="Z3858" s="58"/>
      <c r="AA3858" s="54"/>
      <c r="AB3858" s="54"/>
      <c r="AC3858" s="54"/>
      <c r="AD3858" s="54"/>
      <c r="AE3858" s="54"/>
      <c r="AF3858" s="54"/>
      <c r="AG3858" s="54"/>
      <c r="AH3858" s="54"/>
      <c r="AI3858" s="54"/>
      <c r="AJ3858" s="54"/>
      <c r="AK3858" s="54"/>
    </row>
    <row r="3859" spans="7:37" s="1" customFormat="1" ht="13.9" customHeight="1" x14ac:dyDescent="0.2"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  <c r="Q3859" s="58"/>
      <c r="R3859" s="58"/>
      <c r="S3859" s="58"/>
      <c r="T3859" s="58"/>
      <c r="U3859" s="58"/>
      <c r="V3859" s="58"/>
      <c r="W3859" s="58"/>
      <c r="X3859" s="58"/>
      <c r="Y3859" s="58"/>
      <c r="Z3859" s="58"/>
      <c r="AA3859" s="54"/>
      <c r="AB3859" s="54"/>
      <c r="AC3859" s="54"/>
      <c r="AD3859" s="54"/>
      <c r="AE3859" s="54"/>
      <c r="AF3859" s="54"/>
      <c r="AG3859" s="54"/>
      <c r="AH3859" s="54"/>
      <c r="AI3859" s="54"/>
      <c r="AJ3859" s="54"/>
      <c r="AK3859" s="54"/>
    </row>
    <row r="3860" spans="7:37" s="1" customFormat="1" ht="13.9" customHeight="1" x14ac:dyDescent="0.2"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  <c r="Q3860" s="58"/>
      <c r="R3860" s="58"/>
      <c r="S3860" s="58"/>
      <c r="T3860" s="58"/>
      <c r="U3860" s="58"/>
      <c r="V3860" s="58"/>
      <c r="W3860" s="58"/>
      <c r="X3860" s="58"/>
      <c r="Y3860" s="58"/>
      <c r="Z3860" s="58"/>
      <c r="AA3860" s="54"/>
      <c r="AB3860" s="54"/>
      <c r="AC3860" s="54"/>
      <c r="AD3860" s="54"/>
      <c r="AE3860" s="54"/>
      <c r="AF3860" s="54"/>
      <c r="AG3860" s="54"/>
      <c r="AH3860" s="54"/>
      <c r="AI3860" s="54"/>
      <c r="AJ3860" s="54"/>
      <c r="AK3860" s="54"/>
    </row>
    <row r="3861" spans="7:37" s="1" customFormat="1" ht="13.9" customHeight="1" x14ac:dyDescent="0.2"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  <c r="Q3861" s="58"/>
      <c r="R3861" s="58"/>
      <c r="S3861" s="58"/>
      <c r="T3861" s="58"/>
      <c r="U3861" s="58"/>
      <c r="V3861" s="58"/>
      <c r="W3861" s="58"/>
      <c r="X3861" s="58"/>
      <c r="Y3861" s="58"/>
      <c r="Z3861" s="58"/>
      <c r="AA3861" s="54"/>
      <c r="AB3861" s="54"/>
      <c r="AC3861" s="54"/>
      <c r="AD3861" s="54"/>
      <c r="AE3861" s="54"/>
      <c r="AF3861" s="54"/>
      <c r="AG3861" s="54"/>
      <c r="AH3861" s="54"/>
      <c r="AI3861" s="54"/>
      <c r="AJ3861" s="54"/>
      <c r="AK3861" s="54"/>
    </row>
    <row r="3862" spans="7:37" s="1" customFormat="1" ht="13.9" customHeight="1" x14ac:dyDescent="0.2"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  <c r="Q3862" s="58"/>
      <c r="R3862" s="58"/>
      <c r="S3862" s="58"/>
      <c r="T3862" s="58"/>
      <c r="U3862" s="58"/>
      <c r="V3862" s="58"/>
      <c r="W3862" s="58"/>
      <c r="X3862" s="58"/>
      <c r="Y3862" s="58"/>
      <c r="Z3862" s="58"/>
      <c r="AA3862" s="54"/>
      <c r="AB3862" s="54"/>
      <c r="AC3862" s="54"/>
      <c r="AD3862" s="54"/>
      <c r="AE3862" s="54"/>
      <c r="AF3862" s="54"/>
      <c r="AG3862" s="54"/>
      <c r="AH3862" s="54"/>
      <c r="AI3862" s="54"/>
      <c r="AJ3862" s="54"/>
      <c r="AK3862" s="54"/>
    </row>
    <row r="3863" spans="7:37" s="1" customFormat="1" ht="13.9" customHeight="1" x14ac:dyDescent="0.2"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  <c r="Q3863" s="58"/>
      <c r="R3863" s="58"/>
      <c r="S3863" s="58"/>
      <c r="T3863" s="58"/>
      <c r="U3863" s="58"/>
      <c r="V3863" s="58"/>
      <c r="W3863" s="58"/>
      <c r="X3863" s="58"/>
      <c r="Y3863" s="58"/>
      <c r="Z3863" s="58"/>
      <c r="AA3863" s="54"/>
      <c r="AB3863" s="54"/>
      <c r="AC3863" s="54"/>
      <c r="AD3863" s="54"/>
      <c r="AE3863" s="54"/>
      <c r="AF3863" s="54"/>
      <c r="AG3863" s="54"/>
      <c r="AH3863" s="54"/>
      <c r="AI3863" s="54"/>
      <c r="AJ3863" s="54"/>
      <c r="AK3863" s="54"/>
    </row>
    <row r="3864" spans="7:37" s="1" customFormat="1" ht="13.9" customHeight="1" x14ac:dyDescent="0.2"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  <c r="Q3864" s="58"/>
      <c r="R3864" s="58"/>
      <c r="S3864" s="58"/>
      <c r="T3864" s="58"/>
      <c r="U3864" s="58"/>
      <c r="V3864" s="58"/>
      <c r="W3864" s="58"/>
      <c r="X3864" s="58"/>
      <c r="Y3864" s="58"/>
      <c r="Z3864" s="58"/>
      <c r="AA3864" s="54"/>
      <c r="AB3864" s="54"/>
      <c r="AC3864" s="54"/>
      <c r="AD3864" s="54"/>
      <c r="AE3864" s="54"/>
      <c r="AF3864" s="54"/>
      <c r="AG3864" s="54"/>
      <c r="AH3864" s="54"/>
      <c r="AI3864" s="54"/>
      <c r="AJ3864" s="54"/>
      <c r="AK3864" s="54"/>
    </row>
    <row r="3865" spans="7:37" s="1" customFormat="1" ht="13.9" customHeight="1" x14ac:dyDescent="0.2"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  <c r="Q3865" s="58"/>
      <c r="R3865" s="58"/>
      <c r="S3865" s="58"/>
      <c r="T3865" s="58"/>
      <c r="U3865" s="58"/>
      <c r="V3865" s="58"/>
      <c r="W3865" s="58"/>
      <c r="X3865" s="58"/>
      <c r="Y3865" s="58"/>
      <c r="Z3865" s="58"/>
      <c r="AA3865" s="54"/>
      <c r="AB3865" s="54"/>
      <c r="AC3865" s="54"/>
      <c r="AD3865" s="54"/>
      <c r="AE3865" s="54"/>
      <c r="AF3865" s="54"/>
      <c r="AG3865" s="54"/>
      <c r="AH3865" s="54"/>
      <c r="AI3865" s="54"/>
      <c r="AJ3865" s="54"/>
      <c r="AK3865" s="54"/>
    </row>
    <row r="3866" spans="7:37" s="1" customFormat="1" ht="13.9" customHeight="1" x14ac:dyDescent="0.2"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  <c r="Q3866" s="58"/>
      <c r="R3866" s="58"/>
      <c r="S3866" s="58"/>
      <c r="T3866" s="58"/>
      <c r="U3866" s="58"/>
      <c r="V3866" s="58"/>
      <c r="W3866" s="58"/>
      <c r="X3866" s="58"/>
      <c r="Y3866" s="58"/>
      <c r="Z3866" s="58"/>
      <c r="AA3866" s="54"/>
      <c r="AB3866" s="54"/>
      <c r="AC3866" s="54"/>
      <c r="AD3866" s="54"/>
      <c r="AE3866" s="54"/>
      <c r="AF3866" s="54"/>
      <c r="AG3866" s="54"/>
      <c r="AH3866" s="54"/>
      <c r="AI3866" s="54"/>
      <c r="AJ3866" s="54"/>
      <c r="AK3866" s="54"/>
    </row>
    <row r="3867" spans="7:37" s="1" customFormat="1" ht="13.9" customHeight="1" x14ac:dyDescent="0.2"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  <c r="Q3867" s="58"/>
      <c r="R3867" s="58"/>
      <c r="S3867" s="58"/>
      <c r="T3867" s="58"/>
      <c r="U3867" s="58"/>
      <c r="V3867" s="58"/>
      <c r="W3867" s="58"/>
      <c r="X3867" s="58"/>
      <c r="Y3867" s="58"/>
      <c r="Z3867" s="58"/>
      <c r="AA3867" s="54"/>
      <c r="AB3867" s="54"/>
      <c r="AC3867" s="54"/>
      <c r="AD3867" s="54"/>
      <c r="AE3867" s="54"/>
      <c r="AF3867" s="54"/>
      <c r="AG3867" s="54"/>
      <c r="AH3867" s="54"/>
      <c r="AI3867" s="54"/>
      <c r="AJ3867" s="54"/>
      <c r="AK3867" s="54"/>
    </row>
    <row r="3868" spans="7:37" s="1" customFormat="1" ht="13.9" customHeight="1" x14ac:dyDescent="0.2"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  <c r="Q3868" s="58"/>
      <c r="R3868" s="58"/>
      <c r="S3868" s="58"/>
      <c r="T3868" s="58"/>
      <c r="U3868" s="58"/>
      <c r="V3868" s="58"/>
      <c r="W3868" s="58"/>
      <c r="X3868" s="58"/>
      <c r="Y3868" s="58"/>
      <c r="Z3868" s="58"/>
      <c r="AA3868" s="54"/>
      <c r="AB3868" s="54"/>
      <c r="AC3868" s="54"/>
      <c r="AD3868" s="54"/>
      <c r="AE3868" s="54"/>
      <c r="AF3868" s="54"/>
      <c r="AG3868" s="54"/>
      <c r="AH3868" s="54"/>
      <c r="AI3868" s="54"/>
      <c r="AJ3868" s="54"/>
      <c r="AK3868" s="54"/>
    </row>
    <row r="3869" spans="7:37" s="1" customFormat="1" ht="13.9" customHeight="1" x14ac:dyDescent="0.2"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  <c r="Q3869" s="58"/>
      <c r="R3869" s="58"/>
      <c r="S3869" s="58"/>
      <c r="T3869" s="58"/>
      <c r="U3869" s="58"/>
      <c r="V3869" s="58"/>
      <c r="W3869" s="58"/>
      <c r="X3869" s="58"/>
      <c r="Y3869" s="58"/>
      <c r="Z3869" s="58"/>
      <c r="AA3869" s="54"/>
      <c r="AB3869" s="54"/>
      <c r="AC3869" s="54"/>
      <c r="AD3869" s="54"/>
      <c r="AE3869" s="54"/>
      <c r="AF3869" s="54"/>
      <c r="AG3869" s="54"/>
      <c r="AH3869" s="54"/>
      <c r="AI3869" s="54"/>
      <c r="AJ3869" s="54"/>
      <c r="AK3869" s="54"/>
    </row>
    <row r="3870" spans="7:37" s="1" customFormat="1" ht="13.9" customHeight="1" x14ac:dyDescent="0.2"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  <c r="Q3870" s="58"/>
      <c r="R3870" s="58"/>
      <c r="S3870" s="58"/>
      <c r="T3870" s="58"/>
      <c r="U3870" s="58"/>
      <c r="V3870" s="58"/>
      <c r="W3870" s="58"/>
      <c r="X3870" s="58"/>
      <c r="Y3870" s="58"/>
      <c r="Z3870" s="58"/>
      <c r="AA3870" s="54"/>
      <c r="AB3870" s="54"/>
      <c r="AC3870" s="54"/>
      <c r="AD3870" s="54"/>
      <c r="AE3870" s="54"/>
      <c r="AF3870" s="54"/>
      <c r="AG3870" s="54"/>
      <c r="AH3870" s="54"/>
      <c r="AI3870" s="54"/>
      <c r="AJ3870" s="54"/>
      <c r="AK3870" s="54"/>
    </row>
    <row r="3871" spans="7:37" s="1" customFormat="1" ht="13.9" customHeight="1" x14ac:dyDescent="0.2"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  <c r="Q3871" s="58"/>
      <c r="R3871" s="58"/>
      <c r="S3871" s="58"/>
      <c r="T3871" s="58"/>
      <c r="U3871" s="58"/>
      <c r="V3871" s="58"/>
      <c r="W3871" s="58"/>
      <c r="X3871" s="58"/>
      <c r="Y3871" s="58"/>
      <c r="Z3871" s="58"/>
      <c r="AA3871" s="54"/>
      <c r="AB3871" s="54"/>
      <c r="AC3871" s="54"/>
      <c r="AD3871" s="54"/>
      <c r="AE3871" s="54"/>
      <c r="AF3871" s="54"/>
      <c r="AG3871" s="54"/>
      <c r="AH3871" s="54"/>
      <c r="AI3871" s="54"/>
      <c r="AJ3871" s="54"/>
      <c r="AK3871" s="54"/>
    </row>
    <row r="3872" spans="7:37" s="1" customFormat="1" ht="13.9" customHeight="1" x14ac:dyDescent="0.2"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  <c r="Q3872" s="58"/>
      <c r="R3872" s="58"/>
      <c r="S3872" s="58"/>
      <c r="T3872" s="58"/>
      <c r="U3872" s="58"/>
      <c r="V3872" s="58"/>
      <c r="W3872" s="58"/>
      <c r="X3872" s="58"/>
      <c r="Y3872" s="58"/>
      <c r="Z3872" s="58"/>
      <c r="AA3872" s="54"/>
      <c r="AB3872" s="54"/>
      <c r="AC3872" s="54"/>
      <c r="AD3872" s="54"/>
      <c r="AE3872" s="54"/>
      <c r="AF3872" s="54"/>
      <c r="AG3872" s="54"/>
      <c r="AH3872" s="54"/>
      <c r="AI3872" s="54"/>
      <c r="AJ3872" s="54"/>
      <c r="AK3872" s="54"/>
    </row>
    <row r="3873" spans="7:37" s="1" customFormat="1" ht="13.9" customHeight="1" x14ac:dyDescent="0.2"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  <c r="Q3873" s="58"/>
      <c r="R3873" s="58"/>
      <c r="S3873" s="58"/>
      <c r="T3873" s="58"/>
      <c r="U3873" s="58"/>
      <c r="V3873" s="58"/>
      <c r="W3873" s="58"/>
      <c r="X3873" s="58"/>
      <c r="Y3873" s="58"/>
      <c r="Z3873" s="58"/>
      <c r="AA3873" s="54"/>
      <c r="AB3873" s="54"/>
      <c r="AC3873" s="54"/>
      <c r="AD3873" s="54"/>
      <c r="AE3873" s="54"/>
      <c r="AF3873" s="54"/>
      <c r="AG3873" s="54"/>
      <c r="AH3873" s="54"/>
      <c r="AI3873" s="54"/>
      <c r="AJ3873" s="54"/>
      <c r="AK3873" s="54"/>
    </row>
    <row r="3874" spans="7:37" s="1" customFormat="1" ht="13.9" customHeight="1" x14ac:dyDescent="0.2"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  <c r="Q3874" s="58"/>
      <c r="R3874" s="58"/>
      <c r="S3874" s="58"/>
      <c r="T3874" s="58"/>
      <c r="U3874" s="58"/>
      <c r="V3874" s="58"/>
      <c r="W3874" s="58"/>
      <c r="X3874" s="58"/>
      <c r="Y3874" s="58"/>
      <c r="Z3874" s="58"/>
      <c r="AA3874" s="54"/>
      <c r="AB3874" s="54"/>
      <c r="AC3874" s="54"/>
      <c r="AD3874" s="54"/>
      <c r="AE3874" s="54"/>
      <c r="AF3874" s="54"/>
      <c r="AG3874" s="54"/>
      <c r="AH3874" s="54"/>
      <c r="AI3874" s="54"/>
      <c r="AJ3874" s="54"/>
      <c r="AK3874" s="54"/>
    </row>
    <row r="3875" spans="7:37" s="1" customFormat="1" ht="13.9" customHeight="1" x14ac:dyDescent="0.2"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  <c r="Q3875" s="58"/>
      <c r="R3875" s="58"/>
      <c r="S3875" s="58"/>
      <c r="T3875" s="58"/>
      <c r="U3875" s="58"/>
      <c r="V3875" s="58"/>
      <c r="W3875" s="58"/>
      <c r="X3875" s="58"/>
      <c r="Y3875" s="58"/>
      <c r="Z3875" s="58"/>
      <c r="AA3875" s="54"/>
      <c r="AB3875" s="54"/>
      <c r="AC3875" s="54"/>
      <c r="AD3875" s="54"/>
      <c r="AE3875" s="54"/>
      <c r="AF3875" s="54"/>
      <c r="AG3875" s="54"/>
      <c r="AH3875" s="54"/>
      <c r="AI3875" s="54"/>
      <c r="AJ3875" s="54"/>
      <c r="AK3875" s="54"/>
    </row>
    <row r="3876" spans="7:37" s="1" customFormat="1" ht="13.9" customHeight="1" x14ac:dyDescent="0.2"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  <c r="Q3876" s="58"/>
      <c r="R3876" s="58"/>
      <c r="S3876" s="58"/>
      <c r="T3876" s="58"/>
      <c r="U3876" s="58"/>
      <c r="V3876" s="58"/>
      <c r="W3876" s="58"/>
      <c r="X3876" s="58"/>
      <c r="Y3876" s="58"/>
      <c r="Z3876" s="58"/>
      <c r="AA3876" s="54"/>
      <c r="AB3876" s="54"/>
      <c r="AC3876" s="54"/>
      <c r="AD3876" s="54"/>
      <c r="AE3876" s="54"/>
      <c r="AF3876" s="54"/>
      <c r="AG3876" s="54"/>
      <c r="AH3876" s="54"/>
      <c r="AI3876" s="54"/>
      <c r="AJ3876" s="54"/>
      <c r="AK3876" s="54"/>
    </row>
    <row r="3877" spans="7:37" s="1" customFormat="1" ht="13.9" customHeight="1" x14ac:dyDescent="0.2"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  <c r="Q3877" s="58"/>
      <c r="R3877" s="58"/>
      <c r="S3877" s="58"/>
      <c r="T3877" s="58"/>
      <c r="U3877" s="58"/>
      <c r="V3877" s="58"/>
      <c r="W3877" s="58"/>
      <c r="X3877" s="58"/>
      <c r="Y3877" s="58"/>
      <c r="Z3877" s="58"/>
      <c r="AA3877" s="54"/>
      <c r="AB3877" s="54"/>
      <c r="AC3877" s="54"/>
      <c r="AD3877" s="54"/>
      <c r="AE3877" s="54"/>
      <c r="AF3877" s="54"/>
      <c r="AG3877" s="54"/>
      <c r="AH3877" s="54"/>
      <c r="AI3877" s="54"/>
      <c r="AJ3877" s="54"/>
      <c r="AK3877" s="54"/>
    </row>
    <row r="3878" spans="7:37" s="1" customFormat="1" ht="13.9" customHeight="1" x14ac:dyDescent="0.2"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  <c r="Q3878" s="58"/>
      <c r="R3878" s="58"/>
      <c r="S3878" s="58"/>
      <c r="T3878" s="58"/>
      <c r="U3878" s="58"/>
      <c r="V3878" s="58"/>
      <c r="W3878" s="58"/>
      <c r="X3878" s="58"/>
      <c r="Y3878" s="58"/>
      <c r="Z3878" s="58"/>
      <c r="AA3878" s="54"/>
      <c r="AB3878" s="54"/>
      <c r="AC3878" s="54"/>
      <c r="AD3878" s="54"/>
      <c r="AE3878" s="54"/>
      <c r="AF3878" s="54"/>
      <c r="AG3878" s="54"/>
      <c r="AH3878" s="54"/>
      <c r="AI3878" s="54"/>
      <c r="AJ3878" s="54"/>
      <c r="AK3878" s="54"/>
    </row>
    <row r="3879" spans="7:37" s="1" customFormat="1" ht="13.9" customHeight="1" x14ac:dyDescent="0.2"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  <c r="Q3879" s="58"/>
      <c r="R3879" s="58"/>
      <c r="S3879" s="58"/>
      <c r="T3879" s="58"/>
      <c r="U3879" s="58"/>
      <c r="V3879" s="58"/>
      <c r="W3879" s="58"/>
      <c r="X3879" s="58"/>
      <c r="Y3879" s="58"/>
      <c r="Z3879" s="58"/>
      <c r="AA3879" s="54"/>
      <c r="AB3879" s="54"/>
      <c r="AC3879" s="54"/>
      <c r="AD3879" s="54"/>
      <c r="AE3879" s="54"/>
      <c r="AF3879" s="54"/>
      <c r="AG3879" s="54"/>
      <c r="AH3879" s="54"/>
      <c r="AI3879" s="54"/>
      <c r="AJ3879" s="54"/>
      <c r="AK3879" s="54"/>
    </row>
    <row r="3880" spans="7:37" s="1" customFormat="1" ht="13.9" customHeight="1" x14ac:dyDescent="0.2"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  <c r="Q3880" s="58"/>
      <c r="R3880" s="58"/>
      <c r="S3880" s="58"/>
      <c r="T3880" s="58"/>
      <c r="U3880" s="58"/>
      <c r="V3880" s="58"/>
      <c r="W3880" s="58"/>
      <c r="X3880" s="58"/>
      <c r="Y3880" s="58"/>
      <c r="Z3880" s="58"/>
      <c r="AA3880" s="54"/>
      <c r="AB3880" s="54"/>
      <c r="AC3880" s="54"/>
      <c r="AD3880" s="54"/>
      <c r="AE3880" s="54"/>
      <c r="AF3880" s="54"/>
      <c r="AG3880" s="54"/>
      <c r="AH3880" s="54"/>
      <c r="AI3880" s="54"/>
      <c r="AJ3880" s="54"/>
      <c r="AK3880" s="54"/>
    </row>
    <row r="3881" spans="7:37" s="1" customFormat="1" ht="13.9" customHeight="1" x14ac:dyDescent="0.2"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  <c r="Q3881" s="58"/>
      <c r="R3881" s="58"/>
      <c r="S3881" s="58"/>
      <c r="T3881" s="58"/>
      <c r="U3881" s="58"/>
      <c r="V3881" s="58"/>
      <c r="W3881" s="58"/>
      <c r="X3881" s="58"/>
      <c r="Y3881" s="58"/>
      <c r="Z3881" s="58"/>
      <c r="AA3881" s="54"/>
      <c r="AB3881" s="54"/>
      <c r="AC3881" s="54"/>
      <c r="AD3881" s="54"/>
      <c r="AE3881" s="54"/>
      <c r="AF3881" s="54"/>
      <c r="AG3881" s="54"/>
      <c r="AH3881" s="54"/>
      <c r="AI3881" s="54"/>
      <c r="AJ3881" s="54"/>
      <c r="AK3881" s="54"/>
    </row>
    <row r="3882" spans="7:37" s="1" customFormat="1" ht="13.9" customHeight="1" x14ac:dyDescent="0.2"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  <c r="Q3882" s="58"/>
      <c r="R3882" s="58"/>
      <c r="S3882" s="58"/>
      <c r="T3882" s="58"/>
      <c r="U3882" s="58"/>
      <c r="V3882" s="58"/>
      <c r="W3882" s="58"/>
      <c r="X3882" s="58"/>
      <c r="Y3882" s="58"/>
      <c r="Z3882" s="58"/>
      <c r="AA3882" s="54"/>
      <c r="AB3882" s="54"/>
      <c r="AC3882" s="54"/>
      <c r="AD3882" s="54"/>
      <c r="AE3882" s="54"/>
      <c r="AF3882" s="54"/>
      <c r="AG3882" s="54"/>
      <c r="AH3882" s="54"/>
      <c r="AI3882" s="54"/>
      <c r="AJ3882" s="54"/>
      <c r="AK3882" s="54"/>
    </row>
    <row r="3883" spans="7:37" s="1" customFormat="1" ht="13.9" customHeight="1" x14ac:dyDescent="0.2"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  <c r="Q3883" s="58"/>
      <c r="R3883" s="58"/>
      <c r="S3883" s="58"/>
      <c r="T3883" s="58"/>
      <c r="U3883" s="58"/>
      <c r="V3883" s="58"/>
      <c r="W3883" s="58"/>
      <c r="X3883" s="58"/>
      <c r="Y3883" s="58"/>
      <c r="Z3883" s="58"/>
      <c r="AA3883" s="54"/>
      <c r="AB3883" s="54"/>
      <c r="AC3883" s="54"/>
      <c r="AD3883" s="54"/>
      <c r="AE3883" s="54"/>
      <c r="AF3883" s="54"/>
      <c r="AG3883" s="54"/>
      <c r="AH3883" s="54"/>
      <c r="AI3883" s="54"/>
      <c r="AJ3883" s="54"/>
      <c r="AK3883" s="54"/>
    </row>
    <row r="3884" spans="7:37" s="1" customFormat="1" ht="13.9" customHeight="1" x14ac:dyDescent="0.2"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  <c r="Q3884" s="58"/>
      <c r="R3884" s="58"/>
      <c r="S3884" s="58"/>
      <c r="T3884" s="58"/>
      <c r="U3884" s="58"/>
      <c r="V3884" s="58"/>
      <c r="W3884" s="58"/>
      <c r="X3884" s="58"/>
      <c r="Y3884" s="58"/>
      <c r="Z3884" s="58"/>
      <c r="AA3884" s="54"/>
      <c r="AB3884" s="54"/>
      <c r="AC3884" s="54"/>
      <c r="AD3884" s="54"/>
      <c r="AE3884" s="54"/>
      <c r="AF3884" s="54"/>
      <c r="AG3884" s="54"/>
      <c r="AH3884" s="54"/>
      <c r="AI3884" s="54"/>
      <c r="AJ3884" s="54"/>
      <c r="AK3884" s="54"/>
    </row>
    <row r="3885" spans="7:37" s="1" customFormat="1" ht="13.9" customHeight="1" x14ac:dyDescent="0.2"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  <c r="Q3885" s="58"/>
      <c r="R3885" s="58"/>
      <c r="S3885" s="58"/>
      <c r="T3885" s="58"/>
      <c r="U3885" s="58"/>
      <c r="V3885" s="58"/>
      <c r="W3885" s="58"/>
      <c r="X3885" s="58"/>
      <c r="Y3885" s="58"/>
      <c r="Z3885" s="58"/>
      <c r="AA3885" s="54"/>
      <c r="AB3885" s="54"/>
      <c r="AC3885" s="54"/>
      <c r="AD3885" s="54"/>
      <c r="AE3885" s="54"/>
      <c r="AF3885" s="54"/>
      <c r="AG3885" s="54"/>
      <c r="AH3885" s="54"/>
      <c r="AI3885" s="54"/>
      <c r="AJ3885" s="54"/>
      <c r="AK3885" s="54"/>
    </row>
    <row r="3886" spans="7:37" s="1" customFormat="1" ht="13.9" customHeight="1" x14ac:dyDescent="0.2"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  <c r="Q3886" s="58"/>
      <c r="R3886" s="58"/>
      <c r="S3886" s="58"/>
      <c r="T3886" s="58"/>
      <c r="U3886" s="58"/>
      <c r="V3886" s="58"/>
      <c r="W3886" s="58"/>
      <c r="X3886" s="58"/>
      <c r="Y3886" s="58"/>
      <c r="Z3886" s="58"/>
      <c r="AA3886" s="54"/>
      <c r="AB3886" s="54"/>
      <c r="AC3886" s="54"/>
      <c r="AD3886" s="54"/>
      <c r="AE3886" s="54"/>
      <c r="AF3886" s="54"/>
      <c r="AG3886" s="54"/>
      <c r="AH3886" s="54"/>
      <c r="AI3886" s="54"/>
      <c r="AJ3886" s="54"/>
      <c r="AK3886" s="54"/>
    </row>
    <row r="3887" spans="7:37" s="1" customFormat="1" ht="13.9" customHeight="1" x14ac:dyDescent="0.2"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  <c r="Q3887" s="58"/>
      <c r="R3887" s="58"/>
      <c r="S3887" s="58"/>
      <c r="T3887" s="58"/>
      <c r="U3887" s="58"/>
      <c r="V3887" s="58"/>
      <c r="W3887" s="58"/>
      <c r="X3887" s="58"/>
      <c r="Y3887" s="58"/>
      <c r="Z3887" s="58"/>
      <c r="AA3887" s="54"/>
      <c r="AB3887" s="54"/>
      <c r="AC3887" s="54"/>
      <c r="AD3887" s="54"/>
      <c r="AE3887" s="54"/>
      <c r="AF3887" s="54"/>
      <c r="AG3887" s="54"/>
      <c r="AH3887" s="54"/>
      <c r="AI3887" s="54"/>
      <c r="AJ3887" s="54"/>
      <c r="AK3887" s="54"/>
    </row>
    <row r="3888" spans="7:37" s="1" customFormat="1" ht="13.9" customHeight="1" x14ac:dyDescent="0.2"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  <c r="Q3888" s="58"/>
      <c r="R3888" s="58"/>
      <c r="S3888" s="58"/>
      <c r="T3888" s="58"/>
      <c r="U3888" s="58"/>
      <c r="V3888" s="58"/>
      <c r="W3888" s="58"/>
      <c r="X3888" s="58"/>
      <c r="Y3888" s="58"/>
      <c r="Z3888" s="58"/>
      <c r="AA3888" s="54"/>
      <c r="AB3888" s="54"/>
      <c r="AC3888" s="54"/>
      <c r="AD3888" s="54"/>
      <c r="AE3888" s="54"/>
      <c r="AF3888" s="54"/>
      <c r="AG3888" s="54"/>
      <c r="AH3888" s="54"/>
      <c r="AI3888" s="54"/>
      <c r="AJ3888" s="54"/>
      <c r="AK3888" s="54"/>
    </row>
    <row r="3889" spans="7:37" s="1" customFormat="1" ht="13.9" customHeight="1" x14ac:dyDescent="0.2"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  <c r="Q3889" s="58"/>
      <c r="R3889" s="58"/>
      <c r="S3889" s="58"/>
      <c r="T3889" s="58"/>
      <c r="U3889" s="58"/>
      <c r="V3889" s="58"/>
      <c r="W3889" s="58"/>
      <c r="X3889" s="58"/>
      <c r="Y3889" s="58"/>
      <c r="Z3889" s="58"/>
      <c r="AA3889" s="54"/>
      <c r="AB3889" s="54"/>
      <c r="AC3889" s="54"/>
      <c r="AD3889" s="54"/>
      <c r="AE3889" s="54"/>
      <c r="AF3889" s="54"/>
      <c r="AG3889" s="54"/>
      <c r="AH3889" s="54"/>
      <c r="AI3889" s="54"/>
      <c r="AJ3889" s="54"/>
      <c r="AK3889" s="54"/>
    </row>
    <row r="3890" spans="7:37" s="1" customFormat="1" ht="13.9" customHeight="1" x14ac:dyDescent="0.2"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  <c r="Q3890" s="58"/>
      <c r="R3890" s="58"/>
      <c r="S3890" s="58"/>
      <c r="T3890" s="58"/>
      <c r="U3890" s="58"/>
      <c r="V3890" s="58"/>
      <c r="W3890" s="58"/>
      <c r="X3890" s="58"/>
      <c r="Y3890" s="58"/>
      <c r="Z3890" s="58"/>
      <c r="AA3890" s="54"/>
      <c r="AB3890" s="54"/>
      <c r="AC3890" s="54"/>
      <c r="AD3890" s="54"/>
      <c r="AE3890" s="54"/>
      <c r="AF3890" s="54"/>
      <c r="AG3890" s="54"/>
      <c r="AH3890" s="54"/>
      <c r="AI3890" s="54"/>
      <c r="AJ3890" s="54"/>
      <c r="AK3890" s="54"/>
    </row>
    <row r="3891" spans="7:37" s="1" customFormat="1" ht="13.9" customHeight="1" x14ac:dyDescent="0.2"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  <c r="Q3891" s="58"/>
      <c r="R3891" s="58"/>
      <c r="S3891" s="58"/>
      <c r="T3891" s="58"/>
      <c r="U3891" s="58"/>
      <c r="V3891" s="58"/>
      <c r="W3891" s="58"/>
      <c r="X3891" s="58"/>
      <c r="Y3891" s="58"/>
      <c r="Z3891" s="58"/>
      <c r="AA3891" s="54"/>
      <c r="AB3891" s="54"/>
      <c r="AC3891" s="54"/>
      <c r="AD3891" s="54"/>
      <c r="AE3891" s="54"/>
      <c r="AF3891" s="54"/>
      <c r="AG3891" s="54"/>
      <c r="AH3891" s="54"/>
      <c r="AI3891" s="54"/>
      <c r="AJ3891" s="54"/>
      <c r="AK3891" s="54"/>
    </row>
    <row r="3892" spans="7:37" s="1" customFormat="1" ht="13.9" customHeight="1" x14ac:dyDescent="0.2"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  <c r="Q3892" s="58"/>
      <c r="R3892" s="58"/>
      <c r="S3892" s="58"/>
      <c r="T3892" s="58"/>
      <c r="U3892" s="58"/>
      <c r="V3892" s="58"/>
      <c r="W3892" s="58"/>
      <c r="X3892" s="58"/>
      <c r="Y3892" s="58"/>
      <c r="Z3892" s="58"/>
      <c r="AA3892" s="54"/>
      <c r="AB3892" s="54"/>
      <c r="AC3892" s="54"/>
      <c r="AD3892" s="54"/>
      <c r="AE3892" s="54"/>
      <c r="AF3892" s="54"/>
      <c r="AG3892" s="54"/>
      <c r="AH3892" s="54"/>
      <c r="AI3892" s="54"/>
      <c r="AJ3892" s="54"/>
      <c r="AK3892" s="54"/>
    </row>
    <row r="3893" spans="7:37" s="1" customFormat="1" ht="13.9" customHeight="1" x14ac:dyDescent="0.2"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  <c r="Q3893" s="58"/>
      <c r="R3893" s="58"/>
      <c r="S3893" s="58"/>
      <c r="T3893" s="58"/>
      <c r="U3893" s="58"/>
      <c r="V3893" s="58"/>
      <c r="W3893" s="58"/>
      <c r="X3893" s="58"/>
      <c r="Y3893" s="58"/>
      <c r="Z3893" s="58"/>
      <c r="AA3893" s="54"/>
      <c r="AB3893" s="54"/>
      <c r="AC3893" s="54"/>
      <c r="AD3893" s="54"/>
      <c r="AE3893" s="54"/>
      <c r="AF3893" s="54"/>
      <c r="AG3893" s="54"/>
      <c r="AH3893" s="54"/>
      <c r="AI3893" s="54"/>
      <c r="AJ3893" s="54"/>
      <c r="AK3893" s="54"/>
    </row>
    <row r="3894" spans="7:37" s="1" customFormat="1" ht="13.9" customHeight="1" x14ac:dyDescent="0.2"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  <c r="Q3894" s="58"/>
      <c r="R3894" s="58"/>
      <c r="S3894" s="58"/>
      <c r="T3894" s="58"/>
      <c r="U3894" s="58"/>
      <c r="V3894" s="58"/>
      <c r="W3894" s="58"/>
      <c r="X3894" s="58"/>
      <c r="Y3894" s="58"/>
      <c r="Z3894" s="58"/>
      <c r="AA3894" s="54"/>
      <c r="AB3894" s="54"/>
      <c r="AC3894" s="54"/>
      <c r="AD3894" s="54"/>
      <c r="AE3894" s="54"/>
      <c r="AF3894" s="54"/>
      <c r="AG3894" s="54"/>
      <c r="AH3894" s="54"/>
      <c r="AI3894" s="54"/>
      <c r="AJ3894" s="54"/>
      <c r="AK3894" s="54"/>
    </row>
    <row r="3895" spans="7:37" s="1" customFormat="1" ht="13.9" customHeight="1" x14ac:dyDescent="0.2"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  <c r="Q3895" s="58"/>
      <c r="R3895" s="58"/>
      <c r="S3895" s="58"/>
      <c r="T3895" s="58"/>
      <c r="U3895" s="58"/>
      <c r="V3895" s="58"/>
      <c r="W3895" s="58"/>
      <c r="X3895" s="58"/>
      <c r="Y3895" s="58"/>
      <c r="Z3895" s="58"/>
      <c r="AA3895" s="54"/>
      <c r="AB3895" s="54"/>
      <c r="AC3895" s="54"/>
      <c r="AD3895" s="54"/>
      <c r="AE3895" s="54"/>
      <c r="AF3895" s="54"/>
      <c r="AG3895" s="54"/>
      <c r="AH3895" s="54"/>
      <c r="AI3895" s="54"/>
      <c r="AJ3895" s="54"/>
      <c r="AK3895" s="54"/>
    </row>
    <row r="3896" spans="7:37" s="1" customFormat="1" ht="13.9" customHeight="1" x14ac:dyDescent="0.2"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  <c r="Q3896" s="58"/>
      <c r="R3896" s="58"/>
      <c r="S3896" s="58"/>
      <c r="T3896" s="58"/>
      <c r="U3896" s="58"/>
      <c r="V3896" s="58"/>
      <c r="W3896" s="58"/>
      <c r="X3896" s="58"/>
      <c r="Y3896" s="58"/>
      <c r="Z3896" s="58"/>
      <c r="AA3896" s="54"/>
      <c r="AB3896" s="54"/>
      <c r="AC3896" s="54"/>
      <c r="AD3896" s="54"/>
      <c r="AE3896" s="54"/>
      <c r="AF3896" s="54"/>
      <c r="AG3896" s="54"/>
      <c r="AH3896" s="54"/>
      <c r="AI3896" s="54"/>
      <c r="AJ3896" s="54"/>
      <c r="AK3896" s="54"/>
    </row>
    <row r="3897" spans="7:37" s="1" customFormat="1" ht="13.9" customHeight="1" x14ac:dyDescent="0.2"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  <c r="Q3897" s="58"/>
      <c r="R3897" s="58"/>
      <c r="S3897" s="58"/>
      <c r="T3897" s="58"/>
      <c r="U3897" s="58"/>
      <c r="V3897" s="58"/>
      <c r="W3897" s="58"/>
      <c r="X3897" s="58"/>
      <c r="Y3897" s="58"/>
      <c r="Z3897" s="58"/>
      <c r="AA3897" s="54"/>
      <c r="AB3897" s="54"/>
      <c r="AC3897" s="54"/>
      <c r="AD3897" s="54"/>
      <c r="AE3897" s="54"/>
      <c r="AF3897" s="54"/>
      <c r="AG3897" s="54"/>
      <c r="AH3897" s="54"/>
      <c r="AI3897" s="54"/>
      <c r="AJ3897" s="54"/>
      <c r="AK3897" s="54"/>
    </row>
    <row r="3898" spans="7:37" s="1" customFormat="1" ht="13.9" customHeight="1" x14ac:dyDescent="0.2"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  <c r="Q3898" s="58"/>
      <c r="R3898" s="58"/>
      <c r="S3898" s="58"/>
      <c r="T3898" s="58"/>
      <c r="U3898" s="58"/>
      <c r="V3898" s="58"/>
      <c r="W3898" s="58"/>
      <c r="X3898" s="58"/>
      <c r="Y3898" s="58"/>
      <c r="Z3898" s="58"/>
      <c r="AA3898" s="54"/>
      <c r="AB3898" s="54"/>
      <c r="AC3898" s="54"/>
      <c r="AD3898" s="54"/>
      <c r="AE3898" s="54"/>
      <c r="AF3898" s="54"/>
      <c r="AG3898" s="54"/>
      <c r="AH3898" s="54"/>
      <c r="AI3898" s="54"/>
      <c r="AJ3898" s="54"/>
      <c r="AK3898" s="54"/>
    </row>
    <row r="3899" spans="7:37" s="1" customFormat="1" ht="13.9" customHeight="1" x14ac:dyDescent="0.2"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  <c r="Q3899" s="58"/>
      <c r="R3899" s="58"/>
      <c r="S3899" s="58"/>
      <c r="T3899" s="58"/>
      <c r="U3899" s="58"/>
      <c r="V3899" s="58"/>
      <c r="W3899" s="58"/>
      <c r="X3899" s="58"/>
      <c r="Y3899" s="58"/>
      <c r="Z3899" s="58"/>
      <c r="AA3899" s="54"/>
      <c r="AB3899" s="54"/>
      <c r="AC3899" s="54"/>
      <c r="AD3899" s="54"/>
      <c r="AE3899" s="54"/>
      <c r="AF3899" s="54"/>
      <c r="AG3899" s="54"/>
      <c r="AH3899" s="54"/>
      <c r="AI3899" s="54"/>
      <c r="AJ3899" s="54"/>
      <c r="AK3899" s="54"/>
    </row>
    <row r="3900" spans="7:37" s="1" customFormat="1" ht="13.9" customHeight="1" x14ac:dyDescent="0.2"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  <c r="Q3900" s="58"/>
      <c r="R3900" s="58"/>
      <c r="S3900" s="58"/>
      <c r="T3900" s="58"/>
      <c r="U3900" s="58"/>
      <c r="V3900" s="58"/>
      <c r="W3900" s="58"/>
      <c r="X3900" s="58"/>
      <c r="Y3900" s="58"/>
      <c r="Z3900" s="58"/>
      <c r="AA3900" s="54"/>
      <c r="AB3900" s="54"/>
      <c r="AC3900" s="54"/>
      <c r="AD3900" s="54"/>
      <c r="AE3900" s="54"/>
      <c r="AF3900" s="54"/>
      <c r="AG3900" s="54"/>
      <c r="AH3900" s="54"/>
      <c r="AI3900" s="54"/>
      <c r="AJ3900" s="54"/>
      <c r="AK3900" s="54"/>
    </row>
    <row r="3901" spans="7:37" s="1" customFormat="1" ht="13.9" customHeight="1" x14ac:dyDescent="0.2"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  <c r="Q3901" s="58"/>
      <c r="R3901" s="58"/>
      <c r="S3901" s="58"/>
      <c r="T3901" s="58"/>
      <c r="U3901" s="58"/>
      <c r="V3901" s="58"/>
      <c r="W3901" s="58"/>
      <c r="X3901" s="58"/>
      <c r="Y3901" s="58"/>
      <c r="Z3901" s="58"/>
      <c r="AA3901" s="54"/>
      <c r="AB3901" s="54"/>
      <c r="AC3901" s="54"/>
      <c r="AD3901" s="54"/>
      <c r="AE3901" s="54"/>
      <c r="AF3901" s="54"/>
      <c r="AG3901" s="54"/>
      <c r="AH3901" s="54"/>
      <c r="AI3901" s="54"/>
      <c r="AJ3901" s="54"/>
      <c r="AK3901" s="54"/>
    </row>
    <row r="3902" spans="7:37" s="1" customFormat="1" ht="13.9" customHeight="1" x14ac:dyDescent="0.2"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  <c r="Q3902" s="58"/>
      <c r="R3902" s="58"/>
      <c r="S3902" s="58"/>
      <c r="T3902" s="58"/>
      <c r="U3902" s="58"/>
      <c r="V3902" s="58"/>
      <c r="W3902" s="58"/>
      <c r="X3902" s="58"/>
      <c r="Y3902" s="58"/>
      <c r="Z3902" s="58"/>
      <c r="AA3902" s="54"/>
      <c r="AB3902" s="54"/>
      <c r="AC3902" s="54"/>
      <c r="AD3902" s="54"/>
      <c r="AE3902" s="54"/>
      <c r="AF3902" s="54"/>
      <c r="AG3902" s="54"/>
      <c r="AH3902" s="54"/>
      <c r="AI3902" s="54"/>
      <c r="AJ3902" s="54"/>
      <c r="AK3902" s="54"/>
    </row>
    <row r="3903" spans="7:37" s="1" customFormat="1" ht="13.9" customHeight="1" x14ac:dyDescent="0.2"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  <c r="Q3903" s="58"/>
      <c r="R3903" s="58"/>
      <c r="S3903" s="58"/>
      <c r="T3903" s="58"/>
      <c r="U3903" s="58"/>
      <c r="V3903" s="58"/>
      <c r="W3903" s="58"/>
      <c r="X3903" s="58"/>
      <c r="Y3903" s="58"/>
      <c r="Z3903" s="58"/>
      <c r="AA3903" s="54"/>
      <c r="AB3903" s="54"/>
      <c r="AC3903" s="54"/>
      <c r="AD3903" s="54"/>
      <c r="AE3903" s="54"/>
      <c r="AF3903" s="54"/>
      <c r="AG3903" s="54"/>
      <c r="AH3903" s="54"/>
      <c r="AI3903" s="54"/>
      <c r="AJ3903" s="54"/>
      <c r="AK3903" s="54"/>
    </row>
    <row r="3904" spans="7:37" s="1" customFormat="1" ht="13.9" customHeight="1" x14ac:dyDescent="0.2"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  <c r="Q3904" s="58"/>
      <c r="R3904" s="58"/>
      <c r="S3904" s="58"/>
      <c r="T3904" s="58"/>
      <c r="U3904" s="58"/>
      <c r="V3904" s="58"/>
      <c r="W3904" s="58"/>
      <c r="X3904" s="58"/>
      <c r="Y3904" s="58"/>
      <c r="Z3904" s="58"/>
      <c r="AA3904" s="54"/>
      <c r="AB3904" s="54"/>
      <c r="AC3904" s="54"/>
      <c r="AD3904" s="54"/>
      <c r="AE3904" s="54"/>
      <c r="AF3904" s="54"/>
      <c r="AG3904" s="54"/>
      <c r="AH3904" s="54"/>
      <c r="AI3904" s="54"/>
      <c r="AJ3904" s="54"/>
      <c r="AK3904" s="54"/>
    </row>
    <row r="3905" spans="7:37" s="1" customFormat="1" ht="13.9" customHeight="1" x14ac:dyDescent="0.2"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  <c r="Q3905" s="58"/>
      <c r="R3905" s="58"/>
      <c r="S3905" s="58"/>
      <c r="T3905" s="58"/>
      <c r="U3905" s="58"/>
      <c r="V3905" s="58"/>
      <c r="W3905" s="58"/>
      <c r="X3905" s="58"/>
      <c r="Y3905" s="58"/>
      <c r="Z3905" s="58"/>
      <c r="AA3905" s="54"/>
      <c r="AB3905" s="54"/>
      <c r="AC3905" s="54"/>
      <c r="AD3905" s="54"/>
      <c r="AE3905" s="54"/>
      <c r="AF3905" s="54"/>
      <c r="AG3905" s="54"/>
      <c r="AH3905" s="54"/>
      <c r="AI3905" s="54"/>
      <c r="AJ3905" s="54"/>
      <c r="AK3905" s="54"/>
    </row>
    <row r="3906" spans="7:37" s="1" customFormat="1" ht="13.9" customHeight="1" x14ac:dyDescent="0.2"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  <c r="Q3906" s="58"/>
      <c r="R3906" s="58"/>
      <c r="S3906" s="58"/>
      <c r="T3906" s="58"/>
      <c r="U3906" s="58"/>
      <c r="V3906" s="58"/>
      <c r="W3906" s="58"/>
      <c r="X3906" s="58"/>
      <c r="Y3906" s="58"/>
      <c r="Z3906" s="58"/>
      <c r="AA3906" s="54"/>
      <c r="AB3906" s="54"/>
      <c r="AC3906" s="54"/>
      <c r="AD3906" s="54"/>
      <c r="AE3906" s="54"/>
      <c r="AF3906" s="54"/>
      <c r="AG3906" s="54"/>
      <c r="AH3906" s="54"/>
      <c r="AI3906" s="54"/>
      <c r="AJ3906" s="54"/>
      <c r="AK3906" s="54"/>
    </row>
    <row r="3907" spans="7:37" s="1" customFormat="1" ht="13.9" customHeight="1" x14ac:dyDescent="0.2"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  <c r="Q3907" s="58"/>
      <c r="R3907" s="58"/>
      <c r="S3907" s="58"/>
      <c r="T3907" s="58"/>
      <c r="U3907" s="58"/>
      <c r="V3907" s="58"/>
      <c r="W3907" s="58"/>
      <c r="X3907" s="58"/>
      <c r="Y3907" s="58"/>
      <c r="Z3907" s="58"/>
      <c r="AA3907" s="54"/>
      <c r="AB3907" s="54"/>
      <c r="AC3907" s="54"/>
      <c r="AD3907" s="54"/>
      <c r="AE3907" s="54"/>
      <c r="AF3907" s="54"/>
      <c r="AG3907" s="54"/>
      <c r="AH3907" s="54"/>
      <c r="AI3907" s="54"/>
      <c r="AJ3907" s="54"/>
      <c r="AK3907" s="54"/>
    </row>
    <row r="3908" spans="7:37" s="1" customFormat="1" ht="13.9" customHeight="1" x14ac:dyDescent="0.2"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  <c r="Q3908" s="58"/>
      <c r="R3908" s="58"/>
      <c r="S3908" s="58"/>
      <c r="T3908" s="58"/>
      <c r="U3908" s="58"/>
      <c r="V3908" s="58"/>
      <c r="W3908" s="58"/>
      <c r="X3908" s="58"/>
      <c r="Y3908" s="58"/>
      <c r="Z3908" s="58"/>
      <c r="AA3908" s="54"/>
      <c r="AB3908" s="54"/>
      <c r="AC3908" s="54"/>
      <c r="AD3908" s="54"/>
      <c r="AE3908" s="54"/>
      <c r="AF3908" s="54"/>
      <c r="AG3908" s="54"/>
      <c r="AH3908" s="54"/>
      <c r="AI3908" s="54"/>
      <c r="AJ3908" s="54"/>
      <c r="AK3908" s="54"/>
    </row>
    <row r="3909" spans="7:37" s="1" customFormat="1" ht="13.9" customHeight="1" x14ac:dyDescent="0.2"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  <c r="Q3909" s="58"/>
      <c r="R3909" s="58"/>
      <c r="S3909" s="58"/>
      <c r="T3909" s="58"/>
      <c r="U3909" s="58"/>
      <c r="V3909" s="58"/>
      <c r="W3909" s="58"/>
      <c r="X3909" s="58"/>
      <c r="Y3909" s="58"/>
      <c r="Z3909" s="58"/>
      <c r="AA3909" s="54"/>
      <c r="AB3909" s="54"/>
      <c r="AC3909" s="54"/>
      <c r="AD3909" s="54"/>
      <c r="AE3909" s="54"/>
      <c r="AF3909" s="54"/>
      <c r="AG3909" s="54"/>
      <c r="AH3909" s="54"/>
      <c r="AI3909" s="54"/>
      <c r="AJ3909" s="54"/>
      <c r="AK3909" s="54"/>
    </row>
    <row r="3910" spans="7:37" s="1" customFormat="1" ht="13.9" customHeight="1" x14ac:dyDescent="0.2"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  <c r="Q3910" s="58"/>
      <c r="R3910" s="58"/>
      <c r="S3910" s="58"/>
      <c r="T3910" s="58"/>
      <c r="U3910" s="58"/>
      <c r="V3910" s="58"/>
      <c r="W3910" s="58"/>
      <c r="X3910" s="58"/>
      <c r="Y3910" s="58"/>
      <c r="Z3910" s="58"/>
      <c r="AA3910" s="54"/>
      <c r="AB3910" s="54"/>
      <c r="AC3910" s="54"/>
      <c r="AD3910" s="54"/>
      <c r="AE3910" s="54"/>
      <c r="AF3910" s="54"/>
      <c r="AG3910" s="54"/>
      <c r="AH3910" s="54"/>
      <c r="AI3910" s="54"/>
      <c r="AJ3910" s="54"/>
      <c r="AK3910" s="54"/>
    </row>
    <row r="3911" spans="7:37" s="1" customFormat="1" ht="13.9" customHeight="1" x14ac:dyDescent="0.2"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  <c r="Q3911" s="58"/>
      <c r="R3911" s="58"/>
      <c r="S3911" s="58"/>
      <c r="T3911" s="58"/>
      <c r="U3911" s="58"/>
      <c r="V3911" s="58"/>
      <c r="W3911" s="58"/>
      <c r="X3911" s="58"/>
      <c r="Y3911" s="58"/>
      <c r="Z3911" s="58"/>
      <c r="AA3911" s="54"/>
      <c r="AB3911" s="54"/>
      <c r="AC3911" s="54"/>
      <c r="AD3911" s="54"/>
      <c r="AE3911" s="54"/>
      <c r="AF3911" s="54"/>
      <c r="AG3911" s="54"/>
      <c r="AH3911" s="54"/>
      <c r="AI3911" s="54"/>
      <c r="AJ3911" s="54"/>
      <c r="AK3911" s="54"/>
    </row>
    <row r="3912" spans="7:37" s="1" customFormat="1" ht="13.9" customHeight="1" x14ac:dyDescent="0.2"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  <c r="Q3912" s="58"/>
      <c r="R3912" s="58"/>
      <c r="S3912" s="58"/>
      <c r="T3912" s="58"/>
      <c r="U3912" s="58"/>
      <c r="V3912" s="58"/>
      <c r="W3912" s="58"/>
      <c r="X3912" s="58"/>
      <c r="Y3912" s="58"/>
      <c r="Z3912" s="58"/>
      <c r="AA3912" s="54"/>
      <c r="AB3912" s="54"/>
      <c r="AC3912" s="54"/>
      <c r="AD3912" s="54"/>
      <c r="AE3912" s="54"/>
      <c r="AF3912" s="54"/>
      <c r="AG3912" s="54"/>
      <c r="AH3912" s="54"/>
      <c r="AI3912" s="54"/>
      <c r="AJ3912" s="54"/>
      <c r="AK3912" s="54"/>
    </row>
    <row r="3913" spans="7:37" s="1" customFormat="1" ht="13.9" customHeight="1" x14ac:dyDescent="0.2"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  <c r="Q3913" s="58"/>
      <c r="R3913" s="58"/>
      <c r="S3913" s="58"/>
      <c r="T3913" s="58"/>
      <c r="U3913" s="58"/>
      <c r="V3913" s="58"/>
      <c r="W3913" s="58"/>
      <c r="X3913" s="58"/>
      <c r="Y3913" s="58"/>
      <c r="Z3913" s="58"/>
      <c r="AA3913" s="54"/>
      <c r="AB3913" s="54"/>
      <c r="AC3913" s="54"/>
      <c r="AD3913" s="54"/>
      <c r="AE3913" s="54"/>
      <c r="AF3913" s="54"/>
      <c r="AG3913" s="54"/>
      <c r="AH3913" s="54"/>
      <c r="AI3913" s="54"/>
      <c r="AJ3913" s="54"/>
      <c r="AK3913" s="54"/>
    </row>
    <row r="3914" spans="7:37" s="1" customFormat="1" ht="13.9" customHeight="1" x14ac:dyDescent="0.2"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  <c r="Q3914" s="58"/>
      <c r="R3914" s="58"/>
      <c r="S3914" s="58"/>
      <c r="T3914" s="58"/>
      <c r="U3914" s="58"/>
      <c r="V3914" s="58"/>
      <c r="W3914" s="58"/>
      <c r="X3914" s="58"/>
      <c r="Y3914" s="58"/>
      <c r="Z3914" s="58"/>
      <c r="AA3914" s="54"/>
      <c r="AB3914" s="54"/>
      <c r="AC3914" s="54"/>
      <c r="AD3914" s="54"/>
      <c r="AE3914" s="54"/>
      <c r="AF3914" s="54"/>
      <c r="AG3914" s="54"/>
      <c r="AH3914" s="54"/>
      <c r="AI3914" s="54"/>
      <c r="AJ3914" s="54"/>
      <c r="AK3914" s="54"/>
    </row>
    <row r="3915" spans="7:37" s="1" customFormat="1" ht="13.9" customHeight="1" x14ac:dyDescent="0.2"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  <c r="Q3915" s="58"/>
      <c r="R3915" s="58"/>
      <c r="S3915" s="58"/>
      <c r="T3915" s="58"/>
      <c r="U3915" s="58"/>
      <c r="V3915" s="58"/>
      <c r="W3915" s="58"/>
      <c r="X3915" s="58"/>
      <c r="Y3915" s="58"/>
      <c r="Z3915" s="58"/>
      <c r="AA3915" s="54"/>
      <c r="AB3915" s="54"/>
      <c r="AC3915" s="54"/>
      <c r="AD3915" s="54"/>
      <c r="AE3915" s="54"/>
      <c r="AF3915" s="54"/>
      <c r="AG3915" s="54"/>
      <c r="AH3915" s="54"/>
      <c r="AI3915" s="54"/>
      <c r="AJ3915" s="54"/>
      <c r="AK3915" s="54"/>
    </row>
    <row r="3916" spans="7:37" s="1" customFormat="1" ht="13.9" customHeight="1" x14ac:dyDescent="0.2"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  <c r="Q3916" s="58"/>
      <c r="R3916" s="58"/>
      <c r="S3916" s="58"/>
      <c r="T3916" s="58"/>
      <c r="U3916" s="58"/>
      <c r="V3916" s="58"/>
      <c r="W3916" s="58"/>
      <c r="X3916" s="58"/>
      <c r="Y3916" s="58"/>
      <c r="Z3916" s="58"/>
      <c r="AA3916" s="54"/>
      <c r="AB3916" s="54"/>
      <c r="AC3916" s="54"/>
      <c r="AD3916" s="54"/>
      <c r="AE3916" s="54"/>
      <c r="AF3916" s="54"/>
      <c r="AG3916" s="54"/>
      <c r="AH3916" s="54"/>
      <c r="AI3916" s="54"/>
      <c r="AJ3916" s="54"/>
      <c r="AK3916" s="54"/>
    </row>
    <row r="3917" spans="7:37" s="1" customFormat="1" ht="13.9" customHeight="1" x14ac:dyDescent="0.2"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  <c r="Q3917" s="58"/>
      <c r="R3917" s="58"/>
      <c r="S3917" s="58"/>
      <c r="T3917" s="58"/>
      <c r="U3917" s="58"/>
      <c r="V3917" s="58"/>
      <c r="W3917" s="58"/>
      <c r="X3917" s="58"/>
      <c r="Y3917" s="58"/>
      <c r="Z3917" s="58"/>
      <c r="AA3917" s="54"/>
      <c r="AB3917" s="54"/>
      <c r="AC3917" s="54"/>
      <c r="AD3917" s="54"/>
      <c r="AE3917" s="54"/>
      <c r="AF3917" s="54"/>
      <c r="AG3917" s="54"/>
      <c r="AH3917" s="54"/>
      <c r="AI3917" s="54"/>
      <c r="AJ3917" s="54"/>
      <c r="AK3917" s="54"/>
    </row>
    <row r="3918" spans="7:37" s="1" customFormat="1" ht="13.9" customHeight="1" x14ac:dyDescent="0.2"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  <c r="Q3918" s="58"/>
      <c r="R3918" s="58"/>
      <c r="S3918" s="58"/>
      <c r="T3918" s="58"/>
      <c r="U3918" s="58"/>
      <c r="V3918" s="58"/>
      <c r="W3918" s="58"/>
      <c r="X3918" s="58"/>
      <c r="Y3918" s="58"/>
      <c r="Z3918" s="58"/>
      <c r="AA3918" s="54"/>
      <c r="AB3918" s="54"/>
      <c r="AC3918" s="54"/>
      <c r="AD3918" s="54"/>
      <c r="AE3918" s="54"/>
      <c r="AF3918" s="54"/>
      <c r="AG3918" s="54"/>
      <c r="AH3918" s="54"/>
      <c r="AI3918" s="54"/>
      <c r="AJ3918" s="54"/>
      <c r="AK3918" s="54"/>
    </row>
    <row r="3919" spans="7:37" s="1" customFormat="1" ht="13.9" customHeight="1" x14ac:dyDescent="0.2"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  <c r="Q3919" s="58"/>
      <c r="R3919" s="58"/>
      <c r="S3919" s="58"/>
      <c r="T3919" s="58"/>
      <c r="U3919" s="58"/>
      <c r="V3919" s="58"/>
      <c r="W3919" s="58"/>
      <c r="X3919" s="58"/>
      <c r="Y3919" s="58"/>
      <c r="Z3919" s="58"/>
      <c r="AA3919" s="54"/>
      <c r="AB3919" s="54"/>
      <c r="AC3919" s="54"/>
      <c r="AD3919" s="54"/>
      <c r="AE3919" s="54"/>
      <c r="AF3919" s="54"/>
      <c r="AG3919" s="54"/>
      <c r="AH3919" s="54"/>
      <c r="AI3919" s="54"/>
      <c r="AJ3919" s="54"/>
      <c r="AK3919" s="54"/>
    </row>
    <row r="3920" spans="7:37" s="1" customFormat="1" ht="13.9" customHeight="1" x14ac:dyDescent="0.2"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  <c r="Q3920" s="58"/>
      <c r="R3920" s="58"/>
      <c r="S3920" s="58"/>
      <c r="T3920" s="58"/>
      <c r="U3920" s="58"/>
      <c r="V3920" s="58"/>
      <c r="W3920" s="58"/>
      <c r="X3920" s="58"/>
      <c r="Y3920" s="58"/>
      <c r="Z3920" s="58"/>
      <c r="AA3920" s="54"/>
      <c r="AB3920" s="54"/>
      <c r="AC3920" s="54"/>
      <c r="AD3920" s="54"/>
      <c r="AE3920" s="54"/>
      <c r="AF3920" s="54"/>
      <c r="AG3920" s="54"/>
      <c r="AH3920" s="54"/>
      <c r="AI3920" s="54"/>
      <c r="AJ3920" s="54"/>
      <c r="AK3920" s="54"/>
    </row>
    <row r="3921" spans="7:37" s="1" customFormat="1" ht="13.9" customHeight="1" x14ac:dyDescent="0.2"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  <c r="Q3921" s="58"/>
      <c r="R3921" s="58"/>
      <c r="S3921" s="58"/>
      <c r="T3921" s="58"/>
      <c r="U3921" s="58"/>
      <c r="V3921" s="58"/>
      <c r="W3921" s="58"/>
      <c r="X3921" s="58"/>
      <c r="Y3921" s="58"/>
      <c r="Z3921" s="58"/>
      <c r="AA3921" s="54"/>
      <c r="AB3921" s="54"/>
      <c r="AC3921" s="54"/>
      <c r="AD3921" s="54"/>
      <c r="AE3921" s="54"/>
      <c r="AF3921" s="54"/>
      <c r="AG3921" s="54"/>
      <c r="AH3921" s="54"/>
      <c r="AI3921" s="54"/>
      <c r="AJ3921" s="54"/>
      <c r="AK3921" s="54"/>
    </row>
    <row r="3922" spans="7:37" s="1" customFormat="1" ht="13.9" customHeight="1" x14ac:dyDescent="0.2"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  <c r="Q3922" s="58"/>
      <c r="R3922" s="58"/>
      <c r="S3922" s="58"/>
      <c r="T3922" s="58"/>
      <c r="U3922" s="58"/>
      <c r="V3922" s="58"/>
      <c r="W3922" s="58"/>
      <c r="X3922" s="58"/>
      <c r="Y3922" s="58"/>
      <c r="Z3922" s="58"/>
      <c r="AA3922" s="54"/>
      <c r="AB3922" s="54"/>
      <c r="AC3922" s="54"/>
      <c r="AD3922" s="54"/>
      <c r="AE3922" s="54"/>
      <c r="AF3922" s="54"/>
      <c r="AG3922" s="54"/>
      <c r="AH3922" s="54"/>
      <c r="AI3922" s="54"/>
      <c r="AJ3922" s="54"/>
      <c r="AK3922" s="54"/>
    </row>
    <row r="3923" spans="7:37" s="1" customFormat="1" ht="13.9" customHeight="1" x14ac:dyDescent="0.2"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  <c r="Q3923" s="58"/>
      <c r="R3923" s="58"/>
      <c r="S3923" s="58"/>
      <c r="T3923" s="58"/>
      <c r="U3923" s="58"/>
      <c r="V3923" s="58"/>
      <c r="W3923" s="58"/>
      <c r="X3923" s="58"/>
      <c r="Y3923" s="58"/>
      <c r="Z3923" s="58"/>
      <c r="AA3923" s="54"/>
      <c r="AB3923" s="54"/>
      <c r="AC3923" s="54"/>
      <c r="AD3923" s="54"/>
      <c r="AE3923" s="54"/>
      <c r="AF3923" s="54"/>
      <c r="AG3923" s="54"/>
      <c r="AH3923" s="54"/>
      <c r="AI3923" s="54"/>
      <c r="AJ3923" s="54"/>
      <c r="AK3923" s="54"/>
    </row>
    <row r="3924" spans="7:37" s="1" customFormat="1" ht="13.9" customHeight="1" x14ac:dyDescent="0.2"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  <c r="Q3924" s="58"/>
      <c r="R3924" s="58"/>
      <c r="S3924" s="58"/>
      <c r="T3924" s="58"/>
      <c r="U3924" s="58"/>
      <c r="V3924" s="58"/>
      <c r="W3924" s="58"/>
      <c r="X3924" s="58"/>
      <c r="Y3924" s="58"/>
      <c r="Z3924" s="58"/>
      <c r="AA3924" s="54"/>
      <c r="AB3924" s="54"/>
      <c r="AC3924" s="54"/>
      <c r="AD3924" s="54"/>
      <c r="AE3924" s="54"/>
      <c r="AF3924" s="54"/>
      <c r="AG3924" s="54"/>
      <c r="AH3924" s="54"/>
      <c r="AI3924" s="54"/>
      <c r="AJ3924" s="54"/>
      <c r="AK3924" s="54"/>
    </row>
    <row r="3925" spans="7:37" s="1" customFormat="1" ht="13.9" customHeight="1" x14ac:dyDescent="0.2"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  <c r="Q3925" s="58"/>
      <c r="R3925" s="58"/>
      <c r="S3925" s="58"/>
      <c r="T3925" s="58"/>
      <c r="U3925" s="58"/>
      <c r="V3925" s="58"/>
      <c r="W3925" s="58"/>
      <c r="X3925" s="58"/>
      <c r="Y3925" s="58"/>
      <c r="Z3925" s="58"/>
      <c r="AA3925" s="54"/>
      <c r="AB3925" s="54"/>
      <c r="AC3925" s="54"/>
      <c r="AD3925" s="54"/>
      <c r="AE3925" s="54"/>
      <c r="AF3925" s="54"/>
      <c r="AG3925" s="54"/>
      <c r="AH3925" s="54"/>
      <c r="AI3925" s="54"/>
      <c r="AJ3925" s="54"/>
      <c r="AK3925" s="54"/>
    </row>
    <row r="3926" spans="7:37" s="1" customFormat="1" ht="13.9" customHeight="1" x14ac:dyDescent="0.2"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  <c r="Q3926" s="58"/>
      <c r="R3926" s="58"/>
      <c r="S3926" s="58"/>
      <c r="T3926" s="58"/>
      <c r="U3926" s="58"/>
      <c r="V3926" s="58"/>
      <c r="W3926" s="58"/>
      <c r="X3926" s="58"/>
      <c r="Y3926" s="58"/>
      <c r="Z3926" s="58"/>
      <c r="AA3926" s="54"/>
      <c r="AB3926" s="54"/>
      <c r="AC3926" s="54"/>
      <c r="AD3926" s="54"/>
      <c r="AE3926" s="54"/>
      <c r="AF3926" s="54"/>
      <c r="AG3926" s="54"/>
      <c r="AH3926" s="54"/>
      <c r="AI3926" s="54"/>
      <c r="AJ3926" s="54"/>
      <c r="AK3926" s="54"/>
    </row>
    <row r="3927" spans="7:37" s="1" customFormat="1" ht="13.9" customHeight="1" x14ac:dyDescent="0.2"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  <c r="Q3927" s="58"/>
      <c r="R3927" s="58"/>
      <c r="S3927" s="58"/>
      <c r="T3927" s="58"/>
      <c r="U3927" s="58"/>
      <c r="V3927" s="58"/>
      <c r="W3927" s="58"/>
      <c r="X3927" s="58"/>
      <c r="Y3927" s="58"/>
      <c r="Z3927" s="58"/>
      <c r="AA3927" s="54"/>
      <c r="AB3927" s="54"/>
      <c r="AC3927" s="54"/>
      <c r="AD3927" s="54"/>
      <c r="AE3927" s="54"/>
      <c r="AF3927" s="54"/>
      <c r="AG3927" s="54"/>
      <c r="AH3927" s="54"/>
      <c r="AI3927" s="54"/>
      <c r="AJ3927" s="54"/>
      <c r="AK3927" s="54"/>
    </row>
    <row r="3928" spans="7:37" s="1" customFormat="1" ht="13.9" customHeight="1" x14ac:dyDescent="0.2"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  <c r="Q3928" s="58"/>
      <c r="R3928" s="58"/>
      <c r="S3928" s="58"/>
      <c r="T3928" s="58"/>
      <c r="U3928" s="58"/>
      <c r="V3928" s="58"/>
      <c r="W3928" s="58"/>
      <c r="X3928" s="58"/>
      <c r="Y3928" s="58"/>
      <c r="Z3928" s="58"/>
      <c r="AA3928" s="54"/>
      <c r="AB3928" s="54"/>
      <c r="AC3928" s="54"/>
      <c r="AD3928" s="54"/>
      <c r="AE3928" s="54"/>
      <c r="AF3928" s="54"/>
      <c r="AG3928" s="54"/>
      <c r="AH3928" s="54"/>
      <c r="AI3928" s="54"/>
      <c r="AJ3928" s="54"/>
      <c r="AK3928" s="54"/>
    </row>
    <row r="3929" spans="7:37" s="1" customFormat="1" ht="13.9" customHeight="1" x14ac:dyDescent="0.2"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  <c r="Q3929" s="58"/>
      <c r="R3929" s="58"/>
      <c r="S3929" s="58"/>
      <c r="T3929" s="58"/>
      <c r="U3929" s="58"/>
      <c r="V3929" s="58"/>
      <c r="W3929" s="58"/>
      <c r="X3929" s="58"/>
      <c r="Y3929" s="58"/>
      <c r="Z3929" s="58"/>
      <c r="AA3929" s="54"/>
      <c r="AB3929" s="54"/>
      <c r="AC3929" s="54"/>
      <c r="AD3929" s="54"/>
      <c r="AE3929" s="54"/>
      <c r="AF3929" s="54"/>
      <c r="AG3929" s="54"/>
      <c r="AH3929" s="54"/>
      <c r="AI3929" s="54"/>
      <c r="AJ3929" s="54"/>
      <c r="AK3929" s="54"/>
    </row>
    <row r="3930" spans="7:37" s="1" customFormat="1" ht="13.9" customHeight="1" x14ac:dyDescent="0.2"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  <c r="Q3930" s="58"/>
      <c r="R3930" s="58"/>
      <c r="S3930" s="58"/>
      <c r="T3930" s="58"/>
      <c r="U3930" s="58"/>
      <c r="V3930" s="58"/>
      <c r="W3930" s="58"/>
      <c r="X3930" s="58"/>
      <c r="Y3930" s="58"/>
      <c r="Z3930" s="58"/>
      <c r="AA3930" s="54"/>
      <c r="AB3930" s="54"/>
      <c r="AC3930" s="54"/>
      <c r="AD3930" s="54"/>
      <c r="AE3930" s="54"/>
      <c r="AF3930" s="54"/>
      <c r="AG3930" s="54"/>
      <c r="AH3930" s="54"/>
      <c r="AI3930" s="54"/>
      <c r="AJ3930" s="54"/>
      <c r="AK3930" s="54"/>
    </row>
    <row r="3931" spans="7:37" s="1" customFormat="1" ht="13.9" customHeight="1" x14ac:dyDescent="0.2"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  <c r="Q3931" s="58"/>
      <c r="R3931" s="58"/>
      <c r="S3931" s="58"/>
      <c r="T3931" s="58"/>
      <c r="U3931" s="58"/>
      <c r="V3931" s="58"/>
      <c r="W3931" s="58"/>
      <c r="X3931" s="58"/>
      <c r="Y3931" s="58"/>
      <c r="Z3931" s="58"/>
      <c r="AA3931" s="54"/>
      <c r="AB3931" s="54"/>
      <c r="AC3931" s="54"/>
      <c r="AD3931" s="54"/>
      <c r="AE3931" s="54"/>
      <c r="AF3931" s="54"/>
      <c r="AG3931" s="54"/>
      <c r="AH3931" s="54"/>
      <c r="AI3931" s="54"/>
      <c r="AJ3931" s="54"/>
      <c r="AK3931" s="54"/>
    </row>
    <row r="3932" spans="7:37" s="1" customFormat="1" ht="13.9" customHeight="1" x14ac:dyDescent="0.2"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  <c r="Q3932" s="58"/>
      <c r="R3932" s="58"/>
      <c r="S3932" s="58"/>
      <c r="T3932" s="58"/>
      <c r="U3932" s="58"/>
      <c r="V3932" s="58"/>
      <c r="W3932" s="58"/>
      <c r="X3932" s="58"/>
      <c r="Y3932" s="58"/>
      <c r="Z3932" s="58"/>
      <c r="AA3932" s="54"/>
      <c r="AB3932" s="54"/>
      <c r="AC3932" s="54"/>
      <c r="AD3932" s="54"/>
      <c r="AE3932" s="54"/>
      <c r="AF3932" s="54"/>
      <c r="AG3932" s="54"/>
      <c r="AH3932" s="54"/>
      <c r="AI3932" s="54"/>
      <c r="AJ3932" s="54"/>
      <c r="AK3932" s="54"/>
    </row>
    <row r="3933" spans="7:37" s="1" customFormat="1" ht="13.9" customHeight="1" x14ac:dyDescent="0.2"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  <c r="Q3933" s="58"/>
      <c r="R3933" s="58"/>
      <c r="S3933" s="58"/>
      <c r="T3933" s="58"/>
      <c r="U3933" s="58"/>
      <c r="V3933" s="58"/>
      <c r="W3933" s="58"/>
      <c r="X3933" s="58"/>
      <c r="Y3933" s="58"/>
      <c r="Z3933" s="58"/>
      <c r="AA3933" s="54"/>
      <c r="AB3933" s="54"/>
      <c r="AC3933" s="54"/>
      <c r="AD3933" s="54"/>
      <c r="AE3933" s="54"/>
      <c r="AF3933" s="54"/>
      <c r="AG3933" s="54"/>
      <c r="AH3933" s="54"/>
      <c r="AI3933" s="54"/>
      <c r="AJ3933" s="54"/>
      <c r="AK3933" s="54"/>
    </row>
    <row r="3934" spans="7:37" s="1" customFormat="1" ht="13.9" customHeight="1" x14ac:dyDescent="0.2"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  <c r="Q3934" s="58"/>
      <c r="R3934" s="58"/>
      <c r="S3934" s="58"/>
      <c r="T3934" s="58"/>
      <c r="U3934" s="58"/>
      <c r="V3934" s="58"/>
      <c r="W3934" s="58"/>
      <c r="X3934" s="58"/>
      <c r="Y3934" s="58"/>
      <c r="Z3934" s="58"/>
      <c r="AA3934" s="54"/>
      <c r="AB3934" s="54"/>
      <c r="AC3934" s="54"/>
      <c r="AD3934" s="54"/>
      <c r="AE3934" s="54"/>
      <c r="AF3934" s="54"/>
      <c r="AG3934" s="54"/>
      <c r="AH3934" s="54"/>
      <c r="AI3934" s="54"/>
      <c r="AJ3934" s="54"/>
      <c r="AK3934" s="54"/>
    </row>
    <row r="3935" spans="7:37" s="1" customFormat="1" ht="13.9" customHeight="1" x14ac:dyDescent="0.2"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  <c r="Q3935" s="58"/>
      <c r="R3935" s="58"/>
      <c r="S3935" s="58"/>
      <c r="T3935" s="58"/>
      <c r="U3935" s="58"/>
      <c r="V3935" s="58"/>
      <c r="W3935" s="58"/>
      <c r="X3935" s="58"/>
      <c r="Y3935" s="58"/>
      <c r="Z3935" s="58"/>
      <c r="AA3935" s="54"/>
      <c r="AB3935" s="54"/>
      <c r="AC3935" s="54"/>
      <c r="AD3935" s="54"/>
      <c r="AE3935" s="54"/>
      <c r="AF3935" s="54"/>
      <c r="AG3935" s="54"/>
      <c r="AH3935" s="54"/>
      <c r="AI3935" s="54"/>
      <c r="AJ3935" s="54"/>
      <c r="AK3935" s="54"/>
    </row>
    <row r="3936" spans="7:37" s="1" customFormat="1" ht="13.9" customHeight="1" x14ac:dyDescent="0.2"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  <c r="Q3936" s="58"/>
      <c r="R3936" s="58"/>
      <c r="S3936" s="58"/>
      <c r="T3936" s="58"/>
      <c r="U3936" s="58"/>
      <c r="V3936" s="58"/>
      <c r="W3936" s="58"/>
      <c r="X3936" s="58"/>
      <c r="Y3936" s="58"/>
      <c r="Z3936" s="58"/>
      <c r="AA3936" s="54"/>
      <c r="AB3936" s="54"/>
      <c r="AC3936" s="54"/>
      <c r="AD3936" s="54"/>
      <c r="AE3936" s="54"/>
      <c r="AF3936" s="54"/>
      <c r="AG3936" s="54"/>
      <c r="AH3936" s="54"/>
      <c r="AI3936" s="54"/>
      <c r="AJ3936" s="54"/>
      <c r="AK3936" s="54"/>
    </row>
    <row r="3937" spans="7:37" s="1" customFormat="1" ht="13.9" customHeight="1" x14ac:dyDescent="0.2"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  <c r="Q3937" s="58"/>
      <c r="R3937" s="58"/>
      <c r="S3937" s="58"/>
      <c r="T3937" s="58"/>
      <c r="U3937" s="58"/>
      <c r="V3937" s="58"/>
      <c r="W3937" s="58"/>
      <c r="X3937" s="58"/>
      <c r="Y3937" s="58"/>
      <c r="Z3937" s="58"/>
      <c r="AA3937" s="54"/>
      <c r="AB3937" s="54"/>
      <c r="AC3937" s="54"/>
      <c r="AD3937" s="54"/>
      <c r="AE3937" s="54"/>
      <c r="AF3937" s="54"/>
      <c r="AG3937" s="54"/>
      <c r="AH3937" s="54"/>
      <c r="AI3937" s="54"/>
      <c r="AJ3937" s="54"/>
      <c r="AK3937" s="54"/>
    </row>
    <row r="3938" spans="7:37" s="1" customFormat="1" ht="13.9" customHeight="1" x14ac:dyDescent="0.2"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  <c r="Q3938" s="58"/>
      <c r="R3938" s="58"/>
      <c r="S3938" s="58"/>
      <c r="T3938" s="58"/>
      <c r="U3938" s="58"/>
      <c r="V3938" s="58"/>
      <c r="W3938" s="58"/>
      <c r="X3938" s="58"/>
      <c r="Y3938" s="58"/>
      <c r="Z3938" s="58"/>
      <c r="AA3938" s="54"/>
      <c r="AB3938" s="54"/>
      <c r="AC3938" s="54"/>
      <c r="AD3938" s="54"/>
      <c r="AE3938" s="54"/>
      <c r="AF3938" s="54"/>
      <c r="AG3938" s="54"/>
      <c r="AH3938" s="54"/>
      <c r="AI3938" s="54"/>
      <c r="AJ3938" s="54"/>
      <c r="AK3938" s="54"/>
    </row>
    <row r="3939" spans="7:37" s="1" customFormat="1" ht="13.9" customHeight="1" x14ac:dyDescent="0.2"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  <c r="Q3939" s="58"/>
      <c r="R3939" s="58"/>
      <c r="S3939" s="58"/>
      <c r="T3939" s="58"/>
      <c r="U3939" s="58"/>
      <c r="V3939" s="58"/>
      <c r="W3939" s="58"/>
      <c r="X3939" s="58"/>
      <c r="Y3939" s="58"/>
      <c r="Z3939" s="58"/>
      <c r="AA3939" s="54"/>
      <c r="AB3939" s="54"/>
      <c r="AC3939" s="54"/>
      <c r="AD3939" s="54"/>
      <c r="AE3939" s="54"/>
      <c r="AF3939" s="54"/>
      <c r="AG3939" s="54"/>
      <c r="AH3939" s="54"/>
      <c r="AI3939" s="54"/>
      <c r="AJ3939" s="54"/>
      <c r="AK3939" s="54"/>
    </row>
    <row r="3940" spans="7:37" s="1" customFormat="1" ht="13.9" customHeight="1" x14ac:dyDescent="0.2"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  <c r="Q3940" s="58"/>
      <c r="R3940" s="58"/>
      <c r="S3940" s="58"/>
      <c r="T3940" s="58"/>
      <c r="U3940" s="58"/>
      <c r="V3940" s="58"/>
      <c r="W3940" s="58"/>
      <c r="X3940" s="58"/>
      <c r="Y3940" s="58"/>
      <c r="Z3940" s="58"/>
      <c r="AA3940" s="54"/>
      <c r="AB3940" s="54"/>
      <c r="AC3940" s="54"/>
      <c r="AD3940" s="54"/>
      <c r="AE3940" s="54"/>
      <c r="AF3940" s="54"/>
      <c r="AG3940" s="54"/>
      <c r="AH3940" s="54"/>
      <c r="AI3940" s="54"/>
      <c r="AJ3940" s="54"/>
      <c r="AK3940" s="54"/>
    </row>
    <row r="3941" spans="7:37" s="1" customFormat="1" ht="13.9" customHeight="1" x14ac:dyDescent="0.2"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  <c r="Q3941" s="58"/>
      <c r="R3941" s="58"/>
      <c r="S3941" s="58"/>
      <c r="T3941" s="58"/>
      <c r="U3941" s="58"/>
      <c r="V3941" s="58"/>
      <c r="W3941" s="58"/>
      <c r="X3941" s="58"/>
      <c r="Y3941" s="58"/>
      <c r="Z3941" s="58"/>
      <c r="AA3941" s="54"/>
      <c r="AB3941" s="54"/>
      <c r="AC3941" s="54"/>
      <c r="AD3941" s="54"/>
      <c r="AE3941" s="54"/>
      <c r="AF3941" s="54"/>
      <c r="AG3941" s="54"/>
      <c r="AH3941" s="54"/>
      <c r="AI3941" s="54"/>
      <c r="AJ3941" s="54"/>
      <c r="AK3941" s="54"/>
    </row>
    <row r="3942" spans="7:37" s="1" customFormat="1" ht="13.9" customHeight="1" x14ac:dyDescent="0.2"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  <c r="Q3942" s="58"/>
      <c r="R3942" s="58"/>
      <c r="S3942" s="58"/>
      <c r="T3942" s="58"/>
      <c r="U3942" s="58"/>
      <c r="V3942" s="58"/>
      <c r="W3942" s="58"/>
      <c r="X3942" s="58"/>
      <c r="Y3942" s="58"/>
      <c r="Z3942" s="58"/>
      <c r="AA3942" s="54"/>
      <c r="AB3942" s="54"/>
      <c r="AC3942" s="54"/>
      <c r="AD3942" s="54"/>
      <c r="AE3942" s="54"/>
      <c r="AF3942" s="54"/>
      <c r="AG3942" s="54"/>
      <c r="AH3942" s="54"/>
      <c r="AI3942" s="54"/>
      <c r="AJ3942" s="54"/>
      <c r="AK3942" s="54"/>
    </row>
    <row r="3943" spans="7:37" s="1" customFormat="1" ht="13.9" customHeight="1" x14ac:dyDescent="0.2"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  <c r="Q3943" s="58"/>
      <c r="R3943" s="58"/>
      <c r="S3943" s="58"/>
      <c r="T3943" s="58"/>
      <c r="U3943" s="58"/>
      <c r="V3943" s="58"/>
      <c r="W3943" s="58"/>
      <c r="X3943" s="58"/>
      <c r="Y3943" s="58"/>
      <c r="Z3943" s="58"/>
      <c r="AA3943" s="54"/>
      <c r="AB3943" s="54"/>
      <c r="AC3943" s="54"/>
      <c r="AD3943" s="54"/>
      <c r="AE3943" s="54"/>
      <c r="AF3943" s="54"/>
      <c r="AG3943" s="54"/>
      <c r="AH3943" s="54"/>
      <c r="AI3943" s="54"/>
      <c r="AJ3943" s="54"/>
      <c r="AK3943" s="54"/>
    </row>
    <row r="3944" spans="7:37" s="1" customFormat="1" ht="13.9" customHeight="1" x14ac:dyDescent="0.2"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  <c r="Q3944" s="58"/>
      <c r="R3944" s="58"/>
      <c r="S3944" s="58"/>
      <c r="T3944" s="58"/>
      <c r="U3944" s="58"/>
      <c r="V3944" s="58"/>
      <c r="W3944" s="58"/>
      <c r="X3944" s="58"/>
      <c r="Y3944" s="58"/>
      <c r="Z3944" s="58"/>
      <c r="AA3944" s="54"/>
      <c r="AB3944" s="54"/>
      <c r="AC3944" s="54"/>
      <c r="AD3944" s="54"/>
      <c r="AE3944" s="54"/>
      <c r="AF3944" s="54"/>
      <c r="AG3944" s="54"/>
      <c r="AH3944" s="54"/>
      <c r="AI3944" s="54"/>
      <c r="AJ3944" s="54"/>
      <c r="AK3944" s="54"/>
    </row>
    <row r="3945" spans="7:37" s="1" customFormat="1" ht="13.9" customHeight="1" x14ac:dyDescent="0.2"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  <c r="Q3945" s="58"/>
      <c r="R3945" s="58"/>
      <c r="S3945" s="58"/>
      <c r="T3945" s="58"/>
      <c r="U3945" s="58"/>
      <c r="V3945" s="58"/>
      <c r="W3945" s="58"/>
      <c r="X3945" s="58"/>
      <c r="Y3945" s="58"/>
      <c r="Z3945" s="58"/>
      <c r="AA3945" s="54"/>
      <c r="AB3945" s="54"/>
      <c r="AC3945" s="54"/>
      <c r="AD3945" s="54"/>
      <c r="AE3945" s="54"/>
      <c r="AF3945" s="54"/>
      <c r="AG3945" s="54"/>
      <c r="AH3945" s="54"/>
      <c r="AI3945" s="54"/>
      <c r="AJ3945" s="54"/>
      <c r="AK3945" s="54"/>
    </row>
    <row r="3946" spans="7:37" s="1" customFormat="1" ht="13.9" customHeight="1" x14ac:dyDescent="0.2"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  <c r="Q3946" s="58"/>
      <c r="R3946" s="58"/>
      <c r="S3946" s="58"/>
      <c r="T3946" s="58"/>
      <c r="U3946" s="58"/>
      <c r="V3946" s="58"/>
      <c r="W3946" s="58"/>
      <c r="X3946" s="58"/>
      <c r="Y3946" s="58"/>
      <c r="Z3946" s="58"/>
      <c r="AA3946" s="54"/>
      <c r="AB3946" s="54"/>
      <c r="AC3946" s="54"/>
      <c r="AD3946" s="54"/>
      <c r="AE3946" s="54"/>
      <c r="AF3946" s="54"/>
      <c r="AG3946" s="54"/>
      <c r="AH3946" s="54"/>
      <c r="AI3946" s="54"/>
      <c r="AJ3946" s="54"/>
      <c r="AK3946" s="54"/>
    </row>
    <row r="3947" spans="7:37" s="1" customFormat="1" ht="13.9" customHeight="1" x14ac:dyDescent="0.2"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  <c r="Q3947" s="58"/>
      <c r="R3947" s="58"/>
      <c r="S3947" s="58"/>
      <c r="T3947" s="58"/>
      <c r="U3947" s="58"/>
      <c r="V3947" s="58"/>
      <c r="W3947" s="58"/>
      <c r="X3947" s="58"/>
      <c r="Y3947" s="58"/>
      <c r="Z3947" s="58"/>
      <c r="AA3947" s="54"/>
      <c r="AB3947" s="54"/>
      <c r="AC3947" s="54"/>
      <c r="AD3947" s="54"/>
      <c r="AE3947" s="54"/>
      <c r="AF3947" s="54"/>
      <c r="AG3947" s="54"/>
      <c r="AH3947" s="54"/>
      <c r="AI3947" s="54"/>
      <c r="AJ3947" s="54"/>
      <c r="AK3947" s="54"/>
    </row>
    <row r="3948" spans="7:37" s="1" customFormat="1" ht="13.9" customHeight="1" x14ac:dyDescent="0.2"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  <c r="Q3948" s="58"/>
      <c r="R3948" s="58"/>
      <c r="S3948" s="58"/>
      <c r="T3948" s="58"/>
      <c r="U3948" s="58"/>
      <c r="V3948" s="58"/>
      <c r="W3948" s="58"/>
      <c r="X3948" s="58"/>
      <c r="Y3948" s="58"/>
      <c r="Z3948" s="58"/>
      <c r="AA3948" s="54"/>
      <c r="AB3948" s="54"/>
      <c r="AC3948" s="54"/>
      <c r="AD3948" s="54"/>
      <c r="AE3948" s="54"/>
      <c r="AF3948" s="54"/>
      <c r="AG3948" s="54"/>
      <c r="AH3948" s="54"/>
      <c r="AI3948" s="54"/>
      <c r="AJ3948" s="54"/>
      <c r="AK3948" s="54"/>
    </row>
    <row r="3949" spans="7:37" s="1" customFormat="1" ht="13.9" customHeight="1" x14ac:dyDescent="0.2"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  <c r="Q3949" s="58"/>
      <c r="R3949" s="58"/>
      <c r="S3949" s="58"/>
      <c r="T3949" s="58"/>
      <c r="U3949" s="58"/>
      <c r="V3949" s="58"/>
      <c r="W3949" s="58"/>
      <c r="X3949" s="58"/>
      <c r="Y3949" s="58"/>
      <c r="Z3949" s="58"/>
      <c r="AA3949" s="54"/>
      <c r="AB3949" s="54"/>
      <c r="AC3949" s="54"/>
      <c r="AD3949" s="54"/>
      <c r="AE3949" s="54"/>
      <c r="AF3949" s="54"/>
      <c r="AG3949" s="54"/>
      <c r="AH3949" s="54"/>
      <c r="AI3949" s="54"/>
      <c r="AJ3949" s="54"/>
      <c r="AK3949" s="54"/>
    </row>
    <row r="3950" spans="7:37" s="1" customFormat="1" ht="13.9" customHeight="1" x14ac:dyDescent="0.2"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  <c r="Q3950" s="58"/>
      <c r="R3950" s="58"/>
      <c r="S3950" s="58"/>
      <c r="T3950" s="58"/>
      <c r="U3950" s="58"/>
      <c r="V3950" s="58"/>
      <c r="W3950" s="58"/>
      <c r="X3950" s="58"/>
      <c r="Y3950" s="58"/>
      <c r="Z3950" s="58"/>
      <c r="AA3950" s="54"/>
      <c r="AB3950" s="54"/>
      <c r="AC3950" s="54"/>
      <c r="AD3950" s="54"/>
      <c r="AE3950" s="54"/>
      <c r="AF3950" s="54"/>
      <c r="AG3950" s="54"/>
      <c r="AH3950" s="54"/>
      <c r="AI3950" s="54"/>
      <c r="AJ3950" s="54"/>
      <c r="AK3950" s="54"/>
    </row>
    <row r="3951" spans="7:37" s="1" customFormat="1" ht="13.9" customHeight="1" x14ac:dyDescent="0.2"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  <c r="Q3951" s="58"/>
      <c r="R3951" s="58"/>
      <c r="S3951" s="58"/>
      <c r="T3951" s="58"/>
      <c r="U3951" s="58"/>
      <c r="V3951" s="58"/>
      <c r="W3951" s="58"/>
      <c r="X3951" s="58"/>
      <c r="Y3951" s="58"/>
      <c r="Z3951" s="58"/>
      <c r="AA3951" s="54"/>
      <c r="AB3951" s="54"/>
      <c r="AC3951" s="54"/>
      <c r="AD3951" s="54"/>
      <c r="AE3951" s="54"/>
      <c r="AF3951" s="54"/>
      <c r="AG3951" s="54"/>
      <c r="AH3951" s="54"/>
      <c r="AI3951" s="54"/>
      <c r="AJ3951" s="54"/>
      <c r="AK3951" s="54"/>
    </row>
    <row r="3952" spans="7:37" s="1" customFormat="1" ht="13.9" customHeight="1" x14ac:dyDescent="0.2"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  <c r="Q3952" s="58"/>
      <c r="R3952" s="58"/>
      <c r="S3952" s="58"/>
      <c r="T3952" s="58"/>
      <c r="U3952" s="58"/>
      <c r="V3952" s="58"/>
      <c r="W3952" s="58"/>
      <c r="X3952" s="58"/>
      <c r="Y3952" s="58"/>
      <c r="Z3952" s="58"/>
      <c r="AA3952" s="54"/>
      <c r="AB3952" s="54"/>
      <c r="AC3952" s="54"/>
      <c r="AD3952" s="54"/>
      <c r="AE3952" s="54"/>
      <c r="AF3952" s="54"/>
      <c r="AG3952" s="54"/>
      <c r="AH3952" s="54"/>
      <c r="AI3952" s="54"/>
      <c r="AJ3952" s="54"/>
      <c r="AK3952" s="54"/>
    </row>
    <row r="3953" spans="7:37" s="1" customFormat="1" ht="13.9" customHeight="1" x14ac:dyDescent="0.2"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  <c r="Q3953" s="58"/>
      <c r="R3953" s="58"/>
      <c r="S3953" s="58"/>
      <c r="T3953" s="58"/>
      <c r="U3953" s="58"/>
      <c r="V3953" s="58"/>
      <c r="W3953" s="58"/>
      <c r="X3953" s="58"/>
      <c r="Y3953" s="58"/>
      <c r="Z3953" s="58"/>
      <c r="AA3953" s="54"/>
      <c r="AB3953" s="54"/>
      <c r="AC3953" s="54"/>
      <c r="AD3953" s="54"/>
      <c r="AE3953" s="54"/>
      <c r="AF3953" s="54"/>
      <c r="AG3953" s="54"/>
      <c r="AH3953" s="54"/>
      <c r="AI3953" s="54"/>
      <c r="AJ3953" s="54"/>
      <c r="AK3953" s="54"/>
    </row>
    <row r="3954" spans="7:37" s="1" customFormat="1" ht="13.9" customHeight="1" x14ac:dyDescent="0.2"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  <c r="Q3954" s="58"/>
      <c r="R3954" s="58"/>
      <c r="S3954" s="58"/>
      <c r="T3954" s="58"/>
      <c r="U3954" s="58"/>
      <c r="V3954" s="58"/>
      <c r="W3954" s="58"/>
      <c r="X3954" s="58"/>
      <c r="Y3954" s="58"/>
      <c r="Z3954" s="58"/>
      <c r="AA3954" s="54"/>
      <c r="AB3954" s="54"/>
      <c r="AC3954" s="54"/>
      <c r="AD3954" s="54"/>
      <c r="AE3954" s="54"/>
      <c r="AF3954" s="54"/>
      <c r="AG3954" s="54"/>
      <c r="AH3954" s="54"/>
      <c r="AI3954" s="54"/>
      <c r="AJ3954" s="54"/>
      <c r="AK3954" s="54"/>
    </row>
    <row r="3955" spans="7:37" s="1" customFormat="1" ht="13.9" customHeight="1" x14ac:dyDescent="0.2"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  <c r="Q3955" s="58"/>
      <c r="R3955" s="58"/>
      <c r="S3955" s="58"/>
      <c r="T3955" s="58"/>
      <c r="U3955" s="58"/>
      <c r="V3955" s="58"/>
      <c r="W3955" s="58"/>
      <c r="X3955" s="58"/>
      <c r="Y3955" s="58"/>
      <c r="Z3955" s="58"/>
      <c r="AA3955" s="54"/>
      <c r="AB3955" s="54"/>
      <c r="AC3955" s="54"/>
      <c r="AD3955" s="54"/>
      <c r="AE3955" s="54"/>
      <c r="AF3955" s="54"/>
      <c r="AG3955" s="54"/>
      <c r="AH3955" s="54"/>
      <c r="AI3955" s="54"/>
      <c r="AJ3955" s="54"/>
      <c r="AK3955" s="54"/>
    </row>
    <row r="3956" spans="7:37" s="1" customFormat="1" ht="13.9" customHeight="1" x14ac:dyDescent="0.2"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  <c r="Q3956" s="58"/>
      <c r="R3956" s="58"/>
      <c r="S3956" s="58"/>
      <c r="T3956" s="58"/>
      <c r="U3956" s="58"/>
      <c r="V3956" s="58"/>
      <c r="W3956" s="58"/>
      <c r="X3956" s="58"/>
      <c r="Y3956" s="58"/>
      <c r="Z3956" s="58"/>
      <c r="AA3956" s="54"/>
      <c r="AB3956" s="54"/>
      <c r="AC3956" s="54"/>
      <c r="AD3956" s="54"/>
      <c r="AE3956" s="54"/>
      <c r="AF3956" s="54"/>
      <c r="AG3956" s="54"/>
      <c r="AH3956" s="54"/>
      <c r="AI3956" s="54"/>
      <c r="AJ3956" s="54"/>
      <c r="AK3956" s="54"/>
    </row>
    <row r="3957" spans="7:37" s="1" customFormat="1" ht="13.9" customHeight="1" x14ac:dyDescent="0.2"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  <c r="Q3957" s="58"/>
      <c r="R3957" s="58"/>
      <c r="S3957" s="58"/>
      <c r="T3957" s="58"/>
      <c r="U3957" s="58"/>
      <c r="V3957" s="58"/>
      <c r="W3957" s="58"/>
      <c r="X3957" s="58"/>
      <c r="Y3957" s="58"/>
      <c r="Z3957" s="58"/>
      <c r="AA3957" s="54"/>
      <c r="AB3957" s="54"/>
      <c r="AC3957" s="54"/>
      <c r="AD3957" s="54"/>
      <c r="AE3957" s="54"/>
      <c r="AF3957" s="54"/>
      <c r="AG3957" s="54"/>
      <c r="AH3957" s="54"/>
      <c r="AI3957" s="54"/>
      <c r="AJ3957" s="54"/>
      <c r="AK3957" s="54"/>
    </row>
    <row r="3958" spans="7:37" s="1" customFormat="1" ht="13.9" customHeight="1" x14ac:dyDescent="0.2"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  <c r="Q3958" s="58"/>
      <c r="R3958" s="58"/>
      <c r="S3958" s="58"/>
      <c r="T3958" s="58"/>
      <c r="U3958" s="58"/>
      <c r="V3958" s="58"/>
      <c r="W3958" s="58"/>
      <c r="X3958" s="58"/>
      <c r="Y3958" s="58"/>
      <c r="Z3958" s="58"/>
      <c r="AA3958" s="54"/>
      <c r="AB3958" s="54"/>
      <c r="AC3958" s="54"/>
      <c r="AD3958" s="54"/>
      <c r="AE3958" s="54"/>
      <c r="AF3958" s="54"/>
      <c r="AG3958" s="54"/>
      <c r="AH3958" s="54"/>
      <c r="AI3958" s="54"/>
      <c r="AJ3958" s="54"/>
      <c r="AK3958" s="54"/>
    </row>
    <row r="3959" spans="7:37" s="1" customFormat="1" ht="13.9" customHeight="1" x14ac:dyDescent="0.2"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  <c r="Q3959" s="58"/>
      <c r="R3959" s="58"/>
      <c r="S3959" s="58"/>
      <c r="T3959" s="58"/>
      <c r="U3959" s="58"/>
      <c r="V3959" s="58"/>
      <c r="W3959" s="58"/>
      <c r="X3959" s="58"/>
      <c r="Y3959" s="58"/>
      <c r="Z3959" s="58"/>
      <c r="AA3959" s="54"/>
      <c r="AB3959" s="54"/>
      <c r="AC3959" s="54"/>
      <c r="AD3959" s="54"/>
      <c r="AE3959" s="54"/>
      <c r="AF3959" s="54"/>
      <c r="AG3959" s="54"/>
      <c r="AH3959" s="54"/>
      <c r="AI3959" s="54"/>
      <c r="AJ3959" s="54"/>
      <c r="AK3959" s="54"/>
    </row>
    <row r="3960" spans="7:37" s="1" customFormat="1" ht="13.9" customHeight="1" x14ac:dyDescent="0.2"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  <c r="Q3960" s="58"/>
      <c r="R3960" s="58"/>
      <c r="S3960" s="58"/>
      <c r="T3960" s="58"/>
      <c r="U3960" s="58"/>
      <c r="V3960" s="58"/>
      <c r="W3960" s="58"/>
      <c r="X3960" s="58"/>
      <c r="Y3960" s="58"/>
      <c r="Z3960" s="58"/>
      <c r="AA3960" s="54"/>
      <c r="AB3960" s="54"/>
      <c r="AC3960" s="54"/>
      <c r="AD3960" s="54"/>
      <c r="AE3960" s="54"/>
      <c r="AF3960" s="54"/>
      <c r="AG3960" s="54"/>
      <c r="AH3960" s="54"/>
      <c r="AI3960" s="54"/>
      <c r="AJ3960" s="54"/>
      <c r="AK3960" s="54"/>
    </row>
    <row r="3961" spans="7:37" s="1" customFormat="1" ht="13.9" customHeight="1" x14ac:dyDescent="0.2"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  <c r="Q3961" s="58"/>
      <c r="R3961" s="58"/>
      <c r="S3961" s="58"/>
      <c r="T3961" s="58"/>
      <c r="U3961" s="58"/>
      <c r="V3961" s="58"/>
      <c r="W3961" s="58"/>
      <c r="X3961" s="58"/>
      <c r="Y3961" s="58"/>
      <c r="Z3961" s="58"/>
      <c r="AA3961" s="54"/>
      <c r="AB3961" s="54"/>
      <c r="AC3961" s="54"/>
      <c r="AD3961" s="54"/>
      <c r="AE3961" s="54"/>
      <c r="AF3961" s="54"/>
      <c r="AG3961" s="54"/>
      <c r="AH3961" s="54"/>
      <c r="AI3961" s="54"/>
      <c r="AJ3961" s="54"/>
      <c r="AK3961" s="54"/>
    </row>
    <row r="3962" spans="7:37" s="1" customFormat="1" ht="13.9" customHeight="1" x14ac:dyDescent="0.2"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  <c r="Q3962" s="58"/>
      <c r="R3962" s="58"/>
      <c r="S3962" s="58"/>
      <c r="T3962" s="58"/>
      <c r="U3962" s="58"/>
      <c r="V3962" s="58"/>
      <c r="W3962" s="58"/>
      <c r="X3962" s="58"/>
      <c r="Y3962" s="58"/>
      <c r="Z3962" s="58"/>
      <c r="AA3962" s="54"/>
      <c r="AB3962" s="54"/>
      <c r="AC3962" s="54"/>
      <c r="AD3962" s="54"/>
      <c r="AE3962" s="54"/>
      <c r="AF3962" s="54"/>
      <c r="AG3962" s="54"/>
      <c r="AH3962" s="54"/>
      <c r="AI3962" s="54"/>
      <c r="AJ3962" s="54"/>
      <c r="AK3962" s="54"/>
    </row>
    <row r="3963" spans="7:37" s="1" customFormat="1" ht="13.9" customHeight="1" x14ac:dyDescent="0.2"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  <c r="Q3963" s="58"/>
      <c r="R3963" s="58"/>
      <c r="S3963" s="58"/>
      <c r="T3963" s="58"/>
      <c r="U3963" s="58"/>
      <c r="V3963" s="58"/>
      <c r="W3963" s="58"/>
      <c r="X3963" s="58"/>
      <c r="Y3963" s="58"/>
      <c r="Z3963" s="58"/>
      <c r="AA3963" s="54"/>
      <c r="AB3963" s="54"/>
      <c r="AC3963" s="54"/>
      <c r="AD3963" s="54"/>
      <c r="AE3963" s="54"/>
      <c r="AF3963" s="54"/>
      <c r="AG3963" s="54"/>
      <c r="AH3963" s="54"/>
      <c r="AI3963" s="54"/>
      <c r="AJ3963" s="54"/>
      <c r="AK3963" s="54"/>
    </row>
    <row r="3964" spans="7:37" s="1" customFormat="1" ht="13.9" customHeight="1" x14ac:dyDescent="0.2"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  <c r="Q3964" s="58"/>
      <c r="R3964" s="58"/>
      <c r="S3964" s="58"/>
      <c r="T3964" s="58"/>
      <c r="U3964" s="58"/>
      <c r="V3964" s="58"/>
      <c r="W3964" s="58"/>
      <c r="X3964" s="58"/>
      <c r="Y3964" s="58"/>
      <c r="Z3964" s="58"/>
      <c r="AA3964" s="54"/>
      <c r="AB3964" s="54"/>
      <c r="AC3964" s="54"/>
      <c r="AD3964" s="54"/>
      <c r="AE3964" s="54"/>
      <c r="AF3964" s="54"/>
      <c r="AG3964" s="54"/>
      <c r="AH3964" s="54"/>
      <c r="AI3964" s="54"/>
      <c r="AJ3964" s="54"/>
      <c r="AK3964" s="54"/>
    </row>
    <row r="3965" spans="7:37" s="1" customFormat="1" ht="13.9" customHeight="1" x14ac:dyDescent="0.2"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  <c r="Q3965" s="58"/>
      <c r="R3965" s="58"/>
      <c r="S3965" s="58"/>
      <c r="T3965" s="58"/>
      <c r="U3965" s="58"/>
      <c r="V3965" s="58"/>
      <c r="W3965" s="58"/>
      <c r="X3965" s="58"/>
      <c r="Y3965" s="58"/>
      <c r="Z3965" s="58"/>
      <c r="AA3965" s="54"/>
      <c r="AB3965" s="54"/>
      <c r="AC3965" s="54"/>
      <c r="AD3965" s="54"/>
      <c r="AE3965" s="54"/>
      <c r="AF3965" s="54"/>
      <c r="AG3965" s="54"/>
      <c r="AH3965" s="54"/>
      <c r="AI3965" s="54"/>
      <c r="AJ3965" s="54"/>
      <c r="AK3965" s="54"/>
    </row>
    <row r="3966" spans="7:37" s="1" customFormat="1" ht="13.9" customHeight="1" x14ac:dyDescent="0.2"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  <c r="Q3966" s="58"/>
      <c r="R3966" s="58"/>
      <c r="S3966" s="58"/>
      <c r="T3966" s="58"/>
      <c r="U3966" s="58"/>
      <c r="V3966" s="58"/>
      <c r="W3966" s="58"/>
      <c r="X3966" s="58"/>
      <c r="Y3966" s="58"/>
      <c r="Z3966" s="58"/>
      <c r="AA3966" s="54"/>
      <c r="AB3966" s="54"/>
      <c r="AC3966" s="54"/>
      <c r="AD3966" s="54"/>
      <c r="AE3966" s="54"/>
      <c r="AF3966" s="54"/>
      <c r="AG3966" s="54"/>
      <c r="AH3966" s="54"/>
      <c r="AI3966" s="54"/>
      <c r="AJ3966" s="54"/>
      <c r="AK3966" s="54"/>
    </row>
    <row r="3967" spans="7:37" s="1" customFormat="1" ht="13.9" customHeight="1" x14ac:dyDescent="0.2"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  <c r="Q3967" s="58"/>
      <c r="R3967" s="58"/>
      <c r="S3967" s="58"/>
      <c r="T3967" s="58"/>
      <c r="U3967" s="58"/>
      <c r="V3967" s="58"/>
      <c r="W3967" s="58"/>
      <c r="X3967" s="58"/>
      <c r="Y3967" s="58"/>
      <c r="Z3967" s="58"/>
      <c r="AA3967" s="54"/>
      <c r="AB3967" s="54"/>
      <c r="AC3967" s="54"/>
      <c r="AD3967" s="54"/>
      <c r="AE3967" s="54"/>
      <c r="AF3967" s="54"/>
      <c r="AG3967" s="54"/>
      <c r="AH3967" s="54"/>
      <c r="AI3967" s="54"/>
      <c r="AJ3967" s="54"/>
      <c r="AK3967" s="54"/>
    </row>
    <row r="3968" spans="7:37" s="1" customFormat="1" ht="13.9" customHeight="1" x14ac:dyDescent="0.2"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  <c r="Q3968" s="58"/>
      <c r="R3968" s="58"/>
      <c r="S3968" s="58"/>
      <c r="T3968" s="58"/>
      <c r="U3968" s="58"/>
      <c r="V3968" s="58"/>
      <c r="W3968" s="58"/>
      <c r="X3968" s="58"/>
      <c r="Y3968" s="58"/>
      <c r="Z3968" s="58"/>
      <c r="AA3968" s="54"/>
      <c r="AB3968" s="54"/>
      <c r="AC3968" s="54"/>
      <c r="AD3968" s="54"/>
      <c r="AE3968" s="54"/>
      <c r="AF3968" s="54"/>
      <c r="AG3968" s="54"/>
      <c r="AH3968" s="54"/>
      <c r="AI3968" s="54"/>
      <c r="AJ3968" s="54"/>
      <c r="AK3968" s="54"/>
    </row>
    <row r="3969" spans="7:37" s="1" customFormat="1" ht="13.9" customHeight="1" x14ac:dyDescent="0.2"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  <c r="Q3969" s="58"/>
      <c r="R3969" s="58"/>
      <c r="S3969" s="58"/>
      <c r="T3969" s="58"/>
      <c r="U3969" s="58"/>
      <c r="V3969" s="58"/>
      <c r="W3969" s="58"/>
      <c r="X3969" s="58"/>
      <c r="Y3969" s="58"/>
      <c r="Z3969" s="58"/>
      <c r="AA3969" s="54"/>
      <c r="AB3969" s="54"/>
      <c r="AC3969" s="54"/>
      <c r="AD3969" s="54"/>
      <c r="AE3969" s="54"/>
      <c r="AF3969" s="54"/>
      <c r="AG3969" s="54"/>
      <c r="AH3969" s="54"/>
      <c r="AI3969" s="54"/>
      <c r="AJ3969" s="54"/>
      <c r="AK3969" s="54"/>
    </row>
    <row r="3970" spans="7:37" s="1" customFormat="1" ht="13.9" customHeight="1" x14ac:dyDescent="0.2"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  <c r="Q3970" s="58"/>
      <c r="R3970" s="58"/>
      <c r="S3970" s="58"/>
      <c r="T3970" s="58"/>
      <c r="U3970" s="58"/>
      <c r="V3970" s="58"/>
      <c r="W3970" s="58"/>
      <c r="X3970" s="58"/>
      <c r="Y3970" s="58"/>
      <c r="Z3970" s="58"/>
      <c r="AA3970" s="54"/>
      <c r="AB3970" s="54"/>
      <c r="AC3970" s="54"/>
      <c r="AD3970" s="54"/>
      <c r="AE3970" s="54"/>
      <c r="AF3970" s="54"/>
      <c r="AG3970" s="54"/>
      <c r="AH3970" s="54"/>
      <c r="AI3970" s="54"/>
      <c r="AJ3970" s="54"/>
      <c r="AK3970" s="54"/>
    </row>
    <row r="3971" spans="7:37" s="1" customFormat="1" ht="13.9" customHeight="1" x14ac:dyDescent="0.2"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  <c r="Q3971" s="58"/>
      <c r="R3971" s="58"/>
      <c r="S3971" s="58"/>
      <c r="T3971" s="58"/>
      <c r="U3971" s="58"/>
      <c r="V3971" s="58"/>
      <c r="W3971" s="58"/>
      <c r="X3971" s="58"/>
      <c r="Y3971" s="58"/>
      <c r="Z3971" s="58"/>
      <c r="AA3971" s="54"/>
      <c r="AB3971" s="54"/>
      <c r="AC3971" s="54"/>
      <c r="AD3971" s="54"/>
      <c r="AE3971" s="54"/>
      <c r="AF3971" s="54"/>
      <c r="AG3971" s="54"/>
      <c r="AH3971" s="54"/>
      <c r="AI3971" s="54"/>
      <c r="AJ3971" s="54"/>
      <c r="AK3971" s="54"/>
    </row>
    <row r="3972" spans="7:37" s="1" customFormat="1" ht="13.9" customHeight="1" x14ac:dyDescent="0.2"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  <c r="Q3972" s="58"/>
      <c r="R3972" s="58"/>
      <c r="S3972" s="58"/>
      <c r="T3972" s="58"/>
      <c r="U3972" s="58"/>
      <c r="V3972" s="58"/>
      <c r="W3972" s="58"/>
      <c r="X3972" s="58"/>
      <c r="Y3972" s="58"/>
      <c r="Z3972" s="58"/>
      <c r="AA3972" s="54"/>
      <c r="AB3972" s="54"/>
      <c r="AC3972" s="54"/>
      <c r="AD3972" s="54"/>
      <c r="AE3972" s="54"/>
      <c r="AF3972" s="54"/>
      <c r="AG3972" s="54"/>
      <c r="AH3972" s="54"/>
      <c r="AI3972" s="54"/>
      <c r="AJ3972" s="54"/>
      <c r="AK3972" s="54"/>
    </row>
    <row r="3973" spans="7:37" s="1" customFormat="1" ht="13.9" customHeight="1" x14ac:dyDescent="0.2"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  <c r="Q3973" s="58"/>
      <c r="R3973" s="58"/>
      <c r="S3973" s="58"/>
      <c r="T3973" s="58"/>
      <c r="U3973" s="58"/>
      <c r="V3973" s="58"/>
      <c r="W3973" s="58"/>
      <c r="X3973" s="58"/>
      <c r="Y3973" s="58"/>
      <c r="Z3973" s="58"/>
      <c r="AA3973" s="54"/>
      <c r="AB3973" s="54"/>
      <c r="AC3973" s="54"/>
      <c r="AD3973" s="54"/>
      <c r="AE3973" s="54"/>
      <c r="AF3973" s="54"/>
      <c r="AG3973" s="54"/>
      <c r="AH3973" s="54"/>
      <c r="AI3973" s="54"/>
      <c r="AJ3973" s="54"/>
      <c r="AK3973" s="54"/>
    </row>
    <row r="3974" spans="7:37" s="1" customFormat="1" ht="13.9" customHeight="1" x14ac:dyDescent="0.2"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  <c r="Q3974" s="58"/>
      <c r="R3974" s="58"/>
      <c r="S3974" s="58"/>
      <c r="T3974" s="58"/>
      <c r="U3974" s="58"/>
      <c r="V3974" s="58"/>
      <c r="W3974" s="58"/>
      <c r="X3974" s="58"/>
      <c r="Y3974" s="58"/>
      <c r="Z3974" s="58"/>
      <c r="AA3974" s="54"/>
      <c r="AB3974" s="54"/>
      <c r="AC3974" s="54"/>
      <c r="AD3974" s="54"/>
      <c r="AE3974" s="54"/>
      <c r="AF3974" s="54"/>
      <c r="AG3974" s="54"/>
      <c r="AH3974" s="54"/>
      <c r="AI3974" s="54"/>
      <c r="AJ3974" s="54"/>
      <c r="AK3974" s="54"/>
    </row>
    <row r="3975" spans="7:37" s="1" customFormat="1" ht="13.9" customHeight="1" x14ac:dyDescent="0.2"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  <c r="Q3975" s="58"/>
      <c r="R3975" s="58"/>
      <c r="S3975" s="58"/>
      <c r="T3975" s="58"/>
      <c r="U3975" s="58"/>
      <c r="V3975" s="58"/>
      <c r="W3975" s="58"/>
      <c r="X3975" s="58"/>
      <c r="Y3975" s="58"/>
      <c r="Z3975" s="58"/>
      <c r="AA3975" s="54"/>
      <c r="AB3975" s="54"/>
      <c r="AC3975" s="54"/>
      <c r="AD3975" s="54"/>
      <c r="AE3975" s="54"/>
      <c r="AF3975" s="54"/>
      <c r="AG3975" s="54"/>
      <c r="AH3975" s="54"/>
      <c r="AI3975" s="54"/>
      <c r="AJ3975" s="54"/>
      <c r="AK3975" s="54"/>
    </row>
    <row r="3976" spans="7:37" s="1" customFormat="1" ht="13.9" customHeight="1" x14ac:dyDescent="0.2"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  <c r="Q3976" s="58"/>
      <c r="R3976" s="58"/>
      <c r="S3976" s="58"/>
      <c r="T3976" s="58"/>
      <c r="U3976" s="58"/>
      <c r="V3976" s="58"/>
      <c r="W3976" s="58"/>
      <c r="X3976" s="58"/>
      <c r="Y3976" s="58"/>
      <c r="Z3976" s="58"/>
      <c r="AA3976" s="54"/>
      <c r="AB3976" s="54"/>
      <c r="AC3976" s="54"/>
      <c r="AD3976" s="54"/>
      <c r="AE3976" s="54"/>
      <c r="AF3976" s="54"/>
      <c r="AG3976" s="54"/>
      <c r="AH3976" s="54"/>
      <c r="AI3976" s="54"/>
      <c r="AJ3976" s="54"/>
      <c r="AK3976" s="54"/>
    </row>
    <row r="3977" spans="7:37" s="1" customFormat="1" ht="13.9" customHeight="1" x14ac:dyDescent="0.2"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  <c r="Q3977" s="58"/>
      <c r="R3977" s="58"/>
      <c r="S3977" s="58"/>
      <c r="T3977" s="58"/>
      <c r="U3977" s="58"/>
      <c r="V3977" s="58"/>
      <c r="W3977" s="58"/>
      <c r="X3977" s="58"/>
      <c r="Y3977" s="58"/>
      <c r="Z3977" s="58"/>
      <c r="AA3977" s="54"/>
      <c r="AB3977" s="54"/>
      <c r="AC3977" s="54"/>
      <c r="AD3977" s="54"/>
      <c r="AE3977" s="54"/>
      <c r="AF3977" s="54"/>
      <c r="AG3977" s="54"/>
      <c r="AH3977" s="54"/>
      <c r="AI3977" s="54"/>
      <c r="AJ3977" s="54"/>
      <c r="AK3977" s="54"/>
    </row>
    <row r="3978" spans="7:37" s="1" customFormat="1" ht="13.9" customHeight="1" x14ac:dyDescent="0.2"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  <c r="Q3978" s="58"/>
      <c r="R3978" s="58"/>
      <c r="S3978" s="58"/>
      <c r="T3978" s="58"/>
      <c r="U3978" s="58"/>
      <c r="V3978" s="58"/>
      <c r="W3978" s="58"/>
      <c r="X3978" s="58"/>
      <c r="Y3978" s="58"/>
      <c r="Z3978" s="58"/>
      <c r="AA3978" s="54"/>
      <c r="AB3978" s="54"/>
      <c r="AC3978" s="54"/>
      <c r="AD3978" s="54"/>
      <c r="AE3978" s="54"/>
      <c r="AF3978" s="54"/>
      <c r="AG3978" s="54"/>
      <c r="AH3978" s="54"/>
      <c r="AI3978" s="54"/>
      <c r="AJ3978" s="54"/>
      <c r="AK3978" s="54"/>
    </row>
    <row r="3979" spans="7:37" s="1" customFormat="1" ht="13.9" customHeight="1" x14ac:dyDescent="0.2"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  <c r="Q3979" s="58"/>
      <c r="R3979" s="58"/>
      <c r="S3979" s="58"/>
      <c r="T3979" s="58"/>
      <c r="U3979" s="58"/>
      <c r="V3979" s="58"/>
      <c r="W3979" s="58"/>
      <c r="X3979" s="58"/>
      <c r="Y3979" s="58"/>
      <c r="Z3979" s="58"/>
      <c r="AA3979" s="54"/>
      <c r="AB3979" s="54"/>
      <c r="AC3979" s="54"/>
      <c r="AD3979" s="54"/>
      <c r="AE3979" s="54"/>
      <c r="AF3979" s="54"/>
      <c r="AG3979" s="54"/>
      <c r="AH3979" s="54"/>
      <c r="AI3979" s="54"/>
      <c r="AJ3979" s="54"/>
      <c r="AK3979" s="54"/>
    </row>
    <row r="3980" spans="7:37" s="1" customFormat="1" ht="13.9" customHeight="1" x14ac:dyDescent="0.2"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  <c r="Q3980" s="58"/>
      <c r="R3980" s="58"/>
      <c r="S3980" s="58"/>
      <c r="T3980" s="58"/>
      <c r="U3980" s="58"/>
      <c r="V3980" s="58"/>
      <c r="W3980" s="58"/>
      <c r="X3980" s="58"/>
      <c r="Y3980" s="58"/>
      <c r="Z3980" s="58"/>
      <c r="AA3980" s="54"/>
      <c r="AB3980" s="54"/>
      <c r="AC3980" s="54"/>
      <c r="AD3980" s="54"/>
      <c r="AE3980" s="54"/>
      <c r="AF3980" s="54"/>
      <c r="AG3980" s="54"/>
      <c r="AH3980" s="54"/>
      <c r="AI3980" s="54"/>
      <c r="AJ3980" s="54"/>
      <c r="AK3980" s="54"/>
    </row>
    <row r="3981" spans="7:37" s="1" customFormat="1" ht="13.9" customHeight="1" x14ac:dyDescent="0.2"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  <c r="Q3981" s="58"/>
      <c r="R3981" s="58"/>
      <c r="S3981" s="58"/>
      <c r="T3981" s="58"/>
      <c r="U3981" s="58"/>
      <c r="V3981" s="58"/>
      <c r="W3981" s="58"/>
      <c r="X3981" s="58"/>
      <c r="Y3981" s="58"/>
      <c r="Z3981" s="58"/>
      <c r="AA3981" s="54"/>
      <c r="AB3981" s="54"/>
      <c r="AC3981" s="54"/>
      <c r="AD3981" s="54"/>
      <c r="AE3981" s="54"/>
      <c r="AF3981" s="54"/>
      <c r="AG3981" s="54"/>
      <c r="AH3981" s="54"/>
      <c r="AI3981" s="54"/>
      <c r="AJ3981" s="54"/>
      <c r="AK3981" s="54"/>
    </row>
    <row r="3982" spans="7:37" s="1" customFormat="1" ht="13.9" customHeight="1" x14ac:dyDescent="0.2"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  <c r="Q3982" s="58"/>
      <c r="R3982" s="58"/>
      <c r="S3982" s="58"/>
      <c r="T3982" s="58"/>
      <c r="U3982" s="58"/>
      <c r="V3982" s="58"/>
      <c r="W3982" s="58"/>
      <c r="X3982" s="58"/>
      <c r="Y3982" s="58"/>
      <c r="Z3982" s="58"/>
      <c r="AA3982" s="54"/>
      <c r="AB3982" s="54"/>
      <c r="AC3982" s="54"/>
      <c r="AD3982" s="54"/>
      <c r="AE3982" s="54"/>
      <c r="AF3982" s="54"/>
      <c r="AG3982" s="54"/>
      <c r="AH3982" s="54"/>
      <c r="AI3982" s="54"/>
      <c r="AJ3982" s="54"/>
      <c r="AK3982" s="54"/>
    </row>
    <row r="3983" spans="7:37" s="1" customFormat="1" ht="13.9" customHeight="1" x14ac:dyDescent="0.2"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  <c r="Q3983" s="58"/>
      <c r="R3983" s="58"/>
      <c r="S3983" s="58"/>
      <c r="T3983" s="58"/>
      <c r="U3983" s="58"/>
      <c r="V3983" s="58"/>
      <c r="W3983" s="58"/>
      <c r="X3983" s="58"/>
      <c r="Y3983" s="58"/>
      <c r="Z3983" s="58"/>
      <c r="AA3983" s="54"/>
      <c r="AB3983" s="54"/>
      <c r="AC3983" s="54"/>
      <c r="AD3983" s="54"/>
      <c r="AE3983" s="54"/>
      <c r="AF3983" s="54"/>
      <c r="AG3983" s="54"/>
      <c r="AH3983" s="54"/>
      <c r="AI3983" s="54"/>
      <c r="AJ3983" s="54"/>
      <c r="AK3983" s="54"/>
    </row>
    <row r="3984" spans="7:37" s="1" customFormat="1" ht="13.9" customHeight="1" x14ac:dyDescent="0.2"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  <c r="Q3984" s="58"/>
      <c r="R3984" s="58"/>
      <c r="S3984" s="58"/>
      <c r="T3984" s="58"/>
      <c r="U3984" s="58"/>
      <c r="V3984" s="58"/>
      <c r="W3984" s="58"/>
      <c r="X3984" s="58"/>
      <c r="Y3984" s="58"/>
      <c r="Z3984" s="58"/>
      <c r="AA3984" s="54"/>
      <c r="AB3984" s="54"/>
      <c r="AC3984" s="54"/>
      <c r="AD3984" s="54"/>
      <c r="AE3984" s="54"/>
      <c r="AF3984" s="54"/>
      <c r="AG3984" s="54"/>
      <c r="AH3984" s="54"/>
      <c r="AI3984" s="54"/>
      <c r="AJ3984" s="54"/>
      <c r="AK3984" s="54"/>
    </row>
    <row r="3985" spans="7:37" s="1" customFormat="1" ht="13.9" customHeight="1" x14ac:dyDescent="0.2"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  <c r="Q3985" s="58"/>
      <c r="R3985" s="58"/>
      <c r="S3985" s="58"/>
      <c r="T3985" s="58"/>
      <c r="U3985" s="58"/>
      <c r="V3985" s="58"/>
      <c r="W3985" s="58"/>
      <c r="X3985" s="58"/>
      <c r="Y3985" s="58"/>
      <c r="Z3985" s="58"/>
      <c r="AA3985" s="54"/>
      <c r="AB3985" s="54"/>
      <c r="AC3985" s="54"/>
      <c r="AD3985" s="54"/>
      <c r="AE3985" s="54"/>
      <c r="AF3985" s="54"/>
      <c r="AG3985" s="54"/>
      <c r="AH3985" s="54"/>
      <c r="AI3985" s="54"/>
      <c r="AJ3985" s="54"/>
      <c r="AK3985" s="54"/>
    </row>
    <row r="3986" spans="7:37" s="1" customFormat="1" ht="13.9" customHeight="1" x14ac:dyDescent="0.2"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  <c r="Q3986" s="58"/>
      <c r="R3986" s="58"/>
      <c r="S3986" s="58"/>
      <c r="T3986" s="58"/>
      <c r="U3986" s="58"/>
      <c r="V3986" s="58"/>
      <c r="W3986" s="58"/>
      <c r="X3986" s="58"/>
      <c r="Y3986" s="58"/>
      <c r="Z3986" s="58"/>
      <c r="AA3986" s="54"/>
      <c r="AB3986" s="54"/>
      <c r="AC3986" s="54"/>
      <c r="AD3986" s="54"/>
      <c r="AE3986" s="54"/>
      <c r="AF3986" s="54"/>
      <c r="AG3986" s="54"/>
      <c r="AH3986" s="54"/>
      <c r="AI3986" s="54"/>
      <c r="AJ3986" s="54"/>
      <c r="AK3986" s="54"/>
    </row>
    <row r="3987" spans="7:37" s="1" customFormat="1" ht="13.9" customHeight="1" x14ac:dyDescent="0.2"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  <c r="Q3987" s="58"/>
      <c r="R3987" s="58"/>
      <c r="S3987" s="58"/>
      <c r="T3987" s="58"/>
      <c r="U3987" s="58"/>
      <c r="V3987" s="58"/>
      <c r="W3987" s="58"/>
      <c r="X3987" s="58"/>
      <c r="Y3987" s="58"/>
      <c r="Z3987" s="58"/>
      <c r="AA3987" s="54"/>
      <c r="AB3987" s="54"/>
      <c r="AC3987" s="54"/>
      <c r="AD3987" s="54"/>
      <c r="AE3987" s="54"/>
      <c r="AF3987" s="54"/>
      <c r="AG3987" s="54"/>
      <c r="AH3987" s="54"/>
      <c r="AI3987" s="54"/>
      <c r="AJ3987" s="54"/>
      <c r="AK3987" s="54"/>
    </row>
    <row r="3988" spans="7:37" s="1" customFormat="1" ht="13.9" customHeight="1" x14ac:dyDescent="0.2"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  <c r="Q3988" s="58"/>
      <c r="R3988" s="58"/>
      <c r="S3988" s="58"/>
      <c r="T3988" s="58"/>
      <c r="U3988" s="58"/>
      <c r="V3988" s="58"/>
      <c r="W3988" s="58"/>
      <c r="X3988" s="58"/>
      <c r="Y3988" s="58"/>
      <c r="Z3988" s="58"/>
      <c r="AA3988" s="54"/>
      <c r="AB3988" s="54"/>
      <c r="AC3988" s="54"/>
      <c r="AD3988" s="54"/>
      <c r="AE3988" s="54"/>
      <c r="AF3988" s="54"/>
      <c r="AG3988" s="54"/>
      <c r="AH3988" s="54"/>
      <c r="AI3988" s="54"/>
      <c r="AJ3988" s="54"/>
      <c r="AK3988" s="54"/>
    </row>
    <row r="3989" spans="7:37" s="1" customFormat="1" ht="13.9" customHeight="1" x14ac:dyDescent="0.2"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  <c r="Q3989" s="58"/>
      <c r="R3989" s="58"/>
      <c r="S3989" s="58"/>
      <c r="T3989" s="58"/>
      <c r="U3989" s="58"/>
      <c r="V3989" s="58"/>
      <c r="W3989" s="58"/>
      <c r="X3989" s="58"/>
      <c r="Y3989" s="58"/>
      <c r="Z3989" s="58"/>
      <c r="AA3989" s="54"/>
      <c r="AB3989" s="54"/>
      <c r="AC3989" s="54"/>
      <c r="AD3989" s="54"/>
      <c r="AE3989" s="54"/>
      <c r="AF3989" s="54"/>
      <c r="AG3989" s="54"/>
      <c r="AH3989" s="54"/>
      <c r="AI3989" s="54"/>
      <c r="AJ3989" s="54"/>
      <c r="AK3989" s="54"/>
    </row>
    <row r="3990" spans="7:37" s="1" customFormat="1" ht="13.9" customHeight="1" x14ac:dyDescent="0.2"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  <c r="Q3990" s="58"/>
      <c r="R3990" s="58"/>
      <c r="S3990" s="58"/>
      <c r="T3990" s="58"/>
      <c r="U3990" s="58"/>
      <c r="V3990" s="58"/>
      <c r="W3990" s="58"/>
      <c r="X3990" s="58"/>
      <c r="Y3990" s="58"/>
      <c r="Z3990" s="58"/>
      <c r="AA3990" s="54"/>
      <c r="AB3990" s="54"/>
      <c r="AC3990" s="54"/>
      <c r="AD3990" s="54"/>
      <c r="AE3990" s="54"/>
      <c r="AF3990" s="54"/>
      <c r="AG3990" s="54"/>
      <c r="AH3990" s="54"/>
      <c r="AI3990" s="54"/>
      <c r="AJ3990" s="54"/>
      <c r="AK3990" s="54"/>
    </row>
    <row r="3991" spans="7:37" s="1" customFormat="1" ht="13.9" customHeight="1" x14ac:dyDescent="0.2"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  <c r="Q3991" s="58"/>
      <c r="R3991" s="58"/>
      <c r="S3991" s="58"/>
      <c r="T3991" s="58"/>
      <c r="U3991" s="58"/>
      <c r="V3991" s="58"/>
      <c r="W3991" s="58"/>
      <c r="X3991" s="58"/>
      <c r="Y3991" s="58"/>
      <c r="Z3991" s="58"/>
      <c r="AA3991" s="54"/>
      <c r="AB3991" s="54"/>
      <c r="AC3991" s="54"/>
      <c r="AD3991" s="54"/>
      <c r="AE3991" s="54"/>
      <c r="AF3991" s="54"/>
      <c r="AG3991" s="54"/>
      <c r="AH3991" s="54"/>
      <c r="AI3991" s="54"/>
      <c r="AJ3991" s="54"/>
      <c r="AK3991" s="54"/>
    </row>
    <row r="3992" spans="7:37" s="1" customFormat="1" ht="13.9" customHeight="1" x14ac:dyDescent="0.2"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  <c r="Q3992" s="58"/>
      <c r="R3992" s="58"/>
      <c r="S3992" s="58"/>
      <c r="T3992" s="58"/>
      <c r="U3992" s="58"/>
      <c r="V3992" s="58"/>
      <c r="W3992" s="58"/>
      <c r="X3992" s="58"/>
      <c r="Y3992" s="58"/>
      <c r="Z3992" s="58"/>
      <c r="AA3992" s="54"/>
      <c r="AB3992" s="54"/>
      <c r="AC3992" s="54"/>
      <c r="AD3992" s="54"/>
      <c r="AE3992" s="54"/>
      <c r="AF3992" s="54"/>
      <c r="AG3992" s="54"/>
      <c r="AH3992" s="54"/>
      <c r="AI3992" s="54"/>
      <c r="AJ3992" s="54"/>
      <c r="AK3992" s="54"/>
    </row>
    <row r="3993" spans="7:37" s="1" customFormat="1" ht="13.9" customHeight="1" x14ac:dyDescent="0.2"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  <c r="Q3993" s="58"/>
      <c r="R3993" s="58"/>
      <c r="S3993" s="58"/>
      <c r="T3993" s="58"/>
      <c r="U3993" s="58"/>
      <c r="V3993" s="58"/>
      <c r="W3993" s="58"/>
      <c r="X3993" s="58"/>
      <c r="Y3993" s="58"/>
      <c r="Z3993" s="58"/>
      <c r="AA3993" s="54"/>
      <c r="AB3993" s="54"/>
      <c r="AC3993" s="54"/>
      <c r="AD3993" s="54"/>
      <c r="AE3993" s="54"/>
      <c r="AF3993" s="54"/>
      <c r="AG3993" s="54"/>
      <c r="AH3993" s="54"/>
      <c r="AI3993" s="54"/>
      <c r="AJ3993" s="54"/>
      <c r="AK3993" s="54"/>
    </row>
    <row r="3994" spans="7:37" s="1" customFormat="1" ht="13.9" customHeight="1" x14ac:dyDescent="0.2"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  <c r="Q3994" s="58"/>
      <c r="R3994" s="58"/>
      <c r="S3994" s="58"/>
      <c r="T3994" s="58"/>
      <c r="U3994" s="58"/>
      <c r="V3994" s="58"/>
      <c r="W3994" s="58"/>
      <c r="X3994" s="58"/>
      <c r="Y3994" s="58"/>
      <c r="Z3994" s="58"/>
      <c r="AA3994" s="54"/>
      <c r="AB3994" s="54"/>
      <c r="AC3994" s="54"/>
      <c r="AD3994" s="54"/>
      <c r="AE3994" s="54"/>
      <c r="AF3994" s="54"/>
      <c r="AG3994" s="54"/>
      <c r="AH3994" s="54"/>
      <c r="AI3994" s="54"/>
      <c r="AJ3994" s="54"/>
      <c r="AK3994" s="54"/>
    </row>
    <row r="3995" spans="7:37" s="1" customFormat="1" ht="13.9" customHeight="1" x14ac:dyDescent="0.2"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  <c r="Q3995" s="58"/>
      <c r="R3995" s="58"/>
      <c r="S3995" s="58"/>
      <c r="T3995" s="58"/>
      <c r="U3995" s="58"/>
      <c r="V3995" s="58"/>
      <c r="W3995" s="58"/>
      <c r="X3995" s="58"/>
      <c r="Y3995" s="58"/>
      <c r="Z3995" s="58"/>
      <c r="AA3995" s="54"/>
      <c r="AB3995" s="54"/>
      <c r="AC3995" s="54"/>
      <c r="AD3995" s="54"/>
      <c r="AE3995" s="54"/>
      <c r="AF3995" s="54"/>
      <c r="AG3995" s="54"/>
      <c r="AH3995" s="54"/>
      <c r="AI3995" s="54"/>
      <c r="AJ3995" s="54"/>
      <c r="AK3995" s="54"/>
    </row>
    <row r="3996" spans="7:37" s="1" customFormat="1" ht="13.9" customHeight="1" x14ac:dyDescent="0.2"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  <c r="Q3996" s="58"/>
      <c r="R3996" s="58"/>
      <c r="S3996" s="58"/>
      <c r="T3996" s="58"/>
      <c r="U3996" s="58"/>
      <c r="V3996" s="58"/>
      <c r="W3996" s="58"/>
      <c r="X3996" s="58"/>
      <c r="Y3996" s="58"/>
      <c r="Z3996" s="58"/>
      <c r="AA3996" s="54"/>
      <c r="AB3996" s="54"/>
      <c r="AC3996" s="54"/>
      <c r="AD3996" s="54"/>
      <c r="AE3996" s="54"/>
      <c r="AF3996" s="54"/>
      <c r="AG3996" s="54"/>
      <c r="AH3996" s="54"/>
      <c r="AI3996" s="54"/>
      <c r="AJ3996" s="54"/>
      <c r="AK3996" s="54"/>
    </row>
    <row r="3997" spans="7:37" s="1" customFormat="1" ht="13.9" customHeight="1" x14ac:dyDescent="0.2"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  <c r="Q3997" s="58"/>
      <c r="R3997" s="58"/>
      <c r="S3997" s="58"/>
      <c r="T3997" s="58"/>
      <c r="U3997" s="58"/>
      <c r="V3997" s="58"/>
      <c r="W3997" s="58"/>
      <c r="X3997" s="58"/>
      <c r="Y3997" s="58"/>
      <c r="Z3997" s="58"/>
      <c r="AA3997" s="54"/>
      <c r="AB3997" s="54"/>
      <c r="AC3997" s="54"/>
      <c r="AD3997" s="54"/>
      <c r="AE3997" s="54"/>
      <c r="AF3997" s="54"/>
      <c r="AG3997" s="54"/>
      <c r="AH3997" s="54"/>
      <c r="AI3997" s="54"/>
      <c r="AJ3997" s="54"/>
      <c r="AK3997" s="54"/>
    </row>
    <row r="3998" spans="7:37" s="1" customFormat="1" ht="13.9" customHeight="1" x14ac:dyDescent="0.2"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  <c r="Q3998" s="58"/>
      <c r="R3998" s="58"/>
      <c r="S3998" s="58"/>
      <c r="T3998" s="58"/>
      <c r="U3998" s="58"/>
      <c r="V3998" s="58"/>
      <c r="W3998" s="58"/>
      <c r="X3998" s="58"/>
      <c r="Y3998" s="58"/>
      <c r="Z3998" s="58"/>
      <c r="AA3998" s="54"/>
      <c r="AB3998" s="54"/>
      <c r="AC3998" s="54"/>
      <c r="AD3998" s="54"/>
      <c r="AE3998" s="54"/>
      <c r="AF3998" s="54"/>
      <c r="AG3998" s="54"/>
      <c r="AH3998" s="54"/>
      <c r="AI3998" s="54"/>
      <c r="AJ3998" s="54"/>
      <c r="AK3998" s="54"/>
    </row>
    <row r="3999" spans="7:37" s="1" customFormat="1" ht="13.9" customHeight="1" x14ac:dyDescent="0.2"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  <c r="Q3999" s="58"/>
      <c r="R3999" s="58"/>
      <c r="S3999" s="58"/>
      <c r="T3999" s="58"/>
      <c r="U3999" s="58"/>
      <c r="V3999" s="58"/>
      <c r="W3999" s="58"/>
      <c r="X3999" s="58"/>
      <c r="Y3999" s="58"/>
      <c r="Z3999" s="58"/>
      <c r="AA3999" s="54"/>
      <c r="AB3999" s="54"/>
      <c r="AC3999" s="54"/>
      <c r="AD3999" s="54"/>
      <c r="AE3999" s="54"/>
      <c r="AF3999" s="54"/>
      <c r="AG3999" s="54"/>
      <c r="AH3999" s="54"/>
      <c r="AI3999" s="54"/>
      <c r="AJ3999" s="54"/>
      <c r="AK3999" s="54"/>
    </row>
    <row r="4000" spans="7:37" s="1" customFormat="1" ht="13.9" customHeight="1" x14ac:dyDescent="0.2"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  <c r="Q4000" s="58"/>
      <c r="R4000" s="58"/>
      <c r="S4000" s="58"/>
      <c r="T4000" s="58"/>
      <c r="U4000" s="58"/>
      <c r="V4000" s="58"/>
      <c r="W4000" s="58"/>
      <c r="X4000" s="58"/>
      <c r="Y4000" s="58"/>
      <c r="Z4000" s="58"/>
      <c r="AA4000" s="54"/>
      <c r="AB4000" s="54"/>
      <c r="AC4000" s="54"/>
      <c r="AD4000" s="54"/>
      <c r="AE4000" s="54"/>
      <c r="AF4000" s="54"/>
      <c r="AG4000" s="54"/>
      <c r="AH4000" s="54"/>
      <c r="AI4000" s="54"/>
      <c r="AJ4000" s="54"/>
      <c r="AK4000" s="54"/>
    </row>
  </sheetData>
  <sheetProtection algorithmName="SHA-512" hashValue="UdRtj8yHMyleZVJYVj0EC15esIwCdHKn/QPyhZu3czUv1Nfc54f9DOYMCv3afA820sRSM9Y6dmmtlnLKQVtwsg==" saltValue="aWkSaY54SKkHlT3+I2uJNw==" spinCount="100000" sheet="1" objects="1" scenarios="1"/>
  <sortState xmlns:xlrd2="http://schemas.microsoft.com/office/spreadsheetml/2017/richdata2" ref="B13:N254">
    <sortCondition descending="1" ref="L13"/>
    <sortCondition ref="B13"/>
  </sortState>
  <mergeCells count="1">
    <mergeCell ref="A1:R1"/>
  </mergeCells>
  <pageMargins left="0.17" right="0.17" top="0.75" bottom="0.75" header="0.3" footer="0.3"/>
  <pageSetup scale="6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Sheet1</vt:lpstr>
      <vt:lpstr>Roster_Selection_Women</vt:lpstr>
      <vt:lpstr>Individual_Scores_Women_Var</vt:lpstr>
      <vt:lpstr>Individual_Scores_Women_JV</vt:lpstr>
      <vt:lpstr>Baker_Scores_Women_Var</vt:lpstr>
      <vt:lpstr>Baker_Scores_Women_JV</vt:lpstr>
      <vt:lpstr>Qual_Team_Standings_Women_Var</vt:lpstr>
      <vt:lpstr>Qual_Team_Standings_Women_JV</vt:lpstr>
      <vt:lpstr>Indiv_Combined_Scores_Women</vt:lpstr>
      <vt:lpstr>Indiv_Combined_Scores_Women!Print_Area</vt:lpstr>
      <vt:lpstr>Qual_Team_Standings_Women_JV!Print_Area</vt:lpstr>
      <vt:lpstr>Qual_Team_Standings_Women_Var!Print_Area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2024-01-20T23:19:52Z</cp:lastPrinted>
  <dcterms:created xsi:type="dcterms:W3CDTF">2024-01-19T21:09:05Z</dcterms:created>
  <dcterms:modified xsi:type="dcterms:W3CDTF">2024-01-21T20:36:18Z</dcterms:modified>
</cp:coreProperties>
</file>